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dated_Signatories_Exact" sheetId="1" r:id="rId4"/>
    <sheet state="visible" name="IPEDS" sheetId="2" r:id="rId5"/>
    <sheet state="visible" name="Normalization" sheetId="3" r:id="rId6"/>
    <sheet state="visible" name="Election_data" sheetId="4" r:id="rId7"/>
    <sheet state="visible" name="Religious_count" sheetId="5" r:id="rId8"/>
    <sheet state="visible" name="Region_count" sheetId="6" r:id="rId9"/>
    <sheet state="visible" name="Carnegie_count" sheetId="7" r:id="rId10"/>
    <sheet state="visible" name="State_count" sheetId="8" r:id="rId11"/>
    <sheet state="visible" name="Carnegie_class" sheetId="9" r:id="rId12"/>
    <sheet state="visible" name="Region_Codes" sheetId="10" r:id="rId13"/>
    <sheet state="visible" name="State_code" sheetId="11" r:id="rId14"/>
    <sheet state="visible" name="Check" sheetId="12" r:id="rId15"/>
    <sheet state="visible" name="Faculty and Enrollment" sheetId="13" r:id="rId16"/>
  </sheets>
  <definedNames>
    <definedName hidden="1" localSheetId="0" name="_xlnm._FilterDatabase">Updated_Signatories_Exact!$A$1:$Q$943</definedName>
    <definedName hidden="1" localSheetId="1" name="_xlnm._FilterDatabase">IPEDS!$A$1:$AB$6164</definedName>
    <definedName hidden="1" localSheetId="11" name="_xlnm._FilterDatabase">Check!$A$1:$G$516</definedName>
  </definedNames>
  <calcPr/>
</workbook>
</file>

<file path=xl/sharedStrings.xml><?xml version="1.0" encoding="utf-8"?>
<sst xmlns="http://schemas.openxmlformats.org/spreadsheetml/2006/main" count="21804" uniqueCount="6892">
  <si>
    <t>signatory_name</t>
  </si>
  <si>
    <t>title</t>
  </si>
  <si>
    <t>institution_name</t>
  </si>
  <si>
    <t>UNITID_vlookup</t>
  </si>
  <si>
    <t>UNITID</t>
  </si>
  <si>
    <t>OBEREG</t>
  </si>
  <si>
    <t>REGION</t>
  </si>
  <si>
    <t>C21BASIC</t>
  </si>
  <si>
    <t>RELAFFIL</t>
  </si>
  <si>
    <t>RELIGIOUS</t>
  </si>
  <si>
    <t>CARNEGIEGROSS</t>
  </si>
  <si>
    <t>STATE</t>
  </si>
  <si>
    <t>2023 Enrollment</t>
  </si>
  <si>
    <t>2023 FTE Faculty</t>
  </si>
  <si>
    <t>CONTAFFI</t>
  </si>
  <si>
    <t>CONTYPE</t>
  </si>
  <si>
    <t>INVESTIGATED</t>
  </si>
  <si>
    <t xml:space="preserve">Note: We found that the CONTAFFI variable had unreliable data, and so manually checked the value for each institution in the dataset to ensure that the correct type of institutional control was coded. </t>
  </si>
  <si>
    <t>Andrés Acebo</t>
  </si>
  <si>
    <t>Interim President</t>
  </si>
  <si>
    <t>New Jersey City University</t>
  </si>
  <si>
    <t>Salvador D. Aceves</t>
  </si>
  <si>
    <t>President</t>
  </si>
  <si>
    <t>Regis University</t>
  </si>
  <si>
    <t>Kenneth Adams</t>
  </si>
  <si>
    <t>LaGuardia Community College</t>
  </si>
  <si>
    <t>Kimo Ah Yun</t>
  </si>
  <si>
    <t>Marquette University</t>
  </si>
  <si>
    <t>Jonathan Alger</t>
  </si>
  <si>
    <t>American University</t>
  </si>
  <si>
    <t>Barbara K. Altmann</t>
  </si>
  <si>
    <t>Franklin &amp; Marshall College</t>
  </si>
  <si>
    <t>Carmen Twillie Ambar</t>
  </si>
  <si>
    <t>Oberlin College</t>
  </si>
  <si>
    <t>Suzanne Ames</t>
  </si>
  <si>
    <t>Peninsula College</t>
  </si>
  <si>
    <t>Mahyar A. Amouzegar</t>
  </si>
  <si>
    <t>New Mexico Tech</t>
  </si>
  <si>
    <t>Michelle J. Anderson</t>
  </si>
  <si>
    <t>Brooklyn College</t>
  </si>
  <si>
    <t>James J. Annarelli</t>
  </si>
  <si>
    <t>Eckerd College</t>
  </si>
  <si>
    <t>Michael D. Anthony</t>
  </si>
  <si>
    <t>Prairie State College</t>
  </si>
  <si>
    <t>Joseph E. Aoun</t>
  </si>
  <si>
    <t>Northeastern University</t>
  </si>
  <si>
    <t>Virginia "Ginny" Arthur</t>
  </si>
  <si>
    <t>Metro State University</t>
  </si>
  <si>
    <t>Roslyn Clark Artis</t>
  </si>
  <si>
    <t>Benedict College</t>
  </si>
  <si>
    <t>Valerie Sheares Ashby</t>
  </si>
  <si>
    <t>University of Maryland, Baltimore County</t>
  </si>
  <si>
    <t>Dennis Assanis</t>
  </si>
  <si>
    <t>University of Delaware</t>
  </si>
  <si>
    <t>Michael Avaltroni</t>
  </si>
  <si>
    <t>Fairleigh Dickinson University</t>
  </si>
  <si>
    <t>Lynn Babington</t>
  </si>
  <si>
    <t>Chaminade University of Honolulu</t>
  </si>
  <si>
    <t>Thomas R. Bailey</t>
  </si>
  <si>
    <t>Teachers College, Columbia University</t>
  </si>
  <si>
    <t>Gilda Barabino</t>
  </si>
  <si>
    <t>Olin College of Engineering</t>
  </si>
  <si>
    <t>Andrew W. Barnes</t>
  </si>
  <si>
    <t>Pennsylvania College of Art and Design</t>
  </si>
  <si>
    <t>Denise A. Battles</t>
  </si>
  <si>
    <t>SUNY Geneseo</t>
  </si>
  <si>
    <t>Ian Baucom</t>
  </si>
  <si>
    <t>Incoming President</t>
  </si>
  <si>
    <t>Middlebury College</t>
  </si>
  <si>
    <t>Erika D. Beck</t>
  </si>
  <si>
    <t>California State University, Northridge</t>
  </si>
  <si>
    <t>Jeff Bellantoni</t>
  </si>
  <si>
    <t>Woodbury University</t>
  </si>
  <si>
    <t>Allan Belton</t>
  </si>
  <si>
    <t>Pacific Lutheran University</t>
  </si>
  <si>
    <t>Hubert Benitez</t>
  </si>
  <si>
    <t>Saint Peter's University</t>
  </si>
  <si>
    <t>Joanne Berger-Sweeney</t>
  </si>
  <si>
    <t>Trinity College (CT)</t>
  </si>
  <si>
    <t>Rebecca M. Bergman</t>
  </si>
  <si>
    <t>Gustavus Adolphus College</t>
  </si>
  <si>
    <t>Jay M. Bernhardt</t>
  </si>
  <si>
    <t>Emerson College</t>
  </si>
  <si>
    <t>Michael A. Bernstein</t>
  </si>
  <si>
    <t>The College of New Jersey</t>
  </si>
  <si>
    <t>Joe Bertolino</t>
  </si>
  <si>
    <t>Stockton University</t>
  </si>
  <si>
    <t>Audrey Bilger</t>
  </si>
  <si>
    <t>Reed College</t>
  </si>
  <si>
    <t>James Birge</t>
  </si>
  <si>
    <t>Massachusetts College of Liberal Arts</t>
  </si>
  <si>
    <t>Erik J. Bitterbaum</t>
  </si>
  <si>
    <t>SUNY Cortland</t>
  </si>
  <si>
    <t>Mary M. Black</t>
  </si>
  <si>
    <t>Acting President</t>
  </si>
  <si>
    <t>Millikin University</t>
  </si>
  <si>
    <t>Brock Blomberg</t>
  </si>
  <si>
    <t>California Institute of Integral Studies</t>
  </si>
  <si>
    <t>Robert E. Bohrer II</t>
  </si>
  <si>
    <t>Hiram College</t>
  </si>
  <si>
    <t>Sarah Bolton</t>
  </si>
  <si>
    <t>Whitman College</t>
  </si>
  <si>
    <t>Mary H. Bonderoff</t>
  </si>
  <si>
    <t>SUNY Delhi</t>
  </si>
  <si>
    <t>Leon Botstein</t>
  </si>
  <si>
    <t>Bard College</t>
  </si>
  <si>
    <t>Eric Boynton</t>
  </si>
  <si>
    <t>Beloit College</t>
  </si>
  <si>
    <t>Vincent Boudreau</t>
  </si>
  <si>
    <t>The City College of the City University of New York</t>
  </si>
  <si>
    <t>Corey Bradford</t>
  </si>
  <si>
    <t>Governors State University</t>
  </si>
  <si>
    <t>Elizabeth H. Bradley</t>
  </si>
  <si>
    <t>Vassar College</t>
  </si>
  <si>
    <t>John C. Bravman</t>
  </si>
  <si>
    <t>Bucknell University</t>
  </si>
  <si>
    <t>Frances Bronet</t>
  </si>
  <si>
    <t>Pratt Institute</t>
  </si>
  <si>
    <t>Michael Brophy</t>
  </si>
  <si>
    <t>President and CEO</t>
  </si>
  <si>
    <t>Hilbert College &amp; Franciscan Services</t>
  </si>
  <si>
    <t>Joyce F. Brown</t>
  </si>
  <si>
    <t>Fashion Institute of Technology</t>
  </si>
  <si>
    <t>Brian Bruess</t>
  </si>
  <si>
    <t>College of Saint Benedict and Saint John's University</t>
  </si>
  <si>
    <t>Joshua C. Brumberg</t>
  </si>
  <si>
    <t>The Graduate Center, CUNY</t>
  </si>
  <si>
    <t>Stephanie Bulger</t>
  </si>
  <si>
    <t>Lane Community College</t>
  </si>
  <si>
    <t>Adam Bush</t>
  </si>
  <si>
    <t>College Unbound</t>
  </si>
  <si>
    <t>Alison Byerly</t>
  </si>
  <si>
    <t>Carleton College</t>
  </si>
  <si>
    <t>Wendy Cadge</t>
  </si>
  <si>
    <t>President and Professor of Sociology</t>
  </si>
  <si>
    <t>Bryn Mawr College</t>
  </si>
  <si>
    <t>Stephen Cady</t>
  </si>
  <si>
    <t>Brite Divinity School</t>
  </si>
  <si>
    <t>Christopher Callahan</t>
  </si>
  <si>
    <t>University of the Pacific</t>
  </si>
  <si>
    <t>Greg Cant</t>
  </si>
  <si>
    <t>Wilkes University</t>
  </si>
  <si>
    <t>Nancy Cantor</t>
  </si>
  <si>
    <t>Hunter College CUNY</t>
  </si>
  <si>
    <t>Alberto Jose Cardelle</t>
  </si>
  <si>
    <t>SUNY Oneonta</t>
  </si>
  <si>
    <t>Seamus Carey</t>
  </si>
  <si>
    <t>Iona University</t>
  </si>
  <si>
    <t>John Carmichael</t>
  </si>
  <si>
    <t>The Evergreen State College</t>
  </si>
  <si>
    <t>Laurie A. Carter</t>
  </si>
  <si>
    <t>Lawrence University</t>
  </si>
  <si>
    <t>Brian W. Casey</t>
  </si>
  <si>
    <t>Colgate University</t>
  </si>
  <si>
    <t>Sandra Cassady</t>
  </si>
  <si>
    <t>Rockhurst University</t>
  </si>
  <si>
    <t>Ana Mari Cauce</t>
  </si>
  <si>
    <t>Professor and President</t>
  </si>
  <si>
    <t>University of Washington</t>
  </si>
  <si>
    <t>Andrea Chapdelaine</t>
  </si>
  <si>
    <t>Connecticut College</t>
  </si>
  <si>
    <t>Julie Chen</t>
  </si>
  <si>
    <t>Chancellor</t>
  </si>
  <si>
    <t>University of Massachusetts Lowell</t>
  </si>
  <si>
    <t>Thom D. Chesney</t>
  </si>
  <si>
    <t>Southwestern College (NM)</t>
  </si>
  <si>
    <t>E. LaBrent Chrite</t>
  </si>
  <si>
    <t>Bentley University</t>
  </si>
  <si>
    <t>Christina Clark</t>
  </si>
  <si>
    <t>La Roche University</t>
  </si>
  <si>
    <t>Frederick W. Clark</t>
  </si>
  <si>
    <t>Bridgewater State University</t>
  </si>
  <si>
    <t>Lorrie Clemo</t>
  </si>
  <si>
    <t>D'Youville University</t>
  </si>
  <si>
    <t>Daisy Cocco De Filippis</t>
  </si>
  <si>
    <t>Hostos Community College, CUNY</t>
  </si>
  <si>
    <t>Bryan F. Coker</t>
  </si>
  <si>
    <t>Maryville College</t>
  </si>
  <si>
    <t>Ronald B. Cole</t>
  </si>
  <si>
    <t>Allegheny College</t>
  </si>
  <si>
    <t>Soraya Coley</t>
  </si>
  <si>
    <t>Cal Poly Pomona</t>
  </si>
  <si>
    <t>Jennifer Collins</t>
  </si>
  <si>
    <t>Rhodes College</t>
  </si>
  <si>
    <t>Michael F. Collins</t>
  </si>
  <si>
    <t>University of Massachusetts Chan Medical School</t>
  </si>
  <si>
    <t>John Comerford</t>
  </si>
  <si>
    <t>Otterbein University</t>
  </si>
  <si>
    <t>Katie Conboy</t>
  </si>
  <si>
    <t>Saint Mary's College (IN)</t>
  </si>
  <si>
    <t>Marc C. Conner</t>
  </si>
  <si>
    <t>Skidmore College</t>
  </si>
  <si>
    <t>Jane C. Conoley</t>
  </si>
  <si>
    <t>California State University, Long Beach</t>
  </si>
  <si>
    <t>Sunita V. Cooke</t>
  </si>
  <si>
    <t>Superintendent/President</t>
  </si>
  <si>
    <t>MiraCosta Community College</t>
  </si>
  <si>
    <t>Robert A. Coons</t>
  </si>
  <si>
    <t>Rose-Hulman Institute of Technology</t>
  </si>
  <si>
    <t>Melanie Corn</t>
  </si>
  <si>
    <t>Columbus College of Art &amp; Design</t>
  </si>
  <si>
    <t>Eugene J. Cornacchia</t>
  </si>
  <si>
    <t>Georgian Court University</t>
  </si>
  <si>
    <t>Keith Cornille</t>
  </si>
  <si>
    <t>Heartland Community College</t>
  </si>
  <si>
    <t>La Jerne Terry Cornish</t>
  </si>
  <si>
    <t>Ithaca College</t>
  </si>
  <si>
    <t>Grant Cornwell</t>
  </si>
  <si>
    <t>Rollins College</t>
  </si>
  <si>
    <t>John L. Cox</t>
  </si>
  <si>
    <t>Cape Cod Community College</t>
  </si>
  <si>
    <t>Jennifer Coyle</t>
  </si>
  <si>
    <t>Pacific University</t>
  </si>
  <si>
    <t>Isiaah Crawford</t>
  </si>
  <si>
    <t>University of Puget Sound</t>
  </si>
  <si>
    <t>Ann E. Cudd</t>
  </si>
  <si>
    <t>Portland State University</t>
  </si>
  <si>
    <t>Emily F. Cutrer</t>
  </si>
  <si>
    <t>Sonoma State University</t>
  </si>
  <si>
    <t>James M. Danko</t>
  </si>
  <si>
    <t>Butler University</t>
  </si>
  <si>
    <t>Camille Davidson</t>
  </si>
  <si>
    <t>President and Dean</t>
  </si>
  <si>
    <t>Mitchell Hamline School of Law</t>
  </si>
  <si>
    <t>Janine Davidson</t>
  </si>
  <si>
    <t>Metropolitan State University of Denver</t>
  </si>
  <si>
    <t>Fernando Delgado</t>
  </si>
  <si>
    <t>Lehman College</t>
  </si>
  <si>
    <t>Gregory G. Dell'Omo</t>
  </si>
  <si>
    <t>Rider University</t>
  </si>
  <si>
    <t>Nora Demleitner</t>
  </si>
  <si>
    <t>St. John's College</t>
  </si>
  <si>
    <t>Rev. John F. Denning</t>
  </si>
  <si>
    <t>Stonehill College</t>
  </si>
  <si>
    <t>Kent Devereaux</t>
  </si>
  <si>
    <t>Goucher College</t>
  </si>
  <si>
    <t>Mantosh Dewan</t>
  </si>
  <si>
    <t>SUNY Upstate Medical University</t>
  </si>
  <si>
    <t>Risa Dickson</t>
  </si>
  <si>
    <t>University of La Verne</t>
  </si>
  <si>
    <t>Jim Dlugos</t>
  </si>
  <si>
    <t>Landmark College</t>
  </si>
  <si>
    <t>Bethami Dobkin</t>
  </si>
  <si>
    <t>Westminster University</t>
  </si>
  <si>
    <t>Chris Domes</t>
  </si>
  <si>
    <t>Neumann University</t>
  </si>
  <si>
    <t>Peter Donohue</t>
  </si>
  <si>
    <t>Villanova University</t>
  </si>
  <si>
    <t>Susan M. Donovan</t>
  </si>
  <si>
    <t>Bellarmine University</t>
  </si>
  <si>
    <t>Tawny Dotson</t>
  </si>
  <si>
    <t>Yuba College</t>
  </si>
  <si>
    <t>Rev. Robert A. Dowd</t>
  </si>
  <si>
    <t>University of Notre Dame</t>
  </si>
  <si>
    <t>Suri Duitch</t>
  </si>
  <si>
    <t>Kingsborough Community College</t>
  </si>
  <si>
    <t>Harry Dumay</t>
  </si>
  <si>
    <t>Elms College</t>
  </si>
  <si>
    <t>Bonita R. Durand</t>
  </si>
  <si>
    <t>Buffalo State University SUNY</t>
  </si>
  <si>
    <t>Berenecea J. Eanes</t>
  </si>
  <si>
    <t>California State University, Los Angeles</t>
  </si>
  <si>
    <t>Raj Echambadi</t>
  </si>
  <si>
    <t>Illinois Institute of Technology</t>
  </si>
  <si>
    <t>Pam Eddinger</t>
  </si>
  <si>
    <t>Bunker Hill Community College</t>
  </si>
  <si>
    <t>Christopher L. Eisgruber</t>
  </si>
  <si>
    <t>Princeton University</t>
  </si>
  <si>
    <t>Michael A. Elliott</t>
  </si>
  <si>
    <t>Amherst College</t>
  </si>
  <si>
    <t>Erika Endrijonas</t>
  </si>
  <si>
    <t>Santa Barbara City College</t>
  </si>
  <si>
    <t>Alexander Enyedi</t>
  </si>
  <si>
    <t>SUNY Plattsburgh</t>
  </si>
  <si>
    <t>Kimberly Andrews Espy</t>
  </si>
  <si>
    <t>Wayne State University</t>
  </si>
  <si>
    <t>Kristin G. Esterberg</t>
  </si>
  <si>
    <t>University of Washington Bothell</t>
  </si>
  <si>
    <t>Marcheta P. Evans</t>
  </si>
  <si>
    <t>St. Catherine University</t>
  </si>
  <si>
    <t>Nariman Farvardin</t>
  </si>
  <si>
    <t>Stevens Institute of Technology</t>
  </si>
  <si>
    <t>Joseph A. Favazza</t>
  </si>
  <si>
    <t>Saint Anselm College</t>
  </si>
  <si>
    <t>Valerio Ferme</t>
  </si>
  <si>
    <t>New Mexico State University</t>
  </si>
  <si>
    <t>Jane Fernandes</t>
  </si>
  <si>
    <t>Antioch College</t>
  </si>
  <si>
    <t>Damian J. Fernandez</t>
  </si>
  <si>
    <t>Warren Wilson College</t>
  </si>
  <si>
    <t>David Fike</t>
  </si>
  <si>
    <t>Golden Gate University</t>
  </si>
  <si>
    <t>David Fithian</t>
  </si>
  <si>
    <t>Clark University</t>
  </si>
  <si>
    <t>John P. Fitzgibbons</t>
  </si>
  <si>
    <t>University of San Francisco</t>
  </si>
  <si>
    <t>Victoria N. Folse</t>
  </si>
  <si>
    <t>Ripon College</t>
  </si>
  <si>
    <t>Michael L. Frandsen</t>
  </si>
  <si>
    <t>Wittenberg University</t>
  </si>
  <si>
    <t>Aisha Francis</t>
  </si>
  <si>
    <t>Benjamin Franklin Cummings Institute of Technology</t>
  </si>
  <si>
    <t>Jeff Frederick</t>
  </si>
  <si>
    <t>Drury University</t>
  </si>
  <si>
    <t>Lisa C. Freeman</t>
  </si>
  <si>
    <t>Northern Illinois University</t>
  </si>
  <si>
    <t>Julio Frenk</t>
  </si>
  <si>
    <t>UCLA</t>
  </si>
  <si>
    <t>John Fry</t>
  </si>
  <si>
    <t>Temple University</t>
  </si>
  <si>
    <t>Montserrat Fuentes</t>
  </si>
  <si>
    <t>St. Edward's University</t>
  </si>
  <si>
    <t>Mark A. Fuller</t>
  </si>
  <si>
    <t>University of Massachusetts Dartmouth</t>
  </si>
  <si>
    <t>Robert Gaines</t>
  </si>
  <si>
    <t>Pomona College</t>
  </si>
  <si>
    <t>James Gandre</t>
  </si>
  <si>
    <t>Manhattan School of Music</t>
  </si>
  <si>
    <t>Alan M. Garber</t>
  </si>
  <si>
    <t>Harvard University</t>
  </si>
  <si>
    <t>Martha Garcia</t>
  </si>
  <si>
    <t>Mt. San Antonio College</t>
  </si>
  <si>
    <t>Jay D. Gatrell</t>
  </si>
  <si>
    <t>Eastern Illinois University</t>
  </si>
  <si>
    <t>Michael H. Gavin</t>
  </si>
  <si>
    <t>Delta College</t>
  </si>
  <si>
    <t>Mark D. Gearan</t>
  </si>
  <si>
    <t>Hobart and William Smith Colleges</t>
  </si>
  <si>
    <t>Jon C. Gering</t>
  </si>
  <si>
    <t>Bethel College (KS)</t>
  </si>
  <si>
    <t>Robert Gervasi</t>
  </si>
  <si>
    <t>Mount Saint Mary College</t>
  </si>
  <si>
    <t>Kathleen A. Getz</t>
  </si>
  <si>
    <t>Mercyhurst University</t>
  </si>
  <si>
    <t>Howard Gillman</t>
  </si>
  <si>
    <t>University of California, Irvine</t>
  </si>
  <si>
    <t>Jeff Gingerich</t>
  </si>
  <si>
    <t>St. Bonaventure University</t>
  </si>
  <si>
    <t>Mark R. Ginsberg</t>
  </si>
  <si>
    <t>Towson University</t>
  </si>
  <si>
    <t>Joe Girandola</t>
  </si>
  <si>
    <t>Art Academy of Cincinnati</t>
  </si>
  <si>
    <t>Lane A. Glenn</t>
  </si>
  <si>
    <t>Northern Essex Community College</t>
  </si>
  <si>
    <t>Cindy Gnadinger</t>
  </si>
  <si>
    <t>Carroll University</t>
  </si>
  <si>
    <t>Carole Goldsmith</t>
  </si>
  <si>
    <t>State Center Community College District</t>
  </si>
  <si>
    <t>Jorge G. Gonzalez</t>
  </si>
  <si>
    <t>Kalamazoo College</t>
  </si>
  <si>
    <t>Janet L. Gooch</t>
  </si>
  <si>
    <t>University of Illinois Springfield</t>
  </si>
  <si>
    <t>Ken Gormley</t>
  </si>
  <si>
    <t>Duquesne University</t>
  </si>
  <si>
    <t>Ellen M. Granberg</t>
  </si>
  <si>
    <t>The George Washington University</t>
  </si>
  <si>
    <t>Mary K. Grant</t>
  </si>
  <si>
    <t>Massachusetts College of Art and Design</t>
  </si>
  <si>
    <t>Domenico Grasso</t>
  </si>
  <si>
    <t>University of Michigan-Dearborn</t>
  </si>
  <si>
    <t>Jonathan D. Green</t>
  </si>
  <si>
    <t>Susquehanna University</t>
  </si>
  <si>
    <t>David A. Greene</t>
  </si>
  <si>
    <t>Colby College</t>
  </si>
  <si>
    <t>James J. Greenfield</t>
  </si>
  <si>
    <t>DeSales University</t>
  </si>
  <si>
    <t>Robert M. Groves</t>
  </si>
  <si>
    <t>Georgetown University</t>
  </si>
  <si>
    <t>William R. Groves</t>
  </si>
  <si>
    <t>Antioch University</t>
  </si>
  <si>
    <t>Kevin M. Guskiewicz</t>
  </si>
  <si>
    <t>Michigan State University</t>
  </si>
  <si>
    <t>Jeremy Haefner</t>
  </si>
  <si>
    <t>University of Denver</t>
  </si>
  <si>
    <t>Grant Hagiya</t>
  </si>
  <si>
    <t>Claremont School of Theology</t>
  </si>
  <si>
    <t>Kevin F. Hallock</t>
  </si>
  <si>
    <t>University of Richmond</t>
  </si>
  <si>
    <t>Merodie Hancock</t>
  </si>
  <si>
    <t>Thomas Edison State University</t>
  </si>
  <si>
    <t>Robyn Hannigan</t>
  </si>
  <si>
    <t>Ursinus College</t>
  </si>
  <si>
    <t>Yoshiko Harden</t>
  </si>
  <si>
    <t>Renton Technical College</t>
  </si>
  <si>
    <t>Kathleen E. Harring</t>
  </si>
  <si>
    <t>Muhlenberg College</t>
  </si>
  <si>
    <t>Anne F. Harris</t>
  </si>
  <si>
    <t>Grinnell College</t>
  </si>
  <si>
    <t>David Harris</t>
  </si>
  <si>
    <t>Union College</t>
  </si>
  <si>
    <t>James T. Harris</t>
  </si>
  <si>
    <t>University of San Diego</t>
  </si>
  <si>
    <t>Susan Hasseler</t>
  </si>
  <si>
    <t>Muskingum University</t>
  </si>
  <si>
    <t>Sam Hawgood</t>
  </si>
  <si>
    <t>University of California San Francisco</t>
  </si>
  <si>
    <t>Antoinette Hays</t>
  </si>
  <si>
    <t>Regis College</t>
  </si>
  <si>
    <t>Chris Heavey</t>
  </si>
  <si>
    <t>University of Nevada, Las Vegas</t>
  </si>
  <si>
    <t>Kathryn J. Heidemann</t>
  </si>
  <si>
    <t>Cleveland Institute of Art</t>
  </si>
  <si>
    <t>Peggy Heinrich</t>
  </si>
  <si>
    <t>Elgin Community College</t>
  </si>
  <si>
    <t>Richard J. Helldobler</t>
  </si>
  <si>
    <t>William Paterson University</t>
  </si>
  <si>
    <t>Daniel S. Hendrickson</t>
  </si>
  <si>
    <t>Creighton University</t>
  </si>
  <si>
    <t>Susan Henking</t>
  </si>
  <si>
    <t>Wells College</t>
  </si>
  <si>
    <t>Wendy Hensel</t>
  </si>
  <si>
    <t>University of Hawaii</t>
  </si>
  <si>
    <t>James Herbert</t>
  </si>
  <si>
    <t>University of New England</t>
  </si>
  <si>
    <t>Alejandro (Alex) Hernandez</t>
  </si>
  <si>
    <t>Champlain College</t>
  </si>
  <si>
    <t>Chad Hickox</t>
  </si>
  <si>
    <t>Walla Walla Community College</t>
  </si>
  <si>
    <t>Doug Hicks</t>
  </si>
  <si>
    <t>Davidson College</t>
  </si>
  <si>
    <t>Karin Hilgersom</t>
  </si>
  <si>
    <t>Truckee Meadows Community College</t>
  </si>
  <si>
    <t>Mary Dana Hinton</t>
  </si>
  <si>
    <t>Hollins University</t>
  </si>
  <si>
    <t>Donna Hodge</t>
  </si>
  <si>
    <t>Fitchburg State University</t>
  </si>
  <si>
    <t>John L. Hoffman</t>
  </si>
  <si>
    <t>Bemidji State University and Northwest Technical College</t>
  </si>
  <si>
    <t>Danielle R. Holley</t>
  </si>
  <si>
    <t>Mount Holyoke College</t>
  </si>
  <si>
    <t>Jonathan Holloway</t>
  </si>
  <si>
    <t>Rutgers University</t>
  </si>
  <si>
    <t>Robin Holmes-Sullivan</t>
  </si>
  <si>
    <t>Lewis &amp; Clark College</t>
  </si>
  <si>
    <t>Ali A. Houshmand</t>
  </si>
  <si>
    <t>Rowan University</t>
  </si>
  <si>
    <t>Jessica Howard</t>
  </si>
  <si>
    <t>President/CEO</t>
  </si>
  <si>
    <t>Chemeketa Community College</t>
  </si>
  <si>
    <t>David C. Howse</t>
  </si>
  <si>
    <t>California College of the Arts</t>
  </si>
  <si>
    <t>Lily S. Hsu</t>
  </si>
  <si>
    <t>Laboure College of Healthcare</t>
  </si>
  <si>
    <t>Robert H. Huntington</t>
  </si>
  <si>
    <t>Heidelberg University</t>
  </si>
  <si>
    <t>Nicole Hurd</t>
  </si>
  <si>
    <t>Lafayette College</t>
  </si>
  <si>
    <t>Edward S. Inch</t>
  </si>
  <si>
    <t>Minnesota State University, Mankato</t>
  </si>
  <si>
    <t>Colin Irvine</t>
  </si>
  <si>
    <t>Concordia College</t>
  </si>
  <si>
    <t>Jiseon Lee Isbara</t>
  </si>
  <si>
    <t>School of the Art Institute of Chicago</t>
  </si>
  <si>
    <t>Karim Ismaili</t>
  </si>
  <si>
    <t>Eastern Connecticut State University</t>
  </si>
  <si>
    <t>Robert W. Iuliano</t>
  </si>
  <si>
    <t>Gettysburg College</t>
  </si>
  <si>
    <t>Farnam Jahanian</t>
  </si>
  <si>
    <t>Carnegie Mellon University</t>
  </si>
  <si>
    <t>J. Larry Jameson</t>
  </si>
  <si>
    <t>University of Pennsylvania</t>
  </si>
  <si>
    <t>Bruce Jarrell</t>
  </si>
  <si>
    <t>University of Maryland, Baltimore</t>
  </si>
  <si>
    <t>Paul E. Jarrell</t>
  </si>
  <si>
    <t>Tillamook Bay Community College</t>
  </si>
  <si>
    <t>Julia Jasken</t>
  </si>
  <si>
    <t>McDaniel College</t>
  </si>
  <si>
    <t>Jonathan Jefferson</t>
  </si>
  <si>
    <t>Roxbury Community College</t>
  </si>
  <si>
    <t>Anthony L. Jenkins</t>
  </si>
  <si>
    <t>Coppin State University</t>
  </si>
  <si>
    <t>Garry W. Jenkins</t>
  </si>
  <si>
    <t>Bates College</t>
  </si>
  <si>
    <t>Arvid C. Johnson</t>
  </si>
  <si>
    <t>University of St. Francis</t>
  </si>
  <si>
    <t>Larry D. Johnson</t>
  </si>
  <si>
    <t>Stella &amp; Charles Guttman Community College</t>
  </si>
  <si>
    <t>Paula A. Johnson</t>
  </si>
  <si>
    <t>Wellesley College</t>
  </si>
  <si>
    <t>Rebecca Johnson</t>
  </si>
  <si>
    <t>Linfield University</t>
  </si>
  <si>
    <t>Suzanne M. Johnson</t>
  </si>
  <si>
    <t>Green River College</t>
  </si>
  <si>
    <t>John E. Jones III</t>
  </si>
  <si>
    <t>Dickinson College</t>
  </si>
  <si>
    <t>Robert J. Jones</t>
  </si>
  <si>
    <t>University of Illinois Urbana-Champaign</t>
  </si>
  <si>
    <t>Katrina Bell Jordan</t>
  </si>
  <si>
    <t>Northeastern Illinois University</t>
  </si>
  <si>
    <t>Tuajuanda C. Jordan</t>
  </si>
  <si>
    <t>St. Mary's College of Maryland</t>
  </si>
  <si>
    <t>Cristle Collins Judd</t>
  </si>
  <si>
    <t>Sarah Lawrence College</t>
  </si>
  <si>
    <t>Andrea Kalyn</t>
  </si>
  <si>
    <t>New England Conservatory</t>
  </si>
  <si>
    <t>David L. Kaufman</t>
  </si>
  <si>
    <t>Capital University</t>
  </si>
  <si>
    <t>John D. Keenan</t>
  </si>
  <si>
    <t>Salem State University</t>
  </si>
  <si>
    <t>Colleen Perry Keith</t>
  </si>
  <si>
    <t>Goldey-Beacom College</t>
  </si>
  <si>
    <t>Marisa Kelly</t>
  </si>
  <si>
    <t>Suffolk University</t>
  </si>
  <si>
    <t>Robert D. Kelly</t>
  </si>
  <si>
    <t>University of Portland</t>
  </si>
  <si>
    <t>Pradeep K. Khosla</t>
  </si>
  <si>
    <t>University of California San Diego</t>
  </si>
  <si>
    <t>William Kibler</t>
  </si>
  <si>
    <t>College of Southern Nevada</t>
  </si>
  <si>
    <t>Timothy Killeen</t>
  </si>
  <si>
    <t>University of Illinois System</t>
  </si>
  <si>
    <t>Walter M. Kimbrough</t>
  </si>
  <si>
    <t>Talladega College</t>
  </si>
  <si>
    <t>John B. King Jr.</t>
  </si>
  <si>
    <t>State University of New York (SUNY)</t>
  </si>
  <si>
    <t>Heather Kirkpatrick</t>
  </si>
  <si>
    <t>President &amp; CEO</t>
  </si>
  <si>
    <t>Alder Graduate School of Education</t>
  </si>
  <si>
    <t>Jonathan Koppell</t>
  </si>
  <si>
    <t>Montclair State University</t>
  </si>
  <si>
    <t>Sally Kornbluth</t>
  </si>
  <si>
    <t>Massachusetts Institute of Technology</t>
  </si>
  <si>
    <t>Julie Kornfeld</t>
  </si>
  <si>
    <t>Kenyon College</t>
  </si>
  <si>
    <t>Michael I. Kotlikoff</t>
  </si>
  <si>
    <t>Cornell University</t>
  </si>
  <si>
    <t>Robert D. Krebs</t>
  </si>
  <si>
    <t>Lake Forest College</t>
  </si>
  <si>
    <t>Marvin Krislov</t>
  </si>
  <si>
    <t>Pace University</t>
  </si>
  <si>
    <t>Sunil Kumar</t>
  </si>
  <si>
    <t>Tufts University</t>
  </si>
  <si>
    <t>Susan Lamb</t>
  </si>
  <si>
    <t>Diablo Valley College</t>
  </si>
  <si>
    <t>Lee D. Lambert</t>
  </si>
  <si>
    <t>Foothill-De Anza Community College District</t>
  </si>
  <si>
    <t>Sheila Edwards Lange</t>
  </si>
  <si>
    <t>University of Washington Tacoma</t>
  </si>
  <si>
    <t>Cynthia Larive</t>
  </si>
  <si>
    <t>University of California, Santa Cruz</t>
  </si>
  <si>
    <t>William P. Leahy</t>
  </si>
  <si>
    <t>Boston College</t>
  </si>
  <si>
    <t>Linda M. LeMura</t>
  </si>
  <si>
    <t>Le Moyne College</t>
  </si>
  <si>
    <t>James P. Lentini</t>
  </si>
  <si>
    <t>Molloy University</t>
  </si>
  <si>
    <t>Carolyn Ringer Lepre</t>
  </si>
  <si>
    <t>Salisbury University</t>
  </si>
  <si>
    <t>Richard J. Lessard</t>
  </si>
  <si>
    <t>Massachusetts College of Pharmacy and Health Sciences</t>
  </si>
  <si>
    <t>Arthur Levine</t>
  </si>
  <si>
    <t>Brandeis University</t>
  </si>
  <si>
    <t>Brien Lewis</t>
  </si>
  <si>
    <t>Transylvania University</t>
  </si>
  <si>
    <t>Charles G. Lief</t>
  </si>
  <si>
    <t>Naropa University</t>
  </si>
  <si>
    <t>Richard P. Lifton</t>
  </si>
  <si>
    <t>The Rockefeller University</t>
  </si>
  <si>
    <t>Teik Lim</t>
  </si>
  <si>
    <t>New Jersey Institute of Technology</t>
  </si>
  <si>
    <t>James M. Limbaugh</t>
  </si>
  <si>
    <t>West Los Angeles College</t>
  </si>
  <si>
    <t>Charles W. Lindsay</t>
  </si>
  <si>
    <t>Elmira College</t>
  </si>
  <si>
    <t>Hilary L. Link</t>
  </si>
  <si>
    <t>Drew University</t>
  </si>
  <si>
    <t>Linda Livingstone</t>
  </si>
  <si>
    <t>Baylor University</t>
  </si>
  <si>
    <t>Lisa A. Lori</t>
  </si>
  <si>
    <t>Marywood University</t>
  </si>
  <si>
    <t>Jim Lucchese</t>
  </si>
  <si>
    <t>Berklee College of Music</t>
  </si>
  <si>
    <t>Timothy G. Lynch</t>
  </si>
  <si>
    <t>College of Staten Island, CUNY</t>
  </si>
  <si>
    <t>Patricia A. Lynott</t>
  </si>
  <si>
    <t>Rockford University</t>
  </si>
  <si>
    <t>Richard Lyons</t>
  </si>
  <si>
    <t>University of California Berkeley</t>
  </si>
  <si>
    <t>Heidi Macpherson</t>
  </si>
  <si>
    <t>SUNY Brockport</t>
  </si>
  <si>
    <t>John Maduko</t>
  </si>
  <si>
    <t>Connecticut State Community College</t>
  </si>
  <si>
    <t>Joanne Mahoney</t>
  </si>
  <si>
    <t>SUNY College of Environmental Science and Forestry</t>
  </si>
  <si>
    <t>Lynn Mahoney</t>
  </si>
  <si>
    <t>San Francisco State University</t>
  </si>
  <si>
    <t>Daniel Mahony</t>
  </si>
  <si>
    <t>Southern Illinois University</t>
  </si>
  <si>
    <t>Ali R. Malekzadeh</t>
  </si>
  <si>
    <t>Roosevelt University</t>
  </si>
  <si>
    <t>Barry M. Maloney</t>
  </si>
  <si>
    <t>Worcester State University</t>
  </si>
  <si>
    <t>Maud S. Mandel</t>
  </si>
  <si>
    <t>Williams College</t>
  </si>
  <si>
    <t>Sarah C. Mangelsdorf</t>
  </si>
  <si>
    <t>University of Rochester</t>
  </si>
  <si>
    <t>Christine Mangino</t>
  </si>
  <si>
    <t>Queensborough Community College</t>
  </si>
  <si>
    <t>Andrew P. Manion</t>
  </si>
  <si>
    <t>Edgewood College</t>
  </si>
  <si>
    <t>Philomena V. Mantella</t>
  </si>
  <si>
    <t>Grand Valley State University</t>
  </si>
  <si>
    <t>Amy Marcus-Newhall</t>
  </si>
  <si>
    <t>Scripps College</t>
  </si>
  <si>
    <t>Joseph Marina</t>
  </si>
  <si>
    <t>The University of Scranton</t>
  </si>
  <si>
    <t>Earl F. Martin III</t>
  </si>
  <si>
    <t>Drake University</t>
  </si>
  <si>
    <t>Lizbeth Martin</t>
  </si>
  <si>
    <t>Notre Dame de Namur University</t>
  </si>
  <si>
    <t>Karol Mason</t>
  </si>
  <si>
    <t>John Jay College of Criminal Justice</t>
  </si>
  <si>
    <t>Felix V. Matos-Rodriguez</t>
  </si>
  <si>
    <t>City University of New York (CUNY)</t>
  </si>
  <si>
    <t>David May</t>
  </si>
  <si>
    <t>Bellevue College</t>
  </si>
  <si>
    <t>Gary S. May</t>
  </si>
  <si>
    <t>University of California, Davis</t>
  </si>
  <si>
    <t>Anne E. McCall</t>
  </si>
  <si>
    <t>The College of Wooster</t>
  </si>
  <si>
    <t>Cheryl McConnell</t>
  </si>
  <si>
    <t>Saint Joseph's University</t>
  </si>
  <si>
    <t>Mark McCormick</t>
  </si>
  <si>
    <t>Middlesex College</t>
  </si>
  <si>
    <t>Richard L. McCormick</t>
  </si>
  <si>
    <t>Stony Brook University</t>
  </si>
  <si>
    <t>Thayne M. McCulloh</t>
  </si>
  <si>
    <t>Gonzaga University</t>
  </si>
  <si>
    <t>Cecilia M. McCormick</t>
  </si>
  <si>
    <t>Maryland Institute College of Art</t>
  </si>
  <si>
    <t>Lester McCorn</t>
  </si>
  <si>
    <t>Paine College</t>
  </si>
  <si>
    <t>Barbara McDonald</t>
  </si>
  <si>
    <t>The College of St. Scholastica</t>
  </si>
  <si>
    <t>Michael McDonough</t>
  </si>
  <si>
    <t>Raritan Valley Community College</t>
  </si>
  <si>
    <t>C. Andrew McGadney</t>
  </si>
  <si>
    <t>Knox College</t>
  </si>
  <si>
    <t>James McGrath</t>
  </si>
  <si>
    <t>Cooley Law School</t>
  </si>
  <si>
    <t>Patricia McGuire</t>
  </si>
  <si>
    <t>Trinity Washington University</t>
  </si>
  <si>
    <t>Maurie McInnis</t>
  </si>
  <si>
    <t>Yale University</t>
  </si>
  <si>
    <t>Steve McLaughlin</t>
  </si>
  <si>
    <t>The Cooper Union for the Advancement of Science and Art</t>
  </si>
  <si>
    <t>Shari McMahan</t>
  </si>
  <si>
    <t>Eastern Washington University</t>
  </si>
  <si>
    <t>Elizabeth M. Meade</t>
  </si>
  <si>
    <t>Cedar Crest College</t>
  </si>
  <si>
    <t>Marty Meehan</t>
  </si>
  <si>
    <t>University of Massachusetts</t>
  </si>
  <si>
    <t>Mojdeh Mehdizadeh</t>
  </si>
  <si>
    <t>Contra Costa Community College District</t>
  </si>
  <si>
    <t>Kimberlee S. Messina</t>
  </si>
  <si>
    <t>Spokane Falls Community College</t>
  </si>
  <si>
    <t>Mildred A. Mihlon</t>
  </si>
  <si>
    <t>Felician University</t>
  </si>
  <si>
    <t>Scott D. Miller</t>
  </si>
  <si>
    <t>Virginia Wesleyan University</t>
  </si>
  <si>
    <t>Kristi S. Mindrup</t>
  </si>
  <si>
    <t>Western Illinois University</t>
  </si>
  <si>
    <t>Leslie Minor</t>
  </si>
  <si>
    <t>Interim Superintendent/President</t>
  </si>
  <si>
    <t>Taft College</t>
  </si>
  <si>
    <t>Marie Lynn Miranda</t>
  </si>
  <si>
    <t>University of Illinois Chicago</t>
  </si>
  <si>
    <t>Jennifer Mnookin</t>
  </si>
  <si>
    <t>University of Wisconsin–Madison</t>
  </si>
  <si>
    <t>Robert Mohrbacher</t>
  </si>
  <si>
    <t>Centralia College</t>
  </si>
  <si>
    <t>Edward Montgomery</t>
  </si>
  <si>
    <t>Western Michigan University</t>
  </si>
  <si>
    <t>Tomas Morales</t>
  </si>
  <si>
    <t>California State University San Bernardino</t>
  </si>
  <si>
    <t>Milton Moreland</t>
  </si>
  <si>
    <t>Centre College</t>
  </si>
  <si>
    <t>Barbara Jean Morris</t>
  </si>
  <si>
    <t>Prescott College</t>
  </si>
  <si>
    <t>Kathryn Morris</t>
  </si>
  <si>
    <t>St. Lawrence University</t>
  </si>
  <si>
    <t>John R. Mosby</t>
  </si>
  <si>
    <t>Highline College</t>
  </si>
  <si>
    <t>Juan S. Munoz</t>
  </si>
  <si>
    <t>University of California Merced</t>
  </si>
  <si>
    <t>David C. Munson Jr.</t>
  </si>
  <si>
    <t>Rochester Institute of Technology</t>
  </si>
  <si>
    <t>Anthony E. Munroe</t>
  </si>
  <si>
    <t>Borough of Manhattan Community College, CUNY</t>
  </si>
  <si>
    <t>Eric Murray</t>
  </si>
  <si>
    <t>Cascadia College</t>
  </si>
  <si>
    <t>Kathleen Murray</t>
  </si>
  <si>
    <t>Acting/Interim President</t>
  </si>
  <si>
    <t>Hamline University</t>
  </si>
  <si>
    <t>Daniel J. Myers</t>
  </si>
  <si>
    <t>Misericordia University</t>
  </si>
  <si>
    <t>Peter Naccarato</t>
  </si>
  <si>
    <t>Marymount Manhattan College</t>
  </si>
  <si>
    <t>Lizette Navarette</t>
  </si>
  <si>
    <t>Woodland Community College</t>
  </si>
  <si>
    <t>Harriet B. Nembhard</t>
  </si>
  <si>
    <t>Harvey Mudd College</t>
  </si>
  <si>
    <t>Frank Neville</t>
  </si>
  <si>
    <t>Millsaps College</t>
  </si>
  <si>
    <t>Krista L. Newkirk</t>
  </si>
  <si>
    <t>University of Redlands</t>
  </si>
  <si>
    <t>Ellen Neufeldt</t>
  </si>
  <si>
    <t>California State University San Marcos</t>
  </si>
  <si>
    <t>Nancy S. Niemi</t>
  </si>
  <si>
    <t>Framingham State University</t>
  </si>
  <si>
    <t>Stefanie D. Niles</t>
  </si>
  <si>
    <t>Cottey College</t>
  </si>
  <si>
    <t>Cheryl L. Nixon</t>
  </si>
  <si>
    <t>Berea College</t>
  </si>
  <si>
    <t>Peter O. Nwosu</t>
  </si>
  <si>
    <t>State University of New York, Oswego</t>
  </si>
  <si>
    <t>Maureen O'Connor</t>
  </si>
  <si>
    <t>Palo Alto University</t>
  </si>
  <si>
    <t>Judy Olian</t>
  </si>
  <si>
    <t>Quinnipiac University</t>
  </si>
  <si>
    <t>Claire Oliveros</t>
  </si>
  <si>
    <t>Riverside City College</t>
  </si>
  <si>
    <t>Santa J. Ono</t>
  </si>
  <si>
    <t>University of Michigan</t>
  </si>
  <si>
    <t>Douglas B. Palmer</t>
  </si>
  <si>
    <t>Siena Heights University</t>
  </si>
  <si>
    <t>Shouan Pan</t>
  </si>
  <si>
    <t>Yuba Community College District</t>
  </si>
  <si>
    <t>Thomas A. Parham</t>
  </si>
  <si>
    <t>California State University-Dominguez Hills</t>
  </si>
  <si>
    <t>Robyn Parker</t>
  </si>
  <si>
    <t>Saybrook University</t>
  </si>
  <si>
    <t>Marc Parlange</t>
  </si>
  <si>
    <t>University of Rhode Island</t>
  </si>
  <si>
    <t>Amy Parsons</t>
  </si>
  <si>
    <t>Colorado State University</t>
  </si>
  <si>
    <t>Beth Paul</t>
  </si>
  <si>
    <t>Nazareth University</t>
  </si>
  <si>
    <t>Melissa Gilliam</t>
  </si>
  <si>
    <t>Boston University</t>
  </si>
  <si>
    <t>Christina Paxson</t>
  </si>
  <si>
    <t>Brown University</t>
  </si>
  <si>
    <t>Rob Pearigen</t>
  </si>
  <si>
    <t>Vice-Chancellor and President</t>
  </si>
  <si>
    <t>University of the South</t>
  </si>
  <si>
    <t>Deidra Peaslee</t>
  </si>
  <si>
    <t>Saint Paul College</t>
  </si>
  <si>
    <t>Milagros (Milly) Peña</t>
  </si>
  <si>
    <t>Purchase College, SUNY</t>
  </si>
  <si>
    <t>Eduardo M. Peñalver</t>
  </si>
  <si>
    <t>Seattle University</t>
  </si>
  <si>
    <t>Steve Perez</t>
  </si>
  <si>
    <t>California State University, Chico</t>
  </si>
  <si>
    <t>Ora Pescovitz</t>
  </si>
  <si>
    <t>Oakland University</t>
  </si>
  <si>
    <t>Fred P. Pestello</t>
  </si>
  <si>
    <t>Saint Louis University</t>
  </si>
  <si>
    <t>John J. Petillo</t>
  </si>
  <si>
    <t>Sacred Heart University</t>
  </si>
  <si>
    <t>Rhonda Phillips</t>
  </si>
  <si>
    <t>Chatham University</t>
  </si>
  <si>
    <t>Darryll J. Pines</t>
  </si>
  <si>
    <t>University of Maryland</t>
  </si>
  <si>
    <t>Nicola Pitchford</t>
  </si>
  <si>
    <t>Dominican University of California</t>
  </si>
  <si>
    <t>Richard Plumb</t>
  </si>
  <si>
    <t>Saint Michael's College</t>
  </si>
  <si>
    <t>Shael Polakow-Suransky</t>
  </si>
  <si>
    <t>Bank Street College of Education</t>
  </si>
  <si>
    <t>DeRionne P. Pollard</t>
  </si>
  <si>
    <t>Nevada State University</t>
  </si>
  <si>
    <t>Kevin Pollock</t>
  </si>
  <si>
    <t>Central Carolina Technical College</t>
  </si>
  <si>
    <t>Andrew David Pomerville</t>
  </si>
  <si>
    <t>Louisville Presbyterian Theological Seminary</t>
  </si>
  <si>
    <t>Thomas Poon</t>
  </si>
  <si>
    <t>President-Elect</t>
  </si>
  <si>
    <t>Loyola Marymount University</t>
  </si>
  <si>
    <t>Susan Poser</t>
  </si>
  <si>
    <t>Hofstra University</t>
  </si>
  <si>
    <t>Patricia A. Prelock</t>
  </si>
  <si>
    <t>University of Vermont</t>
  </si>
  <si>
    <t>Robert Prezant</t>
  </si>
  <si>
    <t>Farmingdale State College SUNY</t>
  </si>
  <si>
    <t>Paul C. Pribbenow</t>
  </si>
  <si>
    <t>Augsburg University</t>
  </si>
  <si>
    <t>Vincent Price</t>
  </si>
  <si>
    <t>Duke University</t>
  </si>
  <si>
    <t>Avis Proctor</t>
  </si>
  <si>
    <t>Harper College</t>
  </si>
  <si>
    <t>Allison Puff</t>
  </si>
  <si>
    <t>Co-Interim President and EVP of Academic Affairs</t>
  </si>
  <si>
    <t>Kansas City Art Institute</t>
  </si>
  <si>
    <t>Howard Purcell</t>
  </si>
  <si>
    <t>New England College of Optometry</t>
  </si>
  <si>
    <t>Ravi Rajan</t>
  </si>
  <si>
    <t>California Institute of the Arts</t>
  </si>
  <si>
    <t>Andrew Ramsammy</t>
  </si>
  <si>
    <t>Vermont College of Fine Arts</t>
  </si>
  <si>
    <t>Patricia Ramsey</t>
  </si>
  <si>
    <t>Medgar Evers College (CUNY)</t>
  </si>
  <si>
    <t>Sabah Randhawa</t>
  </si>
  <si>
    <t>Western Washington University</t>
  </si>
  <si>
    <t>John R. Raymond</t>
  </si>
  <si>
    <t>The Medical College of Wisconsin</t>
  </si>
  <si>
    <t>Wendy E. Raymond</t>
  </si>
  <si>
    <t>Haverford College</t>
  </si>
  <si>
    <t>Christopher M. Reber</t>
  </si>
  <si>
    <t>Hudson County Community College</t>
  </si>
  <si>
    <t>Chantae Recasner</t>
  </si>
  <si>
    <t>Seattle Central College</t>
  </si>
  <si>
    <t>Mark C. Reed</t>
  </si>
  <si>
    <t>Loyola University Chicago</t>
  </si>
  <si>
    <t>Andrew Rehfeld</t>
  </si>
  <si>
    <t>Hebrew Union College</t>
  </si>
  <si>
    <t>Joseph Reilly</t>
  </si>
  <si>
    <t>Seton Hall University</t>
  </si>
  <si>
    <t>Lamont Repollet</t>
  </si>
  <si>
    <t>Kean University</t>
  </si>
  <si>
    <t>Mary Lou Retelle</t>
  </si>
  <si>
    <t>Anna Maria College</t>
  </si>
  <si>
    <t>Javier Reyes</t>
  </si>
  <si>
    <t>University of Massachusetts Amherst</t>
  </si>
  <si>
    <t>Wendy Rheault</t>
  </si>
  <si>
    <t>Rosalind Franklin University of Medicine and Science</t>
  </si>
  <si>
    <t>Deborah D. Ricker</t>
  </si>
  <si>
    <t>Hood College</t>
  </si>
  <si>
    <t>Elizabeth A. Rider</t>
  </si>
  <si>
    <t>Elizabethtown College</t>
  </si>
  <si>
    <t>Christine M. Riordan</t>
  </si>
  <si>
    <t>Adelphi University</t>
  </si>
  <si>
    <t>Britt Rios-Ellis</t>
  </si>
  <si>
    <t>California State University, Stanislaus</t>
  </si>
  <si>
    <t>Suzanne M. Rivera</t>
  </si>
  <si>
    <t>Macalester College</t>
  </si>
  <si>
    <t>Stacey Robertson</t>
  </si>
  <si>
    <t>Widener University</t>
  </si>
  <si>
    <t>Ronald S. Rochon</t>
  </si>
  <si>
    <t>California State University, Fullerton</t>
  </si>
  <si>
    <t>Havidán Rodríguez</t>
  </si>
  <si>
    <t>University at Albany</t>
  </si>
  <si>
    <t>Christopher F. Roellke</t>
  </si>
  <si>
    <t>Stetson University</t>
  </si>
  <si>
    <t>Kimberly R. Rogers</t>
  </si>
  <si>
    <t>Contra Costa College</t>
  </si>
  <si>
    <t>Gerard J. Rooney</t>
  </si>
  <si>
    <t>St. John Fisher University</t>
  </si>
  <si>
    <t>Laura Ann Rosenbury</t>
  </si>
  <si>
    <t>Barnard College</t>
  </si>
  <si>
    <t>Beth Ross</t>
  </si>
  <si>
    <t>Emmanuel College</t>
  </si>
  <si>
    <t>Michael S. Roth</t>
  </si>
  <si>
    <t>Wesleyan University</t>
  </si>
  <si>
    <t>Vincent Rougeau</t>
  </si>
  <si>
    <t>College of the Holy Cross</t>
  </si>
  <si>
    <t>Sue Ott Rowlands</t>
  </si>
  <si>
    <t>Randolph College</t>
  </si>
  <si>
    <t>James Ryan</t>
  </si>
  <si>
    <t>University of Virginia</t>
  </si>
  <si>
    <t>Aaron Sadoff</t>
  </si>
  <si>
    <t>Marian University Wisconsin</t>
  </si>
  <si>
    <t>Frank D. Sanchez</t>
  </si>
  <si>
    <t>Manhattanville University</t>
  </si>
  <si>
    <t>Cathy Sandeen</t>
  </si>
  <si>
    <t>Cal State East Bay</t>
  </si>
  <si>
    <t>Brian Sandoval</t>
  </si>
  <si>
    <t>Univ. of Nevada, Reno</t>
  </si>
  <si>
    <t>Terrence Sawyer</t>
  </si>
  <si>
    <t>Loyola University Maryland</t>
  </si>
  <si>
    <t>Michael Schill</t>
  </si>
  <si>
    <t>Northwestern University</t>
  </si>
  <si>
    <t>Kurt L. Schmoke</t>
  </si>
  <si>
    <t>University of Baltimore</t>
  </si>
  <si>
    <t>Karl Scholz</t>
  </si>
  <si>
    <t>University of Oregon</t>
  </si>
  <si>
    <t>Claudia Schrader</t>
  </si>
  <si>
    <t>York College, CUNY</t>
  </si>
  <si>
    <t>Shuly Rubin Schwartz</t>
  </si>
  <si>
    <t>Jewish Theological Seminary</t>
  </si>
  <si>
    <t>Sean M. Scott</t>
  </si>
  <si>
    <t>California Western School of Law</t>
  </si>
  <si>
    <t>Zaldwaynaka Scott</t>
  </si>
  <si>
    <t>Chicago State University</t>
  </si>
  <si>
    <t>Charles F. Seifert</t>
  </si>
  <si>
    <t>Siena College</t>
  </si>
  <si>
    <t>Sanjit Sethi</t>
  </si>
  <si>
    <t>Minneapolis College of Art and Design</t>
  </si>
  <si>
    <t>Claire Shipman</t>
  </si>
  <si>
    <t>Columbia University</t>
  </si>
  <si>
    <t>Frank Shushok</t>
  </si>
  <si>
    <t>Roanoke College</t>
  </si>
  <si>
    <t>Susan Rundell Singer</t>
  </si>
  <si>
    <t>St. Olaf College</t>
  </si>
  <si>
    <t>Philip J. Sisson</t>
  </si>
  <si>
    <t>Middlesex Community College (MA)</t>
  </si>
  <si>
    <t>Darlene Brannigan Smith</t>
  </si>
  <si>
    <t>Frostburg State University</t>
  </si>
  <si>
    <t>Dwayne Smith</t>
  </si>
  <si>
    <t>Southern Connecticut State University</t>
  </si>
  <si>
    <t>Joianne Smith</t>
  </si>
  <si>
    <t>Oakton College</t>
  </si>
  <si>
    <t>Suzanne Smith</t>
  </si>
  <si>
    <t>SUNY Potsdam</t>
  </si>
  <si>
    <t>Valerie Smith</t>
  </si>
  <si>
    <t>Swarthmore College</t>
  </si>
  <si>
    <t>Paul Sniegowski</t>
  </si>
  <si>
    <t>Earlham College</t>
  </si>
  <si>
    <t>Stephen Snyder</t>
  </si>
  <si>
    <t>Timothy Law Snyder</t>
  </si>
  <si>
    <t>Rachel Solemsaas</t>
  </si>
  <si>
    <t>North Seattle College</t>
  </si>
  <si>
    <t>Mike Sosulski</t>
  </si>
  <si>
    <t>Washington College</t>
  </si>
  <si>
    <t>Mariana Souto-Manning</t>
  </si>
  <si>
    <t>Erikson Institute</t>
  </si>
  <si>
    <t>Weymouth Spence</t>
  </si>
  <si>
    <t>Washington Adventist University</t>
  </si>
  <si>
    <t>Eric F. Spina</t>
  </si>
  <si>
    <t>University of Dayton</t>
  </si>
  <si>
    <t>Stephen Spinelli</t>
  </si>
  <si>
    <t>Babson College</t>
  </si>
  <si>
    <t>G. Gabrielle Starr</t>
  </si>
  <si>
    <t>Janet L. Steinmayer</t>
  </si>
  <si>
    <t>Lesley University</t>
  </si>
  <si>
    <t>Harvey Stenger</t>
  </si>
  <si>
    <t>Binghamton University</t>
  </si>
  <si>
    <t>Amy Storey</t>
  </si>
  <si>
    <t>Keuka College</t>
  </si>
  <si>
    <t>David M. Stout</t>
  </si>
  <si>
    <t>Brookdale Community College</t>
  </si>
  <si>
    <t>Steve K. Stoute</t>
  </si>
  <si>
    <t>Canisius University</t>
  </si>
  <si>
    <t>Tom Stritikus</t>
  </si>
  <si>
    <t>Occidental College</t>
  </si>
  <si>
    <t>Daniele Struppa</t>
  </si>
  <si>
    <t>Chapman University</t>
  </si>
  <si>
    <t>Marcelo Suarez-Orozco</t>
  </si>
  <si>
    <t>University of Massachusetts Boston</t>
  </si>
  <si>
    <t>Julie Sullivan</t>
  </si>
  <si>
    <t>Santa Clara University</t>
  </si>
  <si>
    <t>Zvi Szafran</t>
  </si>
  <si>
    <t>State University of New York at Canton</t>
  </si>
  <si>
    <t>Andrea Kathryn Talentino</t>
  </si>
  <si>
    <t>Augustana College</t>
  </si>
  <si>
    <t>Aondover Tarhule</t>
  </si>
  <si>
    <t>Illinois State University</t>
  </si>
  <si>
    <t>Donald Taylor</t>
  </si>
  <si>
    <t>University of Detroit Mercy</t>
  </si>
  <si>
    <t>Glena Temple</t>
  </si>
  <si>
    <t>Dominican University</t>
  </si>
  <si>
    <t>Cynthia Teniente-Matson</t>
  </si>
  <si>
    <t>San Jose State University</t>
  </si>
  <si>
    <t>Steven J. Tepper</t>
  </si>
  <si>
    <t>Hamilton College</t>
  </si>
  <si>
    <t>Tania Tetlow</t>
  </si>
  <si>
    <t>Fordham University</t>
  </si>
  <si>
    <t>Strom C. Thacker</t>
  </si>
  <si>
    <t>Pitzer College</t>
  </si>
  <si>
    <t>Scott L. Thomas</t>
  </si>
  <si>
    <t>Sterling College</t>
  </si>
  <si>
    <t>Linda Thompson</t>
  </si>
  <si>
    <t>Westfield State University</t>
  </si>
  <si>
    <t>Stephen Thorsett</t>
  </si>
  <si>
    <t>Willamette University</t>
  </si>
  <si>
    <t>George Timmons</t>
  </si>
  <si>
    <t>Holyoke Community College</t>
  </si>
  <si>
    <t>Adela de la Torre</t>
  </si>
  <si>
    <t>San Diego State University</t>
  </si>
  <si>
    <t>Omar Torres</t>
  </si>
  <si>
    <t>De Anza College</t>
  </si>
  <si>
    <t>Sylvia Torti</t>
  </si>
  <si>
    <t>College of the Atlantic</t>
  </si>
  <si>
    <t>Joel Towers</t>
  </si>
  <si>
    <t>The New School</t>
  </si>
  <si>
    <t>Richard C. Trietley Jr.</t>
  </si>
  <si>
    <t>Viterbo University</t>
  </si>
  <si>
    <t>Satish K. Tripathi</t>
  </si>
  <si>
    <t>University at Buffalo, SUNY</t>
  </si>
  <si>
    <t>James Troha</t>
  </si>
  <si>
    <t>Juniata College</t>
  </si>
  <si>
    <t>Matthew Turk</t>
  </si>
  <si>
    <t>Toyota Technological Institute at Chicago</t>
  </si>
  <si>
    <t>Eric M. Turner</t>
  </si>
  <si>
    <t>Lasell University</t>
  </si>
  <si>
    <t>Brad Tyndall</t>
  </si>
  <si>
    <t>Central Wyoming College</t>
  </si>
  <si>
    <t>LaTanya Tyson</t>
  </si>
  <si>
    <t>Carolina Christian College</t>
  </si>
  <si>
    <t>Troy D. VanAken</t>
  </si>
  <si>
    <t>Elmhurst University</t>
  </si>
  <si>
    <t>Matthew P. vandenBerg</t>
  </si>
  <si>
    <t>Ohio Wesleyan University</t>
  </si>
  <si>
    <t>James Vander Hooven</t>
  </si>
  <si>
    <t>Mount Wachusett Community College</t>
  </si>
  <si>
    <t>David Vasquez-Levy</t>
  </si>
  <si>
    <t>Pacific School of Religion</t>
  </si>
  <si>
    <t>Rob Vischer</t>
  </si>
  <si>
    <t>University of St. Thomas</t>
  </si>
  <si>
    <t>Lisa Vollendorf</t>
  </si>
  <si>
    <t>Empire State University</t>
  </si>
  <si>
    <t>Jeannine Diddle Uzzi</t>
  </si>
  <si>
    <t>Thomas College</t>
  </si>
  <si>
    <t>Laura R. Walker</t>
  </si>
  <si>
    <t>Bennington College</t>
  </si>
  <si>
    <t>Grace Wang</t>
  </si>
  <si>
    <t>Worcester Polytechnic Institute</t>
  </si>
  <si>
    <t>Adam Weinberg</t>
  </si>
  <si>
    <t>Denison University</t>
  </si>
  <si>
    <t>Steven A. Weiner</t>
  </si>
  <si>
    <t>Menlo College</t>
  </si>
  <si>
    <t>Kevin C. Weinman</t>
  </si>
  <si>
    <t>Marist University</t>
  </si>
  <si>
    <t>Susan R. Wente</t>
  </si>
  <si>
    <t>Wake Forest University</t>
  </si>
  <si>
    <t>Kristina Whalen</t>
  </si>
  <si>
    <t>Foothill College</t>
  </si>
  <si>
    <t>Darrell Wheeler</t>
  </si>
  <si>
    <t>SUNY New Paltz</t>
  </si>
  <si>
    <t>Michaele Whelan</t>
  </si>
  <si>
    <t>Wheaton College (MA)</t>
  </si>
  <si>
    <t>Manya C. Whitaker</t>
  </si>
  <si>
    <t>Colorado College</t>
  </si>
  <si>
    <t>Julie A. Manley White</t>
  </si>
  <si>
    <t>Chancellor and CEO</t>
  </si>
  <si>
    <t>Pierce College</t>
  </si>
  <si>
    <t>Kim A. Wilcox</t>
  </si>
  <si>
    <t>University of California, Riverside</t>
  </si>
  <si>
    <t>Crystal Williams</t>
  </si>
  <si>
    <t>Rhode Island School of Design</t>
  </si>
  <si>
    <t>Jermaine F. Williams</t>
  </si>
  <si>
    <t>Montgomery College</t>
  </si>
  <si>
    <t>Sarah Willie-LeBreton</t>
  </si>
  <si>
    <t>Smith College</t>
  </si>
  <si>
    <t>David K. Wilson</t>
  </si>
  <si>
    <t>Morgan State University</t>
  </si>
  <si>
    <t>Ed Wingenbach</t>
  </si>
  <si>
    <t>Hampshire College</t>
  </si>
  <si>
    <t>Jim Wohlpart</t>
  </si>
  <si>
    <t>Central Washington University</t>
  </si>
  <si>
    <t>Luke Wood</t>
  </si>
  <si>
    <t>California State University, Sacramento</t>
  </si>
  <si>
    <t>Lynn Perry Wooten</t>
  </si>
  <si>
    <t>Simmons University</t>
  </si>
  <si>
    <t>Frank H. Wu</t>
  </si>
  <si>
    <t>Queens College, CUNY</t>
  </si>
  <si>
    <t>S. David Wu</t>
  </si>
  <si>
    <t>Baruch College</t>
  </si>
  <si>
    <t>Henry T. Yang</t>
  </si>
  <si>
    <t>University of California, Santa Barbara</t>
  </si>
  <si>
    <t>Richard Yao</t>
  </si>
  <si>
    <t>California State University Channel Islands</t>
  </si>
  <si>
    <t>Cathy Young</t>
  </si>
  <si>
    <t>Moore College of Art &amp; Design</t>
  </si>
  <si>
    <t>Leocadia I. Zak</t>
  </si>
  <si>
    <t>Agnes Scott College</t>
  </si>
  <si>
    <t>Safa R. Zaki</t>
  </si>
  <si>
    <t>Bowdoin College</t>
  </si>
  <si>
    <t>Sheahon Zenger</t>
  </si>
  <si>
    <t>Illinois Wesleyan University</t>
  </si>
  <si>
    <t>Mark Zupan</t>
  </si>
  <si>
    <t>Alfred University</t>
  </si>
  <si>
    <t>INSTNM</t>
  </si>
  <si>
    <t>STATECODE</t>
  </si>
  <si>
    <t>CNGDSTCD</t>
  </si>
  <si>
    <t>CNTLAFFI</t>
  </si>
  <si>
    <t>Alabama A &amp; M University</t>
  </si>
  <si>
    <t>University of Alabama at Birmingham</t>
  </si>
  <si>
    <t>Amridge University</t>
  </si>
  <si>
    <t>University of Alabama in Huntsville</t>
  </si>
  <si>
    <t>Alabama State University</t>
  </si>
  <si>
    <t>University of Alabama System Office</t>
  </si>
  <si>
    <t>The University of Alabama</t>
  </si>
  <si>
    <t>Central Alabama Community College</t>
  </si>
  <si>
    <t>Athens State University</t>
  </si>
  <si>
    <t>Auburn University at Montgomery</t>
  </si>
  <si>
    <t>Auburn University</t>
  </si>
  <si>
    <t>Birmingham-Southern College</t>
  </si>
  <si>
    <t>Chattahoochee Valley Community College</t>
  </si>
  <si>
    <t>South University-Montgomery</t>
  </si>
  <si>
    <t>Enterprise State Community College</t>
  </si>
  <si>
    <t>Coastal Alabama Community College</t>
  </si>
  <si>
    <t>Faulkner University</t>
  </si>
  <si>
    <t>Gadsden State Community College</t>
  </si>
  <si>
    <t>New Beginning College of Cosmetology</t>
  </si>
  <si>
    <t>George C Wallace Community College-Dothan</t>
  </si>
  <si>
    <t>George C Wallace State Community College-Hanceville</t>
  </si>
  <si>
    <t>George C Wallace State Community College-Selma</t>
  </si>
  <si>
    <t>Herzing University-Birmingham</t>
  </si>
  <si>
    <t>Huntingdon College</t>
  </si>
  <si>
    <t>Heritage Christian University</t>
  </si>
  <si>
    <t>J. F. Drake State Community and Technical College</t>
  </si>
  <si>
    <t>J F Ingram State Technical College</t>
  </si>
  <si>
    <t>Jacksonville State University</t>
  </si>
  <si>
    <t>Jefferson State Community College</t>
  </si>
  <si>
    <t>John C Calhoun State Community College</t>
  </si>
  <si>
    <t>Lawson State Community College</t>
  </si>
  <si>
    <t>University of West Alabama</t>
  </si>
  <si>
    <t>Lurleen B Wallace Community College</t>
  </si>
  <si>
    <t>Marion Military Institute</t>
  </si>
  <si>
    <t>Miles College</t>
  </si>
  <si>
    <t>University of Mobile</t>
  </si>
  <si>
    <t>University of Montevallo</t>
  </si>
  <si>
    <t>Northwest Shoals Community College</t>
  </si>
  <si>
    <t>University of North Alabama</t>
  </si>
  <si>
    <t>Northeast Alabama Community College</t>
  </si>
  <si>
    <t>Oakwood University</t>
  </si>
  <si>
    <t>Reid State Technical College</t>
  </si>
  <si>
    <t>Bishop State Community College</t>
  </si>
  <si>
    <t>Samford University</t>
  </si>
  <si>
    <t>Selma University</t>
  </si>
  <si>
    <t>Shelton State Community College</t>
  </si>
  <si>
    <t>Snead State Community College</t>
  </si>
  <si>
    <t>University of South Alabama</t>
  </si>
  <si>
    <t>Spring Hill College</t>
  </si>
  <si>
    <t>Stillman College</t>
  </si>
  <si>
    <t>H Councill Trenholm State Community College</t>
  </si>
  <si>
    <t>Troy University</t>
  </si>
  <si>
    <t>Tuskegee University</t>
  </si>
  <si>
    <t>United States Sports Academy</t>
  </si>
  <si>
    <t>Bevill State Community College</t>
  </si>
  <si>
    <t>University of Alaska Anchorage</t>
  </si>
  <si>
    <t>Alaska Bible College</t>
  </si>
  <si>
    <t>University of Alaska Fairbanks</t>
  </si>
  <si>
    <t>University of Alaska Southeast</t>
  </si>
  <si>
    <t>Alaska Pacific University</t>
  </si>
  <si>
    <t>Alaska Vocational Technical Center</t>
  </si>
  <si>
    <t>Charter College</t>
  </si>
  <si>
    <t>Alaska Career College</t>
  </si>
  <si>
    <t>University of Alaska System of Higher Education</t>
  </si>
  <si>
    <t>Empire Beauty School-Tucson</t>
  </si>
  <si>
    <t>Carrington College-Phoenix North</t>
  </si>
  <si>
    <t>Carrington College-Mesa</t>
  </si>
  <si>
    <t>Carrington College-Tucson</t>
  </si>
  <si>
    <t>Arizona Academy of Beauty</t>
  </si>
  <si>
    <t>Miller-Motte College-Arizona Automotive Institute</t>
  </si>
  <si>
    <t>Brookline College-Phoenix</t>
  </si>
  <si>
    <t>Arizona State University Campus Immersion</t>
  </si>
  <si>
    <t>Arizona Western College</t>
  </si>
  <si>
    <t>University of Arizona</t>
  </si>
  <si>
    <t>Central Arizona College</t>
  </si>
  <si>
    <t>Charles of Italy Beauty College</t>
  </si>
  <si>
    <t>Cochise County Community College District</t>
  </si>
  <si>
    <t>Empire Beauty School-Chandler</t>
  </si>
  <si>
    <t>Avalon Institute-Mesa</t>
  </si>
  <si>
    <t>Eastern Arizona College</t>
  </si>
  <si>
    <t>Embry-Riddle Aeronautical University-Prescott</t>
  </si>
  <si>
    <t>The School of Architecture</t>
  </si>
  <si>
    <t>Glendale Community College</t>
  </si>
  <si>
    <t>Grand Canyon University</t>
  </si>
  <si>
    <t>Maricopa Community College System Office</t>
  </si>
  <si>
    <t>GateWay Community College</t>
  </si>
  <si>
    <t>Mesa Community College</t>
  </si>
  <si>
    <t>Mohave Community College</t>
  </si>
  <si>
    <t>Universal Technical Institute of Arizona Inc-Motorcycle Mechanics Institute Division</t>
  </si>
  <si>
    <t>Dine College</t>
  </si>
  <si>
    <t>Northern Arizona University</t>
  </si>
  <si>
    <t>Northland Pioneer College</t>
  </si>
  <si>
    <t>Phoenix College</t>
  </si>
  <si>
    <t>Pima Community College</t>
  </si>
  <si>
    <t>Pima Medical Institute-Tucson</t>
  </si>
  <si>
    <t>Pima Medical Institute-Albuquerque</t>
  </si>
  <si>
    <t>Refrigeration School Inc</t>
  </si>
  <si>
    <t>Rio Salado College</t>
  </si>
  <si>
    <t>Roberto-Venn School of Luthiery</t>
  </si>
  <si>
    <t>Scottsdale Community College</t>
  </si>
  <si>
    <t>South Mountain Community College</t>
  </si>
  <si>
    <t>Arizona Christian University</t>
  </si>
  <si>
    <t>Universal Technical Institute of Arizona Inc</t>
  </si>
  <si>
    <t>Yavapai College</t>
  </si>
  <si>
    <t>University of Arkansas at Little Rock</t>
  </si>
  <si>
    <t>University of Arkansas for Medical Sciences</t>
  </si>
  <si>
    <t>Arkansas Baptist College</t>
  </si>
  <si>
    <t>Arkansas Beauty School-Little Rock</t>
  </si>
  <si>
    <t>Arkansas Beauty College</t>
  </si>
  <si>
    <t>Lyon College</t>
  </si>
  <si>
    <t>Arkansas Technical School</t>
  </si>
  <si>
    <t>Arthur's Beauty College</t>
  </si>
  <si>
    <t>University of Arkansas</t>
  </si>
  <si>
    <t>University of Arkansas at Pine Bluff</t>
  </si>
  <si>
    <t>Arkansas State University-Beebe</t>
  </si>
  <si>
    <t>Arkansas State University</t>
  </si>
  <si>
    <t>Arkansas Tech University</t>
  </si>
  <si>
    <t>University of Arkansas at Monticello</t>
  </si>
  <si>
    <t>Baptist Health College Little Rock</t>
  </si>
  <si>
    <t>Black River Technical College</t>
  </si>
  <si>
    <t>University of Central Arkansas</t>
  </si>
  <si>
    <t>Central Baptist College</t>
  </si>
  <si>
    <t>Cossatot Community College of the University of Arkansas</t>
  </si>
  <si>
    <t>Crowley's Ridge College</t>
  </si>
  <si>
    <t>East Arkansas Community College</t>
  </si>
  <si>
    <t>Paul Mitchell the School-Little Rock</t>
  </si>
  <si>
    <t>National Park College</t>
  </si>
  <si>
    <t>University of Arkansas Community College-Batesville</t>
  </si>
  <si>
    <t>Harding University</t>
  </si>
  <si>
    <t>Henderson State University</t>
  </si>
  <si>
    <t>Hendrix College</t>
  </si>
  <si>
    <t>Hot Springs Beauty College</t>
  </si>
  <si>
    <t>Jefferson Regional School of Nursing</t>
  </si>
  <si>
    <t>John Brown University</t>
  </si>
  <si>
    <t>Career Academy of Hair Design</t>
  </si>
  <si>
    <t>Academy of Salon and Spa</t>
  </si>
  <si>
    <t>Arkansas State University Mid-South</t>
  </si>
  <si>
    <t>Arkansas Northeastern College</t>
  </si>
  <si>
    <t>New Tyler Barber College Inc</t>
  </si>
  <si>
    <t>North Arkansas College</t>
  </si>
  <si>
    <t>Northwest Technical Institute</t>
  </si>
  <si>
    <t>Ouachita Baptist University</t>
  </si>
  <si>
    <t>Arkansas State University Three Rivers</t>
  </si>
  <si>
    <t>Ozarka College</t>
  </si>
  <si>
    <t>University of the Ozarks</t>
  </si>
  <si>
    <t>University of Arkansas Community College-Morrilton</t>
  </si>
  <si>
    <t>Philander Smith University</t>
  </si>
  <si>
    <t>Phillips Community College of the University of Arkansas</t>
  </si>
  <si>
    <t>Southeast Arkansas College</t>
  </si>
  <si>
    <t>University of Aesthetics &amp; Cosmetology</t>
  </si>
  <si>
    <t>University of Arkansas-Pulaski Technical College</t>
  </si>
  <si>
    <t>University of Arkansas Hope-Texarkana</t>
  </si>
  <si>
    <t>University of Arkansas Community College Rich Mountain</t>
  </si>
  <si>
    <t>Paul Mitchell the School-Arkansas</t>
  </si>
  <si>
    <t>Searcy Beauty College</t>
  </si>
  <si>
    <t>Shorter College</t>
  </si>
  <si>
    <t>Williams Baptist University</t>
  </si>
  <si>
    <t>South Arkansas College</t>
  </si>
  <si>
    <t>Southern Arkansas University Main Campus</t>
  </si>
  <si>
    <t>Southern Arkansas University Tech</t>
  </si>
  <si>
    <t>University of Arkansas System Office</t>
  </si>
  <si>
    <t>Velvatex College of Beauty Culture</t>
  </si>
  <si>
    <t>University of Arkansas-Fort Smith</t>
  </si>
  <si>
    <t>Academy of Art University</t>
  </si>
  <si>
    <t>Academy of Chinese Culture and Health Sciences</t>
  </si>
  <si>
    <t>College of Alameda</t>
  </si>
  <si>
    <t>Allan Hancock College</t>
  </si>
  <si>
    <t>American Academy of Dramatic Arts-Los Angeles</t>
  </si>
  <si>
    <t>Berkeley School of Theology</t>
  </si>
  <si>
    <t>American Film Institute Conservatory</t>
  </si>
  <si>
    <t>American Beauty College</t>
  </si>
  <si>
    <t>American Career College-Los Angeles</t>
  </si>
  <si>
    <t>American River College</t>
  </si>
  <si>
    <t>Antelope Valley Community College District</t>
  </si>
  <si>
    <t>Art Center College of Design</t>
  </si>
  <si>
    <t>Associated Technical College-Los Angeles</t>
  </si>
  <si>
    <t>Associated Technical College-San Diego</t>
  </si>
  <si>
    <t>Azusa Pacific University</t>
  </si>
  <si>
    <t>Bakersfield College</t>
  </si>
  <si>
    <t>Barstow Community College</t>
  </si>
  <si>
    <t>Bellus Academy-Chula Vista</t>
  </si>
  <si>
    <t>Bethesda University</t>
  </si>
  <si>
    <t>Biola University</t>
  </si>
  <si>
    <t>Brownson Technical School</t>
  </si>
  <si>
    <t>Bryan University</t>
  </si>
  <si>
    <t>Butte College</t>
  </si>
  <si>
    <t>Cabrillo College</t>
  </si>
  <si>
    <t>California Baptist University</t>
  </si>
  <si>
    <t>University of California College of the Law-San Francisco</t>
  </si>
  <si>
    <t>California Institute of Technology</t>
  </si>
  <si>
    <t>California Lutheran University</t>
  </si>
  <si>
    <t>California Polytechnic State University-San Luis Obispo</t>
  </si>
  <si>
    <t>Alliant International University-San Diego</t>
  </si>
  <si>
    <t>California State University-Bakersfield</t>
  </si>
  <si>
    <t>California State University-Stanislaus</t>
  </si>
  <si>
    <t>California State University-Chancellors Office</t>
  </si>
  <si>
    <t>California State University-San Bernardino</t>
  </si>
  <si>
    <t>California State Polytechnic University-Pomona</t>
  </si>
  <si>
    <t>California State University-Chico</t>
  </si>
  <si>
    <t>California State University-Fresno</t>
  </si>
  <si>
    <t>California State University-Fullerton</t>
  </si>
  <si>
    <t>California State University-East Bay</t>
  </si>
  <si>
    <t>California State University-Long Beach</t>
  </si>
  <si>
    <t>California State University-Los Angeles</t>
  </si>
  <si>
    <t>California State University-Northridge</t>
  </si>
  <si>
    <t>California State University-Sacramento</t>
  </si>
  <si>
    <t>University of California-Berkeley</t>
  </si>
  <si>
    <t>University of California-Davis</t>
  </si>
  <si>
    <t>University of California-Irvine</t>
  </si>
  <si>
    <t>University of California-Los Angeles</t>
  </si>
  <si>
    <t>University of California-Riverside</t>
  </si>
  <si>
    <t>University of California-San Diego</t>
  </si>
  <si>
    <t>University of California-San Francisco</t>
  </si>
  <si>
    <t>University of California-Santa Barbara</t>
  </si>
  <si>
    <t>University of California-Santa Cruz</t>
  </si>
  <si>
    <t>Sofia University</t>
  </si>
  <si>
    <t>California Beauty School</t>
  </si>
  <si>
    <t>California Christian College</t>
  </si>
  <si>
    <t>Haven University</t>
  </si>
  <si>
    <t>California Hair Design Academy</t>
  </si>
  <si>
    <t>California State University Maritime Academy</t>
  </si>
  <si>
    <t>Canada College</t>
  </si>
  <si>
    <t>College of the Canyons</t>
  </si>
  <si>
    <t>Career Academy of Beauty</t>
  </si>
  <si>
    <t>Casa Loma College-Los Angeles</t>
  </si>
  <si>
    <t>CET-San Diego</t>
  </si>
  <si>
    <t>CET-San Jose</t>
  </si>
  <si>
    <t>CET-El Centro</t>
  </si>
  <si>
    <t>CET-Colton</t>
  </si>
  <si>
    <t>CET-Watsonville</t>
  </si>
  <si>
    <t>CET-Salinas</t>
  </si>
  <si>
    <t>Cerritos College</t>
  </si>
  <si>
    <t>Cerro Coso Community College</t>
  </si>
  <si>
    <t>Chabot College</t>
  </si>
  <si>
    <t>Chaffey College</t>
  </si>
  <si>
    <t>Charles R Drew University of Medicine and Science</t>
  </si>
  <si>
    <t>Concordia University-Irvine</t>
  </si>
  <si>
    <t>San Diego Christian College</t>
  </si>
  <si>
    <t>Church Divinity School of the Pacific</t>
  </si>
  <si>
    <t>Citrus College</t>
  </si>
  <si>
    <t>Citrus Heights Beauty College</t>
  </si>
  <si>
    <t>City College of San Francisco</t>
  </si>
  <si>
    <t>Claremont Graduate University</t>
  </si>
  <si>
    <t>Claremont McKenna College</t>
  </si>
  <si>
    <t>Milan Institute-Visalia</t>
  </si>
  <si>
    <t>Clovis Adult Education</t>
  </si>
  <si>
    <t>Coast Community College District Office</t>
  </si>
  <si>
    <t>Coastline Community College</t>
  </si>
  <si>
    <t>University of Silicon Valley</t>
  </si>
  <si>
    <t>Coba Academy</t>
  </si>
  <si>
    <t>Western University of Health Sciences</t>
  </si>
  <si>
    <t>Columbia College</t>
  </si>
  <si>
    <t>California College of ASU</t>
  </si>
  <si>
    <t>Compton College</t>
  </si>
  <si>
    <t>Contra Costa Community College District Office</t>
  </si>
  <si>
    <t>Cosumnes River College</t>
  </si>
  <si>
    <t>Crafton Hills College</t>
  </si>
  <si>
    <t>Cuesta College</t>
  </si>
  <si>
    <t>Cuyamaca College</t>
  </si>
  <si>
    <t>Cypress College</t>
  </si>
  <si>
    <t>International School of Beauty Inc</t>
  </si>
  <si>
    <t>Dell'Arte International School of Physical Theatre</t>
  </si>
  <si>
    <t>College of the Desert</t>
  </si>
  <si>
    <t>Design Institute of San Diego</t>
  </si>
  <si>
    <t>Dharma Realm Buddhist University</t>
  </si>
  <si>
    <t>Dominican School of Philosophy &amp; Theology</t>
  </si>
  <si>
    <t>East Los Angeles College</t>
  </si>
  <si>
    <t>El Camino Community College District</t>
  </si>
  <si>
    <t>Emperor's College of Traditional Oriental Medicine</t>
  </si>
  <si>
    <t>Empire College</t>
  </si>
  <si>
    <t>Evergreen Valley College</t>
  </si>
  <si>
    <t>FIDM-Fashion Institute of Design &amp; Merchandising</t>
  </si>
  <si>
    <t>Feather River Community College District</t>
  </si>
  <si>
    <t>Federico Beauty Institute</t>
  </si>
  <si>
    <t>Fielding Graduate University</t>
  </si>
  <si>
    <t>Five Branches University</t>
  </si>
  <si>
    <t>Redondo Beach Beauty College</t>
  </si>
  <si>
    <t>Franciscan School of Theology</t>
  </si>
  <si>
    <t>Fredrick and Charles Beauty College</t>
  </si>
  <si>
    <t>Fresno City College</t>
  </si>
  <si>
    <t>Fresno Pacific University</t>
  </si>
  <si>
    <t>Fuller Theological Seminary</t>
  </si>
  <si>
    <t>Fullerton College</t>
  </si>
  <si>
    <t>Gavilan College</t>
  </si>
  <si>
    <t>Gemological Institute of America-Carlsbad</t>
  </si>
  <si>
    <t>Glendale Career College</t>
  </si>
  <si>
    <t>Golden West College</t>
  </si>
  <si>
    <t>Graduate Theological Union</t>
  </si>
  <si>
    <t>Grossmont-Cuyamaca Community College District</t>
  </si>
  <si>
    <t>Grossmont College</t>
  </si>
  <si>
    <t>Salon Success Academy-Riverside</t>
  </si>
  <si>
    <t>Hartnell College</t>
  </si>
  <si>
    <t>Hilltop Beauty School</t>
  </si>
  <si>
    <t>Holy Names University</t>
  </si>
  <si>
    <t>Pacifica Graduate Institute</t>
  </si>
  <si>
    <t>California State Polytechnic University-Humboldt</t>
  </si>
  <si>
    <t>Humphreys University-Stockton and Modesto Campuses</t>
  </si>
  <si>
    <t>Imperial Valley College</t>
  </si>
  <si>
    <t>Institute for Business and Technology</t>
  </si>
  <si>
    <t>Interior Designers Institute</t>
  </si>
  <si>
    <t>International School of Cosmetology</t>
  </si>
  <si>
    <t>Irvine Valley College</t>
  </si>
  <si>
    <t>Bellus Academy-El Cajon</t>
  </si>
  <si>
    <t>American Jewish University</t>
  </si>
  <si>
    <t>Reedley College</t>
  </si>
  <si>
    <t>Life Pacific University</t>
  </si>
  <si>
    <t>Laguna College of Art and Design</t>
  </si>
  <si>
    <t>Lake Tahoe Community College</t>
  </si>
  <si>
    <t>Lancaster Beauty School</t>
  </si>
  <si>
    <t>Laney College</t>
  </si>
  <si>
    <t>Lassen Community College</t>
  </si>
  <si>
    <t>Latin American Bible Institute</t>
  </si>
  <si>
    <t>Life Chiropractic College West</t>
  </si>
  <si>
    <t>Lincoln University</t>
  </si>
  <si>
    <t>Southern California Seminary</t>
  </si>
  <si>
    <t>La Sierra University</t>
  </si>
  <si>
    <t>Loma Linda University</t>
  </si>
  <si>
    <t>Long Beach City College</t>
  </si>
  <si>
    <t>Southern California University of Health Sciences</t>
  </si>
  <si>
    <t>Los Angeles Community College District Office</t>
  </si>
  <si>
    <t>Los Angeles Harbor College</t>
  </si>
  <si>
    <t>Los Angeles Pierce College</t>
  </si>
  <si>
    <t>Los Angeles Southwest College</t>
  </si>
  <si>
    <t>Los Angeles Trade Technical College</t>
  </si>
  <si>
    <t>Los Angeles Valley College</t>
  </si>
  <si>
    <t>The Master's University and Seminary</t>
  </si>
  <si>
    <t>Los Angeles City College</t>
  </si>
  <si>
    <t>Los Angeles County College of Nursing and Allied Health</t>
  </si>
  <si>
    <t>Los Angeles Mission College</t>
  </si>
  <si>
    <t>Los Medanos College</t>
  </si>
  <si>
    <t>Los Rios Community College District Office</t>
  </si>
  <si>
    <t>Lu Ross Academy</t>
  </si>
  <si>
    <t>Lyle's College of Beauty</t>
  </si>
  <si>
    <t>Lyle's College of  Beauty</t>
  </si>
  <si>
    <t>Lytles Redwood Empire Beauty College</t>
  </si>
  <si>
    <t>MTI College</t>
  </si>
  <si>
    <t>College of Marin</t>
  </si>
  <si>
    <t>Mendocino College</t>
  </si>
  <si>
    <t>Merced College</t>
  </si>
  <si>
    <t>Merritt College</t>
  </si>
  <si>
    <t>Northeastern University Oakland</t>
  </si>
  <si>
    <t>MiraCosta College</t>
  </si>
  <si>
    <t>Mission College</t>
  </si>
  <si>
    <t>Modern Beauty Academy</t>
  </si>
  <si>
    <t>Modesto Junior College</t>
  </si>
  <si>
    <t>Moler Barber College</t>
  </si>
  <si>
    <t>Middlebury Institute of International Studies at Monterey</t>
  </si>
  <si>
    <t>Monterey Peninsula College</t>
  </si>
  <si>
    <t>Moorpark College</t>
  </si>
  <si>
    <t>Mt San Antonio College</t>
  </si>
  <si>
    <t>Mount Saint Mary's University</t>
  </si>
  <si>
    <t>Mt San Jacinto Community College District</t>
  </si>
  <si>
    <t>Musicians Institute</t>
  </si>
  <si>
    <t>Napa Valley College</t>
  </si>
  <si>
    <t>National Holistic Institute</t>
  </si>
  <si>
    <t>National University</t>
  </si>
  <si>
    <t>Naval Postgraduate School</t>
  </si>
  <si>
    <t>Newschool of Architecture and Design</t>
  </si>
  <si>
    <t>North Adrian's College of Beauty Inc</t>
  </si>
  <si>
    <t>North Orange County Community College District</t>
  </si>
  <si>
    <t>North-West College-Pomona</t>
  </si>
  <si>
    <t>North-West College-West Covina</t>
  </si>
  <si>
    <t>North-West College-Van Nuys</t>
  </si>
  <si>
    <t>San Francisco Bay University</t>
  </si>
  <si>
    <t>Ohlone College</t>
  </si>
  <si>
    <t>Orange Coast College</t>
  </si>
  <si>
    <t>Otis College of Art and Design</t>
  </si>
  <si>
    <t>Oxnard College</t>
  </si>
  <si>
    <t>Hope International University</t>
  </si>
  <si>
    <t>Concorde Career College-San Diego</t>
  </si>
  <si>
    <t>Pacific Oaks College</t>
  </si>
  <si>
    <t>Pacific States University</t>
  </si>
  <si>
    <t>Pacific Union College</t>
  </si>
  <si>
    <t>Palo Verde College</t>
  </si>
  <si>
    <t>Palomar College</t>
  </si>
  <si>
    <t>Pasadena City College</t>
  </si>
  <si>
    <t>Pepperdine University</t>
  </si>
  <si>
    <t>Peralta Community College System Office</t>
  </si>
  <si>
    <t>Platt College-San Diego</t>
  </si>
  <si>
    <t>Point Loma Nazarene University</t>
  </si>
  <si>
    <t>Porterville College</t>
  </si>
  <si>
    <t>Professional Institute of Beauty</t>
  </si>
  <si>
    <t>Santa Ana College</t>
  </si>
  <si>
    <t>Pardee RAND Graduate School</t>
  </si>
  <si>
    <t>Shasta School of Cosmetology</t>
  </si>
  <si>
    <t>College of the Redwoods</t>
  </si>
  <si>
    <t>Salon Success Academy-Upland</t>
  </si>
  <si>
    <t>Salon Success Academy-Corona</t>
  </si>
  <si>
    <t>Rio Hondo College</t>
  </si>
  <si>
    <t>Dongguk University Los Angeles</t>
  </si>
  <si>
    <t>Sacramento City College</t>
  </si>
  <si>
    <t>Saddleback College</t>
  </si>
  <si>
    <t>Samuel Merritt University</t>
  </si>
  <si>
    <t>San Diego Community College District-District Office</t>
  </si>
  <si>
    <t>San Diego City College</t>
  </si>
  <si>
    <t>San Diego Mesa College</t>
  </si>
  <si>
    <t>San Diego Miramar College</t>
  </si>
  <si>
    <t>San Francisco Conservatory of Music</t>
  </si>
  <si>
    <t>San Joaquin College of Law</t>
  </si>
  <si>
    <t>San Joaquin Delta College</t>
  </si>
  <si>
    <t>San Joaquin Valley College-Visalia</t>
  </si>
  <si>
    <t>San Joaquin Valley College-Bakersfield</t>
  </si>
  <si>
    <t>William Jessup University</t>
  </si>
  <si>
    <t>San Jose-Evergreen Community College District</t>
  </si>
  <si>
    <t>San Jose City College</t>
  </si>
  <si>
    <t>San Mateo County Community College District Office</t>
  </si>
  <si>
    <t>College of San Mateo</t>
  </si>
  <si>
    <t>Santa Monica College</t>
  </si>
  <si>
    <t>Santa Rosa Junior College</t>
  </si>
  <si>
    <t>College of the Sequoias</t>
  </si>
  <si>
    <t>Shasta Bible College and Graduate School</t>
  </si>
  <si>
    <t>Shasta College</t>
  </si>
  <si>
    <t>Sierra College</t>
  </si>
  <si>
    <t>Sierra College of Beauty</t>
  </si>
  <si>
    <t>Trinity Law School</t>
  </si>
  <si>
    <t>Simpson University</t>
  </si>
  <si>
    <t>College of the Siskiyous</t>
  </si>
  <si>
    <t>Charles A Jones Career and Education Center</t>
  </si>
  <si>
    <t>Skyline College</t>
  </si>
  <si>
    <t>San Bernardino Valley College</t>
  </si>
  <si>
    <t>Saint Mary's College of California</t>
  </si>
  <si>
    <t>Solano Community College</t>
  </si>
  <si>
    <t>South Baylo University</t>
  </si>
  <si>
    <t>South Coast College</t>
  </si>
  <si>
    <t>Vanguard University of Southern California</t>
  </si>
  <si>
    <t>Concorde Career College-Garden Grove</t>
  </si>
  <si>
    <t>Southwestern College</t>
  </si>
  <si>
    <t>Starr King School for the Ministry</t>
  </si>
  <si>
    <t>Marshall B Ketchum University</t>
  </si>
  <si>
    <t>Southern California Institute of Architecture</t>
  </si>
  <si>
    <t>University of Southern California</t>
  </si>
  <si>
    <t>Southwestern Law School</t>
  </si>
  <si>
    <t>Thomas Aquinas College</t>
  </si>
  <si>
    <t>Epic Bible College &amp; Graduate School</t>
  </si>
  <si>
    <t>University of California-System Administration Central Office</t>
  </si>
  <si>
    <t>UEI College-Huntington Park</t>
  </si>
  <si>
    <t>Concorde Career College-San Bernardino</t>
  </si>
  <si>
    <t>Concorde Career College-North Hollywood</t>
  </si>
  <si>
    <t>Ventura County Community College System Office</t>
  </si>
  <si>
    <t>Ventura College</t>
  </si>
  <si>
    <t>The Colleges of Law at Ventura</t>
  </si>
  <si>
    <t>Bridges Beauty College</t>
  </si>
  <si>
    <t>Victor Valley College</t>
  </si>
  <si>
    <t>Berkeley City College</t>
  </si>
  <si>
    <t>West Valley Mission Community College District Office</t>
  </si>
  <si>
    <t>Walden University</t>
  </si>
  <si>
    <t>Waynes College of Beauty</t>
  </si>
  <si>
    <t>Coalinga College</t>
  </si>
  <si>
    <t>West Valley College</t>
  </si>
  <si>
    <t>Carrington College-Sacramento</t>
  </si>
  <si>
    <t>Westminster Theological Seminary in California</t>
  </si>
  <si>
    <t>Westmont College</t>
  </si>
  <si>
    <t>Whittier College</t>
  </si>
  <si>
    <t>The Wright Institute</t>
  </si>
  <si>
    <t>Thomas Jefferson School of Law</t>
  </si>
  <si>
    <t>Yeshiva Ohr Elchonon Chabad West Coast Talmudical Seminary</t>
  </si>
  <si>
    <t>Yosemite Community College District Office</t>
  </si>
  <si>
    <t>Adams State University</t>
  </si>
  <si>
    <t>Aims Community College</t>
  </si>
  <si>
    <t>Arapahoe Community College</t>
  </si>
  <si>
    <t>Bel-Rea Institute of Animal Technology</t>
  </si>
  <si>
    <t>University of Colorado Denver/Anschutz Medical Campus</t>
  </si>
  <si>
    <t>University of Colorado Colorado Springs</t>
  </si>
  <si>
    <t>Spartan College of Aeronautics and Technology</t>
  </si>
  <si>
    <t>University of Colorado Boulder</t>
  </si>
  <si>
    <t>Colorado Christian University</t>
  </si>
  <si>
    <t>Concorde Career College-Aurora</t>
  </si>
  <si>
    <t>Colorado Mountain College</t>
  </si>
  <si>
    <t>Colorado Northwestern Community College</t>
  </si>
  <si>
    <t>Colorado School of Mines</t>
  </si>
  <si>
    <t>Colorado School of Trades</t>
  </si>
  <si>
    <t>Colorado State University-Fort Collins</t>
  </si>
  <si>
    <t>Colorado Technical University-Colorado Springs</t>
  </si>
  <si>
    <t>Community College of Aurora</t>
  </si>
  <si>
    <t>Technical College of the Rockies</t>
  </si>
  <si>
    <t>Community College of Denver</t>
  </si>
  <si>
    <t>Lincoln College of Technology-Denver</t>
  </si>
  <si>
    <t>Denver Seminary</t>
  </si>
  <si>
    <t>Emily Griffith Technical College</t>
  </si>
  <si>
    <t>Fort Lewis College</t>
  </si>
  <si>
    <t>Front Range Community College</t>
  </si>
  <si>
    <t>Iliff School of Theology</t>
  </si>
  <si>
    <t>International Salon and Spa Academy</t>
  </si>
  <si>
    <t>Lamar Community College</t>
  </si>
  <si>
    <t>Colorado Mesa University</t>
  </si>
  <si>
    <t>Morgan Community College</t>
  </si>
  <si>
    <t>Nazarene Bible College</t>
  </si>
  <si>
    <t>Northeastern Junior College</t>
  </si>
  <si>
    <t>University of Northern Colorado</t>
  </si>
  <si>
    <t>Otero College</t>
  </si>
  <si>
    <t>Pikes Peak State College</t>
  </si>
  <si>
    <t>Pueblo Community College</t>
  </si>
  <si>
    <t>Red Rocks Community College</t>
  </si>
  <si>
    <t>Rocky Mountain College of Art and Design</t>
  </si>
  <si>
    <t>Montessori Education Center of the Rockies</t>
  </si>
  <si>
    <t>Colorado State University Pueblo</t>
  </si>
  <si>
    <t>Pickens Technical College</t>
  </si>
  <si>
    <t>Intellitec College-Colorado Springs</t>
  </si>
  <si>
    <t>Intellitec College-Grand Junction</t>
  </si>
  <si>
    <t>Trinidad State College</t>
  </si>
  <si>
    <t>University of Colorado System Office</t>
  </si>
  <si>
    <t>United States Air Force Academy</t>
  </si>
  <si>
    <t>Empire Beauty School-Thornton</t>
  </si>
  <si>
    <t>Western Colorado University</t>
  </si>
  <si>
    <t>Albertus Magnus College</t>
  </si>
  <si>
    <t>Asnuntuck Community College</t>
  </si>
  <si>
    <t>Bais Binyomin Academy</t>
  </si>
  <si>
    <t>University of Bridgeport</t>
  </si>
  <si>
    <t>Central Connecticut State University</t>
  </si>
  <si>
    <t>Charter Oak State College</t>
  </si>
  <si>
    <t>Cortiva Institute</t>
  </si>
  <si>
    <t>Porter &amp; Chester Institute of Hamden</t>
  </si>
  <si>
    <t>University of Connecticut</t>
  </si>
  <si>
    <t>Goodwin University</t>
  </si>
  <si>
    <t>Lincoln Technical Institute-East Windsor</t>
  </si>
  <si>
    <t>Fairfield University</t>
  </si>
  <si>
    <t>Paul Mitchell the School-North Haven</t>
  </si>
  <si>
    <t>Rensselaer at Hartford</t>
  </si>
  <si>
    <t>American Institute-West Hartford</t>
  </si>
  <si>
    <t>Hartford International University for Religion and Peace</t>
  </si>
  <si>
    <t>University of Hartford</t>
  </si>
  <si>
    <t>Holy Apostles College and Seminary</t>
  </si>
  <si>
    <t>Connecticut State Community College Housatonic</t>
  </si>
  <si>
    <t>Manchester Community College</t>
  </si>
  <si>
    <t>Naugatuck Valley Community College</t>
  </si>
  <si>
    <t>Middlesex Community College</t>
  </si>
  <si>
    <t>Mitchell College</t>
  </si>
  <si>
    <t>Three Rivers Community College</t>
  </si>
  <si>
    <t>Lincoln Technical Institute-New Britain</t>
  </si>
  <si>
    <t>New England Tractor Trailer Training School of Connecticut</t>
  </si>
  <si>
    <t>University of New Haven</t>
  </si>
  <si>
    <t>Connecticut State Community College Norwalk</t>
  </si>
  <si>
    <t>Northwestern Connecticut Community College</t>
  </si>
  <si>
    <t>Paier College</t>
  </si>
  <si>
    <t>Porter &amp; Chester Institute</t>
  </si>
  <si>
    <t>Post University</t>
  </si>
  <si>
    <t>Quinebaug Valley Community College</t>
  </si>
  <si>
    <t>University of Saint Joseph</t>
  </si>
  <si>
    <t>Connecticut State Community College Gateway</t>
  </si>
  <si>
    <t>Trinity College</t>
  </si>
  <si>
    <t>Connecticut State Community College Tunxis</t>
  </si>
  <si>
    <t>United States Coast Guard Academy</t>
  </si>
  <si>
    <t>Western Connecticut State University</t>
  </si>
  <si>
    <t>Margaret H Rollins School of Nursing at Beebe Medical Center</t>
  </si>
  <si>
    <t>Dawn Career Institute LLC</t>
  </si>
  <si>
    <t>Delaware Technical Community College-Central Office</t>
  </si>
  <si>
    <t>Delaware Technical Community College-Terry</t>
  </si>
  <si>
    <t>Delaware State University</t>
  </si>
  <si>
    <t>Schilling-Douglas School of Hair Design</t>
  </si>
  <si>
    <t>Wilmington University</t>
  </si>
  <si>
    <t>The Catholic University of America</t>
  </si>
  <si>
    <t>University of the District of Columbia</t>
  </si>
  <si>
    <t>Pontifical Faculty of the Immaculate Conception at the Dominican House of Studies</t>
  </si>
  <si>
    <t>Gallaudet University</t>
  </si>
  <si>
    <t>George Washington University</t>
  </si>
  <si>
    <t>Howard University</t>
  </si>
  <si>
    <t>Strayer University-District of Columbia</t>
  </si>
  <si>
    <t>National Conservatory of Dramatic Arts</t>
  </si>
  <si>
    <t>Wesley Theological Seminary</t>
  </si>
  <si>
    <t>Atlantic Technical College</t>
  </si>
  <si>
    <t>Baptist University of Florida</t>
  </si>
  <si>
    <t>Barry University</t>
  </si>
  <si>
    <t>Bethune-Cookman University</t>
  </si>
  <si>
    <t>Lynn University</t>
  </si>
  <si>
    <t>North Florida Technical College</t>
  </si>
  <si>
    <t>Eastern Florida State College</t>
  </si>
  <si>
    <t>Broward College</t>
  </si>
  <si>
    <t>Albizu University-Miami</t>
  </si>
  <si>
    <t>College of Central Florida</t>
  </si>
  <si>
    <t>Johnson University Florida</t>
  </si>
  <si>
    <t>University of Central Florida</t>
  </si>
  <si>
    <t>Charlotte Technical College</t>
  </si>
  <si>
    <t>Chipola College</t>
  </si>
  <si>
    <t>Lorenzo Walker Technical College</t>
  </si>
  <si>
    <t>Daytona State College</t>
  </si>
  <si>
    <t>South University-West Palm Beach</t>
  </si>
  <si>
    <t>Florida SouthWestern State College</t>
  </si>
  <si>
    <t>Edward Waters University</t>
  </si>
  <si>
    <t>Embry-Riddle Aeronautical University-Daytona Beach</t>
  </si>
  <si>
    <t>Florida Agricultural and Mechanical University</t>
  </si>
  <si>
    <t>Florida Atlantic University</t>
  </si>
  <si>
    <t>Florida State College at Jacksonville</t>
  </si>
  <si>
    <t>Flagler College</t>
  </si>
  <si>
    <t>Florida College</t>
  </si>
  <si>
    <t>Concorde Career Institute-Jacksonville</t>
  </si>
  <si>
    <t>Concorde Career Institute-Miramar</t>
  </si>
  <si>
    <t>Concorde Career Institute-Tampa</t>
  </si>
  <si>
    <t>AdventHealth University</t>
  </si>
  <si>
    <t>Florida Institute of Technology</t>
  </si>
  <si>
    <t>Florida International University</t>
  </si>
  <si>
    <t>The College of the Florida Keys</t>
  </si>
  <si>
    <t>Florida Memorial University</t>
  </si>
  <si>
    <t>Florida Career College-Miami</t>
  </si>
  <si>
    <t>Florida School of Massage</t>
  </si>
  <si>
    <t>Florida Southern College</t>
  </si>
  <si>
    <t>Florida State University</t>
  </si>
  <si>
    <t>University of Florida</t>
  </si>
  <si>
    <t>Fort Pierce Beauty Academy</t>
  </si>
  <si>
    <t>Full Sail University</t>
  </si>
  <si>
    <t>George Stone Technical College</t>
  </si>
  <si>
    <t>George T Baker Aviation Technical College</t>
  </si>
  <si>
    <t>Gulf Coast State College</t>
  </si>
  <si>
    <t>Key College</t>
  </si>
  <si>
    <t>Hillsborough Community College</t>
  </si>
  <si>
    <t>Hobe Sound Bible College</t>
  </si>
  <si>
    <t>Hollywood Institute of Beauty Careers</t>
  </si>
  <si>
    <t>Indian River State College</t>
  </si>
  <si>
    <t>International Academy</t>
  </si>
  <si>
    <t>AI Miami International University of Art and Design</t>
  </si>
  <si>
    <t>Jacksonville University</t>
  </si>
  <si>
    <t>Keiser University-Ft Lauderdale</t>
  </si>
  <si>
    <t>La Belle Beauty School</t>
  </si>
  <si>
    <t>Florida Gateway College</t>
  </si>
  <si>
    <t>Lake Technical College</t>
  </si>
  <si>
    <t>Lake-Sumter State College</t>
  </si>
  <si>
    <t>Fort Myers Technical College</t>
  </si>
  <si>
    <t>Lively Technical College</t>
  </si>
  <si>
    <t>Lindsey Hopkins Technical College</t>
  </si>
  <si>
    <t>Loraines Academy &amp; Spa</t>
  </si>
  <si>
    <t>Luther Rice College &amp; Seminary</t>
  </si>
  <si>
    <t>State College of Florida-Manatee-Sarasota</t>
  </si>
  <si>
    <t>Manatee Technical College</t>
  </si>
  <si>
    <t>Traviss Technical College</t>
  </si>
  <si>
    <t>Merryfield Academy</t>
  </si>
  <si>
    <t>Trinity International University-Florida</t>
  </si>
  <si>
    <t>Miami Lakes Educational Center and Technical College</t>
  </si>
  <si>
    <t>Miami Dade College</t>
  </si>
  <si>
    <t>University of Miami</t>
  </si>
  <si>
    <t>Orange Technical College-South Campus</t>
  </si>
  <si>
    <t>Paul Mitchell the School-Jacksonville</t>
  </si>
  <si>
    <t>North Florida College</t>
  </si>
  <si>
    <t>University of North Florida</t>
  </si>
  <si>
    <t>Nova Southeastern University</t>
  </si>
  <si>
    <t>Northwest Florida State College</t>
  </si>
  <si>
    <t>Orange Technical College</t>
  </si>
  <si>
    <t>Palm Beach Atlantic University</t>
  </si>
  <si>
    <t>Palm Beach State College</t>
  </si>
  <si>
    <t>Pasco-Hernando State College</t>
  </si>
  <si>
    <t>Pensacola State College</t>
  </si>
  <si>
    <t>Pinellas Technical College-Clearwater</t>
  </si>
  <si>
    <t>Polk State College</t>
  </si>
  <si>
    <t>Radford M Locklin Technical College</t>
  </si>
  <si>
    <t>Saint Vincent de Paul Regional Seminary</t>
  </si>
  <si>
    <t>Ridge Technical College</t>
  </si>
  <si>
    <t>Ringling College of Art and Design</t>
  </si>
  <si>
    <t>Robert Morgan Educational Center and Technical College</t>
  </si>
  <si>
    <t>First Coast Technical College</t>
  </si>
  <si>
    <t>Saint Leo University</t>
  </si>
  <si>
    <t>St Petersburg College</t>
  </si>
  <si>
    <t>Pinellas Technical College-St. Petersburg</t>
  </si>
  <si>
    <t>Santa Fe College</t>
  </si>
  <si>
    <t>Suncoast Technical College</t>
  </si>
  <si>
    <t>Seminole State College of Florida</t>
  </si>
  <si>
    <t>Sheridan Technical College</t>
  </si>
  <si>
    <t>St. John Vianney College Seminary</t>
  </si>
  <si>
    <t>Saint Johns River State College</t>
  </si>
  <si>
    <t>South Florida State College</t>
  </si>
  <si>
    <t>University of South Florida</t>
  </si>
  <si>
    <t>St. Thomas University</t>
  </si>
  <si>
    <t>Southeastern University</t>
  </si>
  <si>
    <t>Bene's Career Academy</t>
  </si>
  <si>
    <t>Riveroak Technical College</t>
  </si>
  <si>
    <t>Tallahassee Community College</t>
  </si>
  <si>
    <t>Talmudic College of Florida</t>
  </si>
  <si>
    <t>Altierus Career College-Tampa</t>
  </si>
  <si>
    <t>The University of Tampa</t>
  </si>
  <si>
    <t>Big Bend Technical College</t>
  </si>
  <si>
    <t>Tom P. Haney Technical College</t>
  </si>
  <si>
    <t>Trinity Baptist College</t>
  </si>
  <si>
    <t>Trinity College of Florida</t>
  </si>
  <si>
    <t>Valencia College</t>
  </si>
  <si>
    <t>Warner University</t>
  </si>
  <si>
    <t>Florida Panhandle Technical College</t>
  </si>
  <si>
    <t>Webber International University</t>
  </si>
  <si>
    <t>Rasmussen University-Florida</t>
  </si>
  <si>
    <t>University of West Florida</t>
  </si>
  <si>
    <t>Orange Technical College-West Campus</t>
  </si>
  <si>
    <t>William T McFatter Technical College</t>
  </si>
  <si>
    <t>Orange Technical College-East Campus</t>
  </si>
  <si>
    <t>Withlacoochee Technical College</t>
  </si>
  <si>
    <t>Abraham Baldwin Agricultural College</t>
  </si>
  <si>
    <t>Interactive College of Technology-Chamblee</t>
  </si>
  <si>
    <t>Interactive College of Technology-Morrow</t>
  </si>
  <si>
    <t>Albany Technical College</t>
  </si>
  <si>
    <t>Albany State University</t>
  </si>
  <si>
    <t>Andrew College</t>
  </si>
  <si>
    <t>The Art Institute of Atlanta</t>
  </si>
  <si>
    <t>Georgia Career Institute</t>
  </si>
  <si>
    <t>Atlanta Technical College</t>
  </si>
  <si>
    <t>Point University</t>
  </si>
  <si>
    <t>Atlanta Metropolitan State College</t>
  </si>
  <si>
    <t>Atlanta's John Marshall Law School</t>
  </si>
  <si>
    <t>Atlanta School of Massage</t>
  </si>
  <si>
    <t>Clark Atlanta University</t>
  </si>
  <si>
    <t>Augusta Technical College</t>
  </si>
  <si>
    <t>Berry College</t>
  </si>
  <si>
    <t>Beulah Heights University</t>
  </si>
  <si>
    <t>Brenau University</t>
  </si>
  <si>
    <t>Brewton-Parker College</t>
  </si>
  <si>
    <t>College of Coastal Georgia</t>
  </si>
  <si>
    <t>West Georgia Technical College</t>
  </si>
  <si>
    <t>Clayton  State University</t>
  </si>
  <si>
    <t>Columbia Theological Seminary</t>
  </si>
  <si>
    <t>Columbus Technical College</t>
  </si>
  <si>
    <t>Columbus State University</t>
  </si>
  <si>
    <t>Georgia Northwestern Technical College</t>
  </si>
  <si>
    <t>Covenant College</t>
  </si>
  <si>
    <t>Dalton State College</t>
  </si>
  <si>
    <t>Pro Way Hair School</t>
  </si>
  <si>
    <t>South University-Savannah</t>
  </si>
  <si>
    <t>East Georgia State College</t>
  </si>
  <si>
    <t>Emmanuel University</t>
  </si>
  <si>
    <t>Emory University</t>
  </si>
  <si>
    <t>Georgia Highlands College</t>
  </si>
  <si>
    <t>Fort Valley State University</t>
  </si>
  <si>
    <t>Grady Health System Professional Schools</t>
  </si>
  <si>
    <t>Georgia Institute of Technology-Main Campus</t>
  </si>
  <si>
    <t>Georgia Southwestern State University</t>
  </si>
  <si>
    <t>Georgia College &amp; State University</t>
  </si>
  <si>
    <t>Georgia Southern University</t>
  </si>
  <si>
    <t>Georgia State University</t>
  </si>
  <si>
    <t>University of Georgia</t>
  </si>
  <si>
    <t>Gordon State College</t>
  </si>
  <si>
    <t>Southern Crescent Technical College</t>
  </si>
  <si>
    <t>Gupton Jones College of Funeral Service</t>
  </si>
  <si>
    <t>Gwinnett College-Lilburn</t>
  </si>
  <si>
    <t>Gwinnett Technical College</t>
  </si>
  <si>
    <t>Interdenominational Theological Center</t>
  </si>
  <si>
    <t>LaGrange College</t>
  </si>
  <si>
    <t>Lanier Technical College</t>
  </si>
  <si>
    <t>Life University</t>
  </si>
  <si>
    <t>Chattahoochee Technical College</t>
  </si>
  <si>
    <t>Herzing University-Atlanta</t>
  </si>
  <si>
    <t>Mercer University</t>
  </si>
  <si>
    <t>Morehouse College</t>
  </si>
  <si>
    <t>Morehouse School of Medicine</t>
  </si>
  <si>
    <t>Morris Brown College</t>
  </si>
  <si>
    <t>North Georgia Technical College</t>
  </si>
  <si>
    <t>Oglethorpe University</t>
  </si>
  <si>
    <t>Piedmont University</t>
  </si>
  <si>
    <t>Miami Ad School-Atlanta</t>
  </si>
  <si>
    <t>Reinhardt University</t>
  </si>
  <si>
    <t>Savannah Technical College</t>
  </si>
  <si>
    <t>Savannah College of Art and Design</t>
  </si>
  <si>
    <t>Savannah State University</t>
  </si>
  <si>
    <t>Shorter University</t>
  </si>
  <si>
    <t>South Georgia Technical College</t>
  </si>
  <si>
    <t>Spelman College</t>
  </si>
  <si>
    <t>Thomas University</t>
  </si>
  <si>
    <t>Toccoa Falls College</t>
  </si>
  <si>
    <t>Truett McConnell University</t>
  </si>
  <si>
    <t>Wiregrass Georgia Technical College</t>
  </si>
  <si>
    <t>Valdosta State University</t>
  </si>
  <si>
    <t>Wesleyan College</t>
  </si>
  <si>
    <t>University of West Georgia</t>
  </si>
  <si>
    <t>Young Harris College</t>
  </si>
  <si>
    <t>University of Hawaii at Hilo</t>
  </si>
  <si>
    <t>University of Hawaii at Manoa</t>
  </si>
  <si>
    <t>Hawaii Institute of Hair Design</t>
  </si>
  <si>
    <t>Hawaii Pacific University</t>
  </si>
  <si>
    <t>Honolulu Community College</t>
  </si>
  <si>
    <t>Kapiolani Community College</t>
  </si>
  <si>
    <t>Kauai Community College</t>
  </si>
  <si>
    <t>Leeward Community College</t>
  </si>
  <si>
    <t>University of Hawaii Maui College</t>
  </si>
  <si>
    <t>University of Hawaii System Office</t>
  </si>
  <si>
    <t>University of Hawaii-West Oahu</t>
  </si>
  <si>
    <t>Windward Community College</t>
  </si>
  <si>
    <t>Carrington College-Boise</t>
  </si>
  <si>
    <t>Boise Bible College</t>
  </si>
  <si>
    <t>Boise State University</t>
  </si>
  <si>
    <t>College of Eastern Idaho</t>
  </si>
  <si>
    <t>Idaho State University</t>
  </si>
  <si>
    <t>University of Idaho</t>
  </si>
  <si>
    <t>The College of Idaho</t>
  </si>
  <si>
    <t>Lewis-Clark State College</t>
  </si>
  <si>
    <t>Aveda Institute-Twin Falls</t>
  </si>
  <si>
    <t>North Idaho College</t>
  </si>
  <si>
    <t>Northwest Nazarene University</t>
  </si>
  <si>
    <t>Nathan Layne Institute of Cosmetology</t>
  </si>
  <si>
    <t>Brigham Young University-Idaho</t>
  </si>
  <si>
    <t>College of Southern Idaho</t>
  </si>
  <si>
    <t>Adler University</t>
  </si>
  <si>
    <t>American Academy of Art College</t>
  </si>
  <si>
    <t>American Islamic College</t>
  </si>
  <si>
    <t>Aurora University</t>
  </si>
  <si>
    <t>Southwestern Illinois College</t>
  </si>
  <si>
    <t>Bethany Theological Seminary</t>
  </si>
  <si>
    <t>Black Hawk College</t>
  </si>
  <si>
    <t>Blackburn College</t>
  </si>
  <si>
    <t>Blessing Rieman College of Nursing and Health Sciences</t>
  </si>
  <si>
    <t>Bradley University</t>
  </si>
  <si>
    <t>Paul Mitchell the School-Tinley Park</t>
  </si>
  <si>
    <t>Cameo Beauty Academy</t>
  </si>
  <si>
    <t>Cannella School of Hair Design-Villa Park</t>
  </si>
  <si>
    <t>Cannella School of Hair Design-Chicago</t>
  </si>
  <si>
    <t>Capri Beauty College</t>
  </si>
  <si>
    <t>Carl Sandburg College</t>
  </si>
  <si>
    <t>Catholic Theological Union at Chicago</t>
  </si>
  <si>
    <t>Midwestern University-Downers Grove</t>
  </si>
  <si>
    <t>The Chicago School at Chicago</t>
  </si>
  <si>
    <t>Chicago Theological Seminary</t>
  </si>
  <si>
    <t>University of Chicago</t>
  </si>
  <si>
    <t>City Colleges of Chicago-Kennedy-King College</t>
  </si>
  <si>
    <t>City Colleges of Chicago-Malcolm X College</t>
  </si>
  <si>
    <t>City Colleges of Chicago-Olive-Harvey College</t>
  </si>
  <si>
    <t>City Colleges of Chicago-Harry S Truman College</t>
  </si>
  <si>
    <t>City Colleges of Chicago-Richard J Daley College</t>
  </si>
  <si>
    <t>City Colleges of Chicago-Harold Washington College</t>
  </si>
  <si>
    <t>City Colleges of Chicago-Wilbur Wright College</t>
  </si>
  <si>
    <t>Columbia College Chicago</t>
  </si>
  <si>
    <t>Concordia University-Chicago</t>
  </si>
  <si>
    <t>City Colleges of Chicago-District Office</t>
  </si>
  <si>
    <t>Danville Area Community College</t>
  </si>
  <si>
    <t>Tricoci University of Beauty Culture</t>
  </si>
  <si>
    <t>DePaul University</t>
  </si>
  <si>
    <t>DeVry University-Administrative Office</t>
  </si>
  <si>
    <t>Cosmetology &amp; Spa Academy</t>
  </si>
  <si>
    <t>College of DuPage</t>
  </si>
  <si>
    <t>East-West University</t>
  </si>
  <si>
    <t>Eureka College</t>
  </si>
  <si>
    <t>First Institute of Travel, Inc.</t>
  </si>
  <si>
    <t>Fox College</t>
  </si>
  <si>
    <t>Garrett-Evangelical Theological Seminary</t>
  </si>
  <si>
    <t>Gem City College</t>
  </si>
  <si>
    <t>Graham Hospital School of Nursing</t>
  </si>
  <si>
    <t>Greenville University</t>
  </si>
  <si>
    <t>G Skin &amp; Beauty Institute</t>
  </si>
  <si>
    <t>Hair Professionals Career College</t>
  </si>
  <si>
    <t>Hair Professionals School of Cosmetology</t>
  </si>
  <si>
    <t>Hebrew Theological College</t>
  </si>
  <si>
    <t>Highland Community College</t>
  </si>
  <si>
    <t>Benedictine University</t>
  </si>
  <si>
    <t>Illinois College of Optometry</t>
  </si>
  <si>
    <t>Illinois Central College</t>
  </si>
  <si>
    <t>Illinois College</t>
  </si>
  <si>
    <t>Olney Central College</t>
  </si>
  <si>
    <t>Illinois Valley Community College</t>
  </si>
  <si>
    <t>Institute for Clinical Social Work</t>
  </si>
  <si>
    <t>John A Logan College</t>
  </si>
  <si>
    <t>John Wood Community College</t>
  </si>
  <si>
    <t>Joliet Junior College</t>
  </si>
  <si>
    <t>Judson University</t>
  </si>
  <si>
    <t>Kankakee Community College</t>
  </si>
  <si>
    <t>Kaskaskia College</t>
  </si>
  <si>
    <t>Kishwaukee College</t>
  </si>
  <si>
    <t>Educators of Beauty College of Cosmetology-Peru</t>
  </si>
  <si>
    <t>College of Lake County</t>
  </si>
  <si>
    <t>Lake Forest Graduate School of Management</t>
  </si>
  <si>
    <t>Lake Land College</t>
  </si>
  <si>
    <t>Lakeview College of Nursing</t>
  </si>
  <si>
    <t>Lewis and Clark Community College</t>
  </si>
  <si>
    <t>Lewis University</t>
  </si>
  <si>
    <t>Lincoln Christian University</t>
  </si>
  <si>
    <t>Lincoln Land Community College</t>
  </si>
  <si>
    <t>Lincoln College of Technology-Melrose Park</t>
  </si>
  <si>
    <t>Lutheran School of Theology at Chicago</t>
  </si>
  <si>
    <t>Trinity College of Nursing &amp; Health Sciences</t>
  </si>
  <si>
    <t>Steven Papageorge Hair Academy</t>
  </si>
  <si>
    <t>Generations College</t>
  </si>
  <si>
    <t>McCormick Theological Seminary</t>
  </si>
  <si>
    <t>McHenry County College</t>
  </si>
  <si>
    <t>McKendree University</t>
  </si>
  <si>
    <t>Meadville Theological School of Lombard College</t>
  </si>
  <si>
    <t>Methodist College</t>
  </si>
  <si>
    <t>Monmouth College</t>
  </si>
  <si>
    <t>Moody Bible Institute</t>
  </si>
  <si>
    <t>Moraine Valley Community College</t>
  </si>
  <si>
    <t>Morrison Institute of Technology</t>
  </si>
  <si>
    <t>Morton College</t>
  </si>
  <si>
    <t>National Louis University</t>
  </si>
  <si>
    <t>National University of Health Sciences</t>
  </si>
  <si>
    <t>Cosmetology Concepts Niles</t>
  </si>
  <si>
    <t>North Central College</t>
  </si>
  <si>
    <t>North Park University</t>
  </si>
  <si>
    <t>Northern Baptist Theological Seminary</t>
  </si>
  <si>
    <t>Oehrlein School of Cosmetology</t>
  </si>
  <si>
    <t>Olivet Nazarene University</t>
  </si>
  <si>
    <t>Parkland College</t>
  </si>
  <si>
    <t>Principia College</t>
  </si>
  <si>
    <t>Professional's Choice Hair Design Academy</t>
  </si>
  <si>
    <t>Quincy University</t>
  </si>
  <si>
    <t>Rend Lake College</t>
  </si>
  <si>
    <t>Richland Community College</t>
  </si>
  <si>
    <t>Rock Valley College</t>
  </si>
  <si>
    <t>Rush University</t>
  </si>
  <si>
    <t>Saint Francis Medical Center College of Nursing</t>
  </si>
  <si>
    <t>University of St Francis</t>
  </si>
  <si>
    <t>St. John's College-Department of Nursing</t>
  </si>
  <si>
    <t>Saint Xavier University</t>
  </si>
  <si>
    <t>Sauk Valley Community College</t>
  </si>
  <si>
    <t>Shawnee Community College</t>
  </si>
  <si>
    <t>St. Augustine College</t>
  </si>
  <si>
    <t>University of Saint Mary of the Lake</t>
  </si>
  <si>
    <t>Southeastern Illinois College</t>
  </si>
  <si>
    <t>National Latino Education Institute</t>
  </si>
  <si>
    <t>Spertus College</t>
  </si>
  <si>
    <t>Spoon River College</t>
  </si>
  <si>
    <t>Saint Anthony College of Nursing</t>
  </si>
  <si>
    <t>Educators of Beauty College of Cosmetology-Sterling</t>
  </si>
  <si>
    <t>Southern Illinois University-Carbondale</t>
  </si>
  <si>
    <t>Southern Illinois University-Edwardsville</t>
  </si>
  <si>
    <t>Southern Illinois University-System Office</t>
  </si>
  <si>
    <t>Taylor Business Institute</t>
  </si>
  <si>
    <t>Telshe Yeshiva-Chicago</t>
  </si>
  <si>
    <t>South Suburban College</t>
  </si>
  <si>
    <t>Trinity Christian College</t>
  </si>
  <si>
    <t>Trinity International University-Illinois</t>
  </si>
  <si>
    <t>Triton College</t>
  </si>
  <si>
    <t>University of Spa &amp; Cosmetology Arts</t>
  </si>
  <si>
    <t>University of Illinois System Offices</t>
  </si>
  <si>
    <t>VanderCook College of Music</t>
  </si>
  <si>
    <t>Waubonsee Community College</t>
  </si>
  <si>
    <t>Oak Point University</t>
  </si>
  <si>
    <t>Wheaton College</t>
  </si>
  <si>
    <t>William Rainey Harper College</t>
  </si>
  <si>
    <t>Anderson University</t>
  </si>
  <si>
    <t>Ball State University</t>
  </si>
  <si>
    <t>Bethel University</t>
  </si>
  <si>
    <t>Calumet College of Saint Joseph</t>
  </si>
  <si>
    <t>Christian Theological Seminary</t>
  </si>
  <si>
    <t>College of Court Reporting Inc</t>
  </si>
  <si>
    <t>Concordia Theological Seminary</t>
  </si>
  <si>
    <t>Tricoci University of Beauty Culture-Highland</t>
  </si>
  <si>
    <t>DePauw University</t>
  </si>
  <si>
    <t>Don Roberts School of Hair Design</t>
  </si>
  <si>
    <t>University of Evansville</t>
  </si>
  <si>
    <t>Franklin College</t>
  </si>
  <si>
    <t>Goshen College</t>
  </si>
  <si>
    <t>Grace College and Theological Seminary</t>
  </si>
  <si>
    <t>Hanover College</t>
  </si>
  <si>
    <t>J Michael Harrold Beauty Academy</t>
  </si>
  <si>
    <t>Holy Cross College</t>
  </si>
  <si>
    <t>PJ's College of Cosmetology-Clarksville</t>
  </si>
  <si>
    <t>Huntington University</t>
  </si>
  <si>
    <t>Ivy Tech Community College</t>
  </si>
  <si>
    <t>Purdue University Fort Wayne</t>
  </si>
  <si>
    <t>Indiana University-Indianapolis</t>
  </si>
  <si>
    <t>University of Indianapolis</t>
  </si>
  <si>
    <t>Indiana Institute of Technology</t>
  </si>
  <si>
    <t>University of Southern Indiana</t>
  </si>
  <si>
    <t>Indiana State University</t>
  </si>
  <si>
    <t>Indiana University-Kokomo</t>
  </si>
  <si>
    <t>Indiana University-South Bend</t>
  </si>
  <si>
    <t>Indiana University-Bloomington</t>
  </si>
  <si>
    <t>Indiana University-Northwest</t>
  </si>
  <si>
    <t>Indiana University-Southeast</t>
  </si>
  <si>
    <t>Indiana University-East</t>
  </si>
  <si>
    <t>International Business College-Indianapolis</t>
  </si>
  <si>
    <t>Taylor Institute of Cosmetology II</t>
  </si>
  <si>
    <t>Tricoci University of Beauty Culture-Lafayette</t>
  </si>
  <si>
    <t>Lincoln College of Technology-Indianapolis</t>
  </si>
  <si>
    <t>Manchester University</t>
  </si>
  <si>
    <t>Marian University</t>
  </si>
  <si>
    <t>Indiana Wesleyan University-Marion</t>
  </si>
  <si>
    <t>Martin University</t>
  </si>
  <si>
    <t>Anabaptist Mennonite Biblical Seminary</t>
  </si>
  <si>
    <t>Mid-America College of Funeral Service</t>
  </si>
  <si>
    <t>West Michigan College of Barbering and Beauty</t>
  </si>
  <si>
    <t>Oakland City University</t>
  </si>
  <si>
    <t>PJ's College of Cosmetology-Richmond</t>
  </si>
  <si>
    <t>Ravenscroft Beauty College</t>
  </si>
  <si>
    <t>Rogers Academy of Hair Design</t>
  </si>
  <si>
    <t>University of Saint Francis-Fort Wayne</t>
  </si>
  <si>
    <t>Saint Mary-of-the-Woods College</t>
  </si>
  <si>
    <t>Saint Mary's College</t>
  </si>
  <si>
    <t>Saint Meinrad School of Theology</t>
  </si>
  <si>
    <t>Saint Elizabeth School of Nursing</t>
  </si>
  <si>
    <t>Taylor University</t>
  </si>
  <si>
    <t>Trine University</t>
  </si>
  <si>
    <t>Valparaiso University</t>
  </si>
  <si>
    <t>Vincennes Beauty College</t>
  </si>
  <si>
    <t>Vincennes University</t>
  </si>
  <si>
    <t>Wabash College</t>
  </si>
  <si>
    <t>Allen College</t>
  </si>
  <si>
    <t>Briar Cliff University</t>
  </si>
  <si>
    <t>Buena Vista University</t>
  </si>
  <si>
    <t>Capri College-Dubuque</t>
  </si>
  <si>
    <t>Capri College-Cedar Rapids</t>
  </si>
  <si>
    <t>Central College</t>
  </si>
  <si>
    <t>Clarke University</t>
  </si>
  <si>
    <t>Coe College</t>
  </si>
  <si>
    <t>Cornell College</t>
  </si>
  <si>
    <t>Des Moines Area Community College</t>
  </si>
  <si>
    <t>Divine Word College</t>
  </si>
  <si>
    <t>Dordt University</t>
  </si>
  <si>
    <t>University of Dubuque</t>
  </si>
  <si>
    <t>Ellsworth Community College</t>
  </si>
  <si>
    <t>Emmaus Bible College</t>
  </si>
  <si>
    <t>Eastern Iowa Community College District</t>
  </si>
  <si>
    <t>Faith Baptist Bible College and Theological Seminary</t>
  </si>
  <si>
    <t>Graceland University-Lamoni</t>
  </si>
  <si>
    <t>Grand View University</t>
  </si>
  <si>
    <t>Orion Technical College</t>
  </si>
  <si>
    <t>Hawkeye Community College</t>
  </si>
  <si>
    <t>American Hair Academy</t>
  </si>
  <si>
    <t>Indian Hills Community College</t>
  </si>
  <si>
    <t>Iowa Central Community College</t>
  </si>
  <si>
    <t>Iowa Lakes Community College</t>
  </si>
  <si>
    <t>UnityPoint Health-Des Moines School of Radiologic Technology</t>
  </si>
  <si>
    <t>Iowa School of Beauty-Des Moines</t>
  </si>
  <si>
    <t>Iowa State University</t>
  </si>
  <si>
    <t>Iowa Wesleyan University</t>
  </si>
  <si>
    <t>Iowa Western Community College</t>
  </si>
  <si>
    <t>University of Iowa</t>
  </si>
  <si>
    <t>Kirkwood Community College</t>
  </si>
  <si>
    <t>La James International College-Cedar Falls</t>
  </si>
  <si>
    <t>La James International College-Johnston</t>
  </si>
  <si>
    <t>La James College of Hairstyling and Cosmetology</t>
  </si>
  <si>
    <t>La James International College-Ft Dodge</t>
  </si>
  <si>
    <t>Loras College</t>
  </si>
  <si>
    <t>Luther College</t>
  </si>
  <si>
    <t>Maharishi International University</t>
  </si>
  <si>
    <t>Marshalltown Community College</t>
  </si>
  <si>
    <t>Mercy College of Health Sciences</t>
  </si>
  <si>
    <t>Morningside University</t>
  </si>
  <si>
    <t>Mount Mercy University</t>
  </si>
  <si>
    <t>Ashford University</t>
  </si>
  <si>
    <t>North Iowa Area Community College</t>
  </si>
  <si>
    <t>University of Northern Iowa</t>
  </si>
  <si>
    <t>Northwestern College</t>
  </si>
  <si>
    <t>Northeast Iowa Community College</t>
  </si>
  <si>
    <t>Northwest Iowa Community College</t>
  </si>
  <si>
    <t>Des Moines University-Osteopathic Medical Center</t>
  </si>
  <si>
    <t>Palmer College of Chiropractic</t>
  </si>
  <si>
    <t>PCI Academy-Ames</t>
  </si>
  <si>
    <t>Saint Ambrose University</t>
  </si>
  <si>
    <t>St Luke's College</t>
  </si>
  <si>
    <t>La James International College-Davenport</t>
  </si>
  <si>
    <t>Simpson College</t>
  </si>
  <si>
    <t>Southeastern Community College</t>
  </si>
  <si>
    <t>Southwestern Community College</t>
  </si>
  <si>
    <t>Capri College-Davenport</t>
  </si>
  <si>
    <t>Iowa School of Beauty-Sioux City</t>
  </si>
  <si>
    <t>SOHO Hair Academy</t>
  </si>
  <si>
    <t>Upper Iowa University</t>
  </si>
  <si>
    <t>Waldorf University</t>
  </si>
  <si>
    <t>Wartburg College</t>
  </si>
  <si>
    <t>Wartburg Theological Seminary</t>
  </si>
  <si>
    <t>The Salon Professional Academy-Cedar Falls</t>
  </si>
  <si>
    <t>Western Iowa Tech Community College</t>
  </si>
  <si>
    <t>William Penn University</t>
  </si>
  <si>
    <t>Allen County Community College</t>
  </si>
  <si>
    <t>Baker University</t>
  </si>
  <si>
    <t>Barton County Community College</t>
  </si>
  <si>
    <t>Benedictine College</t>
  </si>
  <si>
    <t>Bethany College</t>
  </si>
  <si>
    <t>Bethel College-North Newton</t>
  </si>
  <si>
    <t>Butler Community College</t>
  </si>
  <si>
    <t>Central Christian College of Kansas</t>
  </si>
  <si>
    <t>Cloud County Community College</t>
  </si>
  <si>
    <t>Coffeyville Community College</t>
  </si>
  <si>
    <t>Colby Community College</t>
  </si>
  <si>
    <t>Cowley County Community College</t>
  </si>
  <si>
    <t>Dodge City Community College</t>
  </si>
  <si>
    <t>Donnelly College</t>
  </si>
  <si>
    <t>Emporia State University</t>
  </si>
  <si>
    <t>Flint Hills Technical College</t>
  </si>
  <si>
    <t>Fort Hays State University</t>
  </si>
  <si>
    <t>Barclay College</t>
  </si>
  <si>
    <t>Friends University</t>
  </si>
  <si>
    <t>Fort Scott Community College</t>
  </si>
  <si>
    <t>Garden City Community College</t>
  </si>
  <si>
    <t>Haskell Indian Nations University</t>
  </si>
  <si>
    <t>Hays Academy of Hair Design</t>
  </si>
  <si>
    <t>Hesston College</t>
  </si>
  <si>
    <t>Hutchinson Community College</t>
  </si>
  <si>
    <t>Independence Community College</t>
  </si>
  <si>
    <t>Johnson County Community College</t>
  </si>
  <si>
    <t>Concorde Career College-Kansas City</t>
  </si>
  <si>
    <t>Kansas City Kansas Community College</t>
  </si>
  <si>
    <t>Kansas Christian College</t>
  </si>
  <si>
    <t>University of Kansas</t>
  </si>
  <si>
    <t>Newman University</t>
  </si>
  <si>
    <t>Old Town Barber College-Wichita</t>
  </si>
  <si>
    <t>Kansas State University</t>
  </si>
  <si>
    <t>Kansas Wesleyan University</t>
  </si>
  <si>
    <t>Washburn Institute of Technology</t>
  </si>
  <si>
    <t>Labette Community College</t>
  </si>
  <si>
    <t>Manhattan Area Technical College</t>
  </si>
  <si>
    <t>Manhattan Christian College</t>
  </si>
  <si>
    <t>McPherson College</t>
  </si>
  <si>
    <t>MidAmerica Nazarene University</t>
  </si>
  <si>
    <t>Neosho County Community College</t>
  </si>
  <si>
    <t>North Central Kansas Technical College</t>
  </si>
  <si>
    <t>Northwest Kansas Technical College</t>
  </si>
  <si>
    <t>Ottawa University-Ottawa</t>
  </si>
  <si>
    <t>Ottawa University-Kansas City</t>
  </si>
  <si>
    <t>Pittsburg State University</t>
  </si>
  <si>
    <t>Pratt Community College</t>
  </si>
  <si>
    <t>University of Saint Mary</t>
  </si>
  <si>
    <t>Salina Area Technical College</t>
  </si>
  <si>
    <t>Seward County Community College</t>
  </si>
  <si>
    <t>Tabor College</t>
  </si>
  <si>
    <t>Washburn University</t>
  </si>
  <si>
    <t>Wichita State University-Campus of Applied Sciences and Technology</t>
  </si>
  <si>
    <t>Wichita State University</t>
  </si>
  <si>
    <t>Wichita Technical Institute</t>
  </si>
  <si>
    <t>Alice Lloyd College</t>
  </si>
  <si>
    <t>Asbury University</t>
  </si>
  <si>
    <t>Asbury Theological Seminary</t>
  </si>
  <si>
    <t>Ashland Community and Technical College</t>
  </si>
  <si>
    <t>PJ's College of Cosmetology-Bowling Green</t>
  </si>
  <si>
    <t>Southcentral Kentucky Community and Technical College</t>
  </si>
  <si>
    <t>Brescia University</t>
  </si>
  <si>
    <t>Campbellsville University</t>
  </si>
  <si>
    <t>Bluegrass Community and Technical College</t>
  </si>
  <si>
    <t>Clear Creek Baptist Bible College</t>
  </si>
  <si>
    <t>Paul Mitchell the School-Lexington</t>
  </si>
  <si>
    <t>Galen College of Nursing-Louisville</t>
  </si>
  <si>
    <t>University of the Cumberlands</t>
  </si>
  <si>
    <t>Eastern Kentucky University</t>
  </si>
  <si>
    <t>Elizabethtown Community and Technical College</t>
  </si>
  <si>
    <t>Frontier Nursing University</t>
  </si>
  <si>
    <t>Georgetown College</t>
  </si>
  <si>
    <t>PJ's College of Cosmetology-Glasgow</t>
  </si>
  <si>
    <t>Hazard Community and Technical College</t>
  </si>
  <si>
    <t>Paul Mitchell the School-Louisville</t>
  </si>
  <si>
    <t>Henderson Community College</t>
  </si>
  <si>
    <t>Hopkinsville Community College</t>
  </si>
  <si>
    <t>Jefferson Community and Technical College</t>
  </si>
  <si>
    <t>Summit Salon Academy-Lexington</t>
  </si>
  <si>
    <t>American National University-Pikeville</t>
  </si>
  <si>
    <t>Kentucky Mountain Bible College</t>
  </si>
  <si>
    <t>Kentucky State University</t>
  </si>
  <si>
    <t>Kentucky Wesleyan College</t>
  </si>
  <si>
    <t>University of Kentucky</t>
  </si>
  <si>
    <t>Kentucky Christian University</t>
  </si>
  <si>
    <t>Lexington Theological Seminary</t>
  </si>
  <si>
    <t>Lindsey Wilson College</t>
  </si>
  <si>
    <t>University of Louisville</t>
  </si>
  <si>
    <t>Madisonville Community College</t>
  </si>
  <si>
    <t>Maysville Community and Technical College</t>
  </si>
  <si>
    <t>Midway University</t>
  </si>
  <si>
    <t>Morehead State University</t>
  </si>
  <si>
    <t>Murray State University</t>
  </si>
  <si>
    <t>Gateway Community and Technical College</t>
  </si>
  <si>
    <t>Northern Kentucky University</t>
  </si>
  <si>
    <t>West Kentucky Community and Technical College</t>
  </si>
  <si>
    <t>University of Pikeville</t>
  </si>
  <si>
    <t>Big Sandy Community and Technical College</t>
  </si>
  <si>
    <t>Empire Beauty School-Chenoweth</t>
  </si>
  <si>
    <t>Empire Beauty School-Elizabethtown</t>
  </si>
  <si>
    <t>Empire Beauty School-Dixie</t>
  </si>
  <si>
    <t>Empire Beauty School-Florence</t>
  </si>
  <si>
    <t>Somerset Community College</t>
  </si>
  <si>
    <t>Southeast Kentucky Community &amp; Technical College</t>
  </si>
  <si>
    <t>The Southern Baptist Theological Seminary</t>
  </si>
  <si>
    <t>Spalding University</t>
  </si>
  <si>
    <t>Sullivan University</t>
  </si>
  <si>
    <t>Thomas More University</t>
  </si>
  <si>
    <t>Kentucky Community and Technical College System</t>
  </si>
  <si>
    <t>Western Kentucky University</t>
  </si>
  <si>
    <t>Central Louisiana Technical Community College</t>
  </si>
  <si>
    <t>Ayers Career College</t>
  </si>
  <si>
    <t>Baton Rouge General Medical Center School of Nursing &amp; School of Radiologic Technology</t>
  </si>
  <si>
    <t>Bossier Parish Community College</t>
  </si>
  <si>
    <t>Centenary College of Louisiana</t>
  </si>
  <si>
    <t>Cloyd's Beauty School 1 Inc</t>
  </si>
  <si>
    <t>Crescent City Bartending School</t>
  </si>
  <si>
    <t>Delgado Community College</t>
  </si>
  <si>
    <t>Avery James College</t>
  </si>
  <si>
    <t>Denham Springs Beauty School</t>
  </si>
  <si>
    <t>Dillard University</t>
  </si>
  <si>
    <t>Nunez Community College</t>
  </si>
  <si>
    <t>Grambling State University</t>
  </si>
  <si>
    <t>Belbo Beauty Institute</t>
  </si>
  <si>
    <t>ITI Technical College</t>
  </si>
  <si>
    <t>John Jay Beauty College</t>
  </si>
  <si>
    <t>Louisiana State University Health Sciences Center-New Orleans</t>
  </si>
  <si>
    <t>Louisiana State University-Alexandria</t>
  </si>
  <si>
    <t>Louisiana State University and Agricultural &amp; Mechanical College</t>
  </si>
  <si>
    <t>Louisiana State University-Eunice</t>
  </si>
  <si>
    <t>Louisiana State University-Shreveport</t>
  </si>
  <si>
    <t>Aveda Arts &amp; Sciences Institute-Baton Rouge</t>
  </si>
  <si>
    <t>Aveda Arts &amp; Sciences Institute-Lafayette</t>
  </si>
  <si>
    <t>Louisiana Academy of Beauty</t>
  </si>
  <si>
    <t>Louisiana Christian University</t>
  </si>
  <si>
    <t>Opelousas School of Cosmetology</t>
  </si>
  <si>
    <t>Louisiana Tech University</t>
  </si>
  <si>
    <t>Loyola University New Orleans</t>
  </si>
  <si>
    <t>McNeese State University</t>
  </si>
  <si>
    <t>University of New Orleans</t>
  </si>
  <si>
    <t>New Orleans Baptist Theological Seminary</t>
  </si>
  <si>
    <t>Nicholls State University</t>
  </si>
  <si>
    <t>University of Louisiana at Monroe</t>
  </si>
  <si>
    <t>Northwest Louisiana Technical Community College</t>
  </si>
  <si>
    <t>Northwestern State University of Louisiana</t>
  </si>
  <si>
    <t>University of Holy Cross</t>
  </si>
  <si>
    <t>Franciscan Missionaries of Our Lady University</t>
  </si>
  <si>
    <t>Pat Goins Beauty Schools formerly Paul Mitchell the School-Shreveport</t>
  </si>
  <si>
    <t>Celebrity Stylist Beauty School</t>
  </si>
  <si>
    <t>Pineville Beauty School</t>
  </si>
  <si>
    <t>Aveda Arts &amp; Sciences Institute-Covington</t>
  </si>
  <si>
    <t>Saint Joseph Seminary College</t>
  </si>
  <si>
    <t>LaSalle Tech</t>
  </si>
  <si>
    <t>Fletcher Technical Community College</t>
  </si>
  <si>
    <t>Remington College-Lafayette Campus</t>
  </si>
  <si>
    <t>Southern University-Board and System</t>
  </si>
  <si>
    <t>SOWELA Technical Community College</t>
  </si>
  <si>
    <t>Stevensons Academy of Hair Design</t>
  </si>
  <si>
    <t>Southeastern Louisiana University</t>
  </si>
  <si>
    <t>Southern University and A &amp; M College</t>
  </si>
  <si>
    <t>Southern University at New Orleans</t>
  </si>
  <si>
    <t>Southern University at Shreveport</t>
  </si>
  <si>
    <t>University of Louisiana at Lafayette</t>
  </si>
  <si>
    <t>Northshore Technical Community College</t>
  </si>
  <si>
    <t>Tulane University of Louisiana</t>
  </si>
  <si>
    <t>Xavier University of Louisiana</t>
  </si>
  <si>
    <t>Beal University</t>
  </si>
  <si>
    <t>Maine College of Health Professions</t>
  </si>
  <si>
    <t>Central Maine Community College</t>
  </si>
  <si>
    <t>Eastern Maine Community College</t>
  </si>
  <si>
    <t>Kennebec Valley Community College</t>
  </si>
  <si>
    <t>The Landing School</t>
  </si>
  <si>
    <t>University of Maine at Augusta</t>
  </si>
  <si>
    <t>University of Maine at Farmington</t>
  </si>
  <si>
    <t>University of Maine at Fort Kent</t>
  </si>
  <si>
    <t>University of Maine</t>
  </si>
  <si>
    <t>University of Maine-System Central Office</t>
  </si>
  <si>
    <t>Maine Maritime Academy</t>
  </si>
  <si>
    <t>University of Maine at Presque Isle</t>
  </si>
  <si>
    <t>Northern Maine Community College</t>
  </si>
  <si>
    <t>Empire Beauty School-Maine</t>
  </si>
  <si>
    <t>Maine College of Art &amp; Design</t>
  </si>
  <si>
    <t>Saint Joseph's College of Maine</t>
  </si>
  <si>
    <t>Spa Tech Institute-Westbrook</t>
  </si>
  <si>
    <t>Southern Maine Community College</t>
  </si>
  <si>
    <t>University of Southern Maine</t>
  </si>
  <si>
    <t>Unity Environmental University</t>
  </si>
  <si>
    <t>Washington County Community College</t>
  </si>
  <si>
    <t>Allegany College of Maryland</t>
  </si>
  <si>
    <t>Anne Arundel Community College</t>
  </si>
  <si>
    <t>Award Beauty School</t>
  </si>
  <si>
    <t>Baltimore Studio of Hair Design</t>
  </si>
  <si>
    <t>Baltimore City Community College</t>
  </si>
  <si>
    <t>Bowie State University</t>
  </si>
  <si>
    <t>Capitol Technology University</t>
  </si>
  <si>
    <t>Cecil College</t>
  </si>
  <si>
    <t>College of Southern Maryland</t>
  </si>
  <si>
    <t>Chesapeake College</t>
  </si>
  <si>
    <t>Del-Mar-Va Beauty Academy</t>
  </si>
  <si>
    <t>North American Trade Schools</t>
  </si>
  <si>
    <t>Frederick Community College</t>
  </si>
  <si>
    <t>Garrett College</t>
  </si>
  <si>
    <t>Hagerstown Community College</t>
  </si>
  <si>
    <t>Harford Community College</t>
  </si>
  <si>
    <t>Howard Community College</t>
  </si>
  <si>
    <t>Aveda Institute-Maryland</t>
  </si>
  <si>
    <t>Johns Hopkins University</t>
  </si>
  <si>
    <t>Lincoln College of Technology-Columbia</t>
  </si>
  <si>
    <t>University of Maryland Global Campus</t>
  </si>
  <si>
    <t>University of Maryland-Baltimore County</t>
  </si>
  <si>
    <t>University of Maryland-College Park</t>
  </si>
  <si>
    <t>University of Maryland Eastern Shore</t>
  </si>
  <si>
    <t>Fortis Institute-Towson</t>
  </si>
  <si>
    <t>Montgomery Beauty School</t>
  </si>
  <si>
    <t>Mount St. Mary's University</t>
  </si>
  <si>
    <t>Ner Israel Rabbinical College</t>
  </si>
  <si>
    <t>Hair Academy</t>
  </si>
  <si>
    <t>Notre Dame of Maryland University</t>
  </si>
  <si>
    <t>Prince George's Community College</t>
  </si>
  <si>
    <t>Maryland Beauty Academy of Essex</t>
  </si>
  <si>
    <t>Maryland University of Integrative Health</t>
  </si>
  <si>
    <t>University System of Maryland</t>
  </si>
  <si>
    <t>United States Naval Academy</t>
  </si>
  <si>
    <t>Stevenson University</t>
  </si>
  <si>
    <t>Wor-Wic Community College</t>
  </si>
  <si>
    <t>Hult International Business School</t>
  </si>
  <si>
    <t>American International College</t>
  </si>
  <si>
    <t>Assabet Valley Regional Technical School</t>
  </si>
  <si>
    <t>Assumption University</t>
  </si>
  <si>
    <t>Bancroft School of Massage Therapy</t>
  </si>
  <si>
    <t>Boston Baptist College</t>
  </si>
  <si>
    <t>Bay Path University</t>
  </si>
  <si>
    <t>Bay State College</t>
  </si>
  <si>
    <t>Berkshire Community College</t>
  </si>
  <si>
    <t>Empire Beauty School-Boston</t>
  </si>
  <si>
    <t>Boston Architectural College</t>
  </si>
  <si>
    <t>Boston Graduate School of Psychoanalysis Inc</t>
  </si>
  <si>
    <t>Bristol Community College</t>
  </si>
  <si>
    <t>Signature Healthcare Brockton Hospital School of Nursing</t>
  </si>
  <si>
    <t>Cambridge College</t>
  </si>
  <si>
    <t>Catherine Hinds Institute of Esthetics</t>
  </si>
  <si>
    <t>Conway School of Landscape Design</t>
  </si>
  <si>
    <t>Curry College</t>
  </si>
  <si>
    <t>Lincoln Technical Institute-Somerville</t>
  </si>
  <si>
    <t>Dean College</t>
  </si>
  <si>
    <t>Diman Regional Technical Institute</t>
  </si>
  <si>
    <t>National Aviation Academy of New England</t>
  </si>
  <si>
    <t>Eastern Nazarene College</t>
  </si>
  <si>
    <t>Endicott College</t>
  </si>
  <si>
    <t>Rob Roy Academy-Fall River</t>
  </si>
  <si>
    <t>Fisher College</t>
  </si>
  <si>
    <t>Gordon College</t>
  </si>
  <si>
    <t>Gordon-Conwell Theological Seminary</t>
  </si>
  <si>
    <t>Greenfield Community College</t>
  </si>
  <si>
    <t>Hebrew College</t>
  </si>
  <si>
    <t>Hellenic College-Holy Cross Greek Orthodox School of Theology</t>
  </si>
  <si>
    <t>Lawrence Memorial Hospital School of Nursing</t>
  </si>
  <si>
    <t>Longy School of Music of Bard College</t>
  </si>
  <si>
    <t>Lowell Academy Hairstyling Institute</t>
  </si>
  <si>
    <t>University of Massachusetts-Lowell</t>
  </si>
  <si>
    <t>University of Massachusetts-Amherst</t>
  </si>
  <si>
    <t>University of Massachusetts-Boston</t>
  </si>
  <si>
    <t>Massachusetts Bay Community College</t>
  </si>
  <si>
    <t>MCPHS University</t>
  </si>
  <si>
    <t>University of Massachusetts-Central Office</t>
  </si>
  <si>
    <t>Massachusetts Maritime Academy</t>
  </si>
  <si>
    <t>William James College</t>
  </si>
  <si>
    <t>Massachusetts School of Barbering</t>
  </si>
  <si>
    <t>Massasoit Community College</t>
  </si>
  <si>
    <t>Merrimack College</t>
  </si>
  <si>
    <t>MGH Institute of Health Professions</t>
  </si>
  <si>
    <t>Montserrat College of Art</t>
  </si>
  <si>
    <t>Rob Roy Academy-New Bedford</t>
  </si>
  <si>
    <t>The New England Conservatory of Music</t>
  </si>
  <si>
    <t>New England Law-Boston</t>
  </si>
  <si>
    <t>Nichols College</t>
  </si>
  <si>
    <t>North Bennet Street School</t>
  </si>
  <si>
    <t>North Shore Community College</t>
  </si>
  <si>
    <t>College of Our Lady of the Elms</t>
  </si>
  <si>
    <t>Pope St John XXIII National Seminary</t>
  </si>
  <si>
    <t>Quincy College</t>
  </si>
  <si>
    <t>Quinsigamond Community College</t>
  </si>
  <si>
    <t>Saint John's Seminary</t>
  </si>
  <si>
    <t>Bard College at Simon's Rock</t>
  </si>
  <si>
    <t>Southeastern Technical Institute</t>
  </si>
  <si>
    <t>Springfield College</t>
  </si>
  <si>
    <t>Springfield Technical Community College</t>
  </si>
  <si>
    <t>University of Massachusetts-Dartmouth</t>
  </si>
  <si>
    <t>Rob Roy Academy-Taunton</t>
  </si>
  <si>
    <t>Wentworth Institute of Technology</t>
  </si>
  <si>
    <t>Western New England University</t>
  </si>
  <si>
    <t>Wheaton College (Massachusetts)</t>
  </si>
  <si>
    <t>Adrian College</t>
  </si>
  <si>
    <t>Albion College</t>
  </si>
  <si>
    <t>Hillsdale Beauty College</t>
  </si>
  <si>
    <t>Northwestern Technological Institute</t>
  </si>
  <si>
    <t>Alma College</t>
  </si>
  <si>
    <t>Alpena Community College</t>
  </si>
  <si>
    <t>Andrews University</t>
  </si>
  <si>
    <t>Aquinas College</t>
  </si>
  <si>
    <t>Baker College</t>
  </si>
  <si>
    <t>Bay de Noc Community College</t>
  </si>
  <si>
    <t>Bayshire Academy of Beauty Craft Inc</t>
  </si>
  <si>
    <t>Calvin University</t>
  </si>
  <si>
    <t>Calvin Theological Seminary</t>
  </si>
  <si>
    <t>Carnegie Institute</t>
  </si>
  <si>
    <t>Michigan School of Psychology</t>
  </si>
  <si>
    <t>Central Michigan University</t>
  </si>
  <si>
    <t>Mott Community College</t>
  </si>
  <si>
    <t>Empire Beauty School-Michigan</t>
  </si>
  <si>
    <t>Cleary University</t>
  </si>
  <si>
    <t>Concordia University Ann Arbor</t>
  </si>
  <si>
    <t>Cranbrook Academy of Art</t>
  </si>
  <si>
    <t>College for Creative Studies</t>
  </si>
  <si>
    <t>Davenport University</t>
  </si>
  <si>
    <t>David Pressley School of Cosmetology</t>
  </si>
  <si>
    <t>Detroit Business Institute-Downriver</t>
  </si>
  <si>
    <t>MIAT College of Technology</t>
  </si>
  <si>
    <t>Dorsey College</t>
  </si>
  <si>
    <t>Eastern Michigan University</t>
  </si>
  <si>
    <t>Creative Hair School of Cosmetology</t>
  </si>
  <si>
    <t>Ferris State University</t>
  </si>
  <si>
    <t>Glen Oaks Community College</t>
  </si>
  <si>
    <t>Kettering University</t>
  </si>
  <si>
    <t>Gogebic Community College</t>
  </si>
  <si>
    <t>Grace Christian University</t>
  </si>
  <si>
    <t>Cornerstone University</t>
  </si>
  <si>
    <t>Grand Rapids Community College</t>
  </si>
  <si>
    <t>Great Lakes Christian College</t>
  </si>
  <si>
    <t>Henry Ford College</t>
  </si>
  <si>
    <t>Hillsdale College</t>
  </si>
  <si>
    <t>Hope College</t>
  </si>
  <si>
    <t>Jackson College</t>
  </si>
  <si>
    <t>Kalamazoo Valley Community College</t>
  </si>
  <si>
    <t>Kellogg Community College</t>
  </si>
  <si>
    <t>Kirtland Community College</t>
  </si>
  <si>
    <t>Michigan College of Beauty-Monroe</t>
  </si>
  <si>
    <t>Lake Michigan College</t>
  </si>
  <si>
    <t>Lake Superior State University</t>
  </si>
  <si>
    <t>Lansing Community College</t>
  </si>
  <si>
    <t>Lawrence Technological University</t>
  </si>
  <si>
    <t>M J Murphy Beauty College of Mount Pleasant</t>
  </si>
  <si>
    <t>Macomb Community College</t>
  </si>
  <si>
    <t>Madonna University</t>
  </si>
  <si>
    <t>Rochester University</t>
  </si>
  <si>
    <t>University of Michigan-Ann Arbor</t>
  </si>
  <si>
    <t>The Michigan Barber School</t>
  </si>
  <si>
    <t>Michigan Technological University</t>
  </si>
  <si>
    <t>University of Michigan-Flint</t>
  </si>
  <si>
    <t>Mid Michigan College</t>
  </si>
  <si>
    <t>Monroe County Community College</t>
  </si>
  <si>
    <t>Montcalm Community College</t>
  </si>
  <si>
    <t>Muskegon Community College</t>
  </si>
  <si>
    <t>North Central Michigan College</t>
  </si>
  <si>
    <t>Northern Michigan University</t>
  </si>
  <si>
    <t>Northwestern Michigan College</t>
  </si>
  <si>
    <t>Northwood University</t>
  </si>
  <si>
    <t>Oakland Community College</t>
  </si>
  <si>
    <t>The University of Olivet</t>
  </si>
  <si>
    <t>Port Huron Cosmetology College</t>
  </si>
  <si>
    <t>Kuyper College</t>
  </si>
  <si>
    <t>Ross Medical Education Center-Lansing</t>
  </si>
  <si>
    <t>Ross Medical Education Center-Warren</t>
  </si>
  <si>
    <t>Ross Medical Education Center-Flint</t>
  </si>
  <si>
    <t>Sacred Heart Major Seminary</t>
  </si>
  <si>
    <t>Saginaw Valley State University</t>
  </si>
  <si>
    <t>Schoolcraft Community College District</t>
  </si>
  <si>
    <t>St Clair County Community College</t>
  </si>
  <si>
    <t>Southwestern Michigan College</t>
  </si>
  <si>
    <t>Spring Arbor University</t>
  </si>
  <si>
    <t>Michigan Career and Technical Institute</t>
  </si>
  <si>
    <t>Finlandia University</t>
  </si>
  <si>
    <t>Thomas M Cooley Law School</t>
  </si>
  <si>
    <t>Twin City Beauty College</t>
  </si>
  <si>
    <t>Walsh College</t>
  </si>
  <si>
    <t>Washtenaw Community College</t>
  </si>
  <si>
    <t>Wayne County Community College District</t>
  </si>
  <si>
    <t>West Shore Community College</t>
  </si>
  <si>
    <t>Paul Mitchell the School-Grand Rapids</t>
  </si>
  <si>
    <t>Western Theological Seminary</t>
  </si>
  <si>
    <t>Academy College</t>
  </si>
  <si>
    <t>Alexandria Technical &amp; Community College</t>
  </si>
  <si>
    <t>Anoka Technical College</t>
  </si>
  <si>
    <t>Anoka-Ramsey Community College</t>
  </si>
  <si>
    <t>Riverland Community College</t>
  </si>
  <si>
    <t>Northwest Technical College</t>
  </si>
  <si>
    <t>Bemidji State University</t>
  </si>
  <si>
    <t>Bethany Lutheran College</t>
  </si>
  <si>
    <t>Central Lakes College-Brainerd</t>
  </si>
  <si>
    <t>Concordia College at Moorhead</t>
  </si>
  <si>
    <t>Concordia University-Saint Paul</t>
  </si>
  <si>
    <t>Dakota County Technical College</t>
  </si>
  <si>
    <t>Martin Luther College</t>
  </si>
  <si>
    <t>Lake Superior College</t>
  </si>
  <si>
    <t>Minnesota State Community and Technical College</t>
  </si>
  <si>
    <t>Minnesota West Community and Technical College</t>
  </si>
  <si>
    <t>Hazelden Betty Ford Graduate School</t>
  </si>
  <si>
    <t>Hennepin Technical College</t>
  </si>
  <si>
    <t>Minnesota North College</t>
  </si>
  <si>
    <t>Aveda Arts &amp; Sciences Institute Minneapolis</t>
  </si>
  <si>
    <t>Inver Hills Community College</t>
  </si>
  <si>
    <t>Luther Seminary</t>
  </si>
  <si>
    <t>South Central College</t>
  </si>
  <si>
    <t>Minnesota State University-Mankato</t>
  </si>
  <si>
    <t>Mayo Clinic College of Medicine and Science</t>
  </si>
  <si>
    <t>Metropolitan State University</t>
  </si>
  <si>
    <t>University of Minnesota-Twin Cities</t>
  </si>
  <si>
    <t>University of Minnesota-Crookston</t>
  </si>
  <si>
    <t>Minneapolis Community and Technical College</t>
  </si>
  <si>
    <t>Herzing University-Minneapolis</t>
  </si>
  <si>
    <t>Nova Academy of Cosmetology Woodbury</t>
  </si>
  <si>
    <t>University of Minnesota-Duluth</t>
  </si>
  <si>
    <t>University of Minnesota-Morris</t>
  </si>
  <si>
    <t>Model College of Hair Design</t>
  </si>
  <si>
    <t>Minnesota State University Moorhead</t>
  </si>
  <si>
    <t>North Hennepin Community College</t>
  </si>
  <si>
    <t>Normandale Community College</t>
  </si>
  <si>
    <t>North Central University</t>
  </si>
  <si>
    <t>Northland Community and Technical College</t>
  </si>
  <si>
    <t>University of Northwestern-St Paul</t>
  </si>
  <si>
    <t>Northwestern Health Sciences University</t>
  </si>
  <si>
    <t>Oak Hills Christian College</t>
  </si>
  <si>
    <t>Pine Technical &amp; Community College</t>
  </si>
  <si>
    <t>Rochester Community and Technical College</t>
  </si>
  <si>
    <t>College of Saint Benedict</t>
  </si>
  <si>
    <t>St Cloud Technical and Community College</t>
  </si>
  <si>
    <t>Saint Cloud State University</t>
  </si>
  <si>
    <t>Saint Johns University</t>
  </si>
  <si>
    <t>Saint Mary's University of Minnesota</t>
  </si>
  <si>
    <t>St Olaf College</t>
  </si>
  <si>
    <t>Crown College</t>
  </si>
  <si>
    <t>The College of Saint Scholastica</t>
  </si>
  <si>
    <t>University of St Thomas</t>
  </si>
  <si>
    <t>Empire Beauty School-Bloomington</t>
  </si>
  <si>
    <t>St Catherine University</t>
  </si>
  <si>
    <t>Rasmussen University-Minnesota</t>
  </si>
  <si>
    <t>Southwest Minnesota State University</t>
  </si>
  <si>
    <t>Summit Academy Opportunities Industrialization Center</t>
  </si>
  <si>
    <t>United Theological Seminary of the Twin Cities</t>
  </si>
  <si>
    <t>Dunwoody College of Technology</t>
  </si>
  <si>
    <t>Ridgewater College</t>
  </si>
  <si>
    <t>Minnesota State College Southeast</t>
  </si>
  <si>
    <t>Winona State University</t>
  </si>
  <si>
    <t>Century College</t>
  </si>
  <si>
    <t>Alcorn State University</t>
  </si>
  <si>
    <t>Belhaven University</t>
  </si>
  <si>
    <t>Blue Mountain Christian University</t>
  </si>
  <si>
    <t>Chris Beauty College</t>
  </si>
  <si>
    <t>Coahoma Community College</t>
  </si>
  <si>
    <t>Copiah-Lincoln Community College</t>
  </si>
  <si>
    <t>Delta State University</t>
  </si>
  <si>
    <t>East Central Community College</t>
  </si>
  <si>
    <t>East Mississippi Community College</t>
  </si>
  <si>
    <t>Fosters Cosmetology College</t>
  </si>
  <si>
    <t>Academy of Hair Design-Grenada</t>
  </si>
  <si>
    <t>Hinds Community College</t>
  </si>
  <si>
    <t>Holmes Community College</t>
  </si>
  <si>
    <t>Itawamba Community College</t>
  </si>
  <si>
    <t>Jackson State University</t>
  </si>
  <si>
    <t>Jones County Junior College</t>
  </si>
  <si>
    <t>Meridian Community College</t>
  </si>
  <si>
    <t>Board of Trustees-Mississippi State Institutions of Higher Learning</t>
  </si>
  <si>
    <t>Mississippi Delta Community College</t>
  </si>
  <si>
    <t>University of Mississippi</t>
  </si>
  <si>
    <t>Mississippi University for Women</t>
  </si>
  <si>
    <t>Mississippi Valley State University</t>
  </si>
  <si>
    <t>Mississippi College</t>
  </si>
  <si>
    <t>Hatfield's Mississippi College of Beauty Culture</t>
  </si>
  <si>
    <t>Mississippi Gulf Coast Community College</t>
  </si>
  <si>
    <t>Mississippi State University</t>
  </si>
  <si>
    <t>Northeast Mississippi Community College</t>
  </si>
  <si>
    <t>Northwest Mississippi Community College</t>
  </si>
  <si>
    <t>Pearl River Community College</t>
  </si>
  <si>
    <t>Rust College</t>
  </si>
  <si>
    <t>Southeastern Baptist College</t>
  </si>
  <si>
    <t>Southwest Mississippi Community College</t>
  </si>
  <si>
    <t>University of Southern Mississippi</t>
  </si>
  <si>
    <t>Tougaloo College</t>
  </si>
  <si>
    <t>Vaughn Beauty College</t>
  </si>
  <si>
    <t>Wesley Biblical Seminary</t>
  </si>
  <si>
    <t>William Carey University</t>
  </si>
  <si>
    <t>Aquinas Institute of Theology</t>
  </si>
  <si>
    <t>Avila University</t>
  </si>
  <si>
    <t>Mission University</t>
  </si>
  <si>
    <t>House of Heavilin Beauty College-Blue Springs</t>
  </si>
  <si>
    <t>Cox College</t>
  </si>
  <si>
    <t>Calvary University</t>
  </si>
  <si>
    <t>Cape Girardeau Career and Technology Center</t>
  </si>
  <si>
    <t>Central Christian College of the Bible</t>
  </si>
  <si>
    <t>Central Methodist University-College of Liberal Arts and Sciences</t>
  </si>
  <si>
    <t>University of Central Missouri</t>
  </si>
  <si>
    <t>Grand River Technical School</t>
  </si>
  <si>
    <t>Cleveland University-Kansas City</t>
  </si>
  <si>
    <t>Conception Seminary College</t>
  </si>
  <si>
    <t>Concordia Seminary</t>
  </si>
  <si>
    <t>Covenant Theological Seminary</t>
  </si>
  <si>
    <t>Crowder College</t>
  </si>
  <si>
    <t>Culver-Stockton College</t>
  </si>
  <si>
    <t>East Central College</t>
  </si>
  <si>
    <t>Eden Theological Seminary</t>
  </si>
  <si>
    <t>Pinnacle Career Institute</t>
  </si>
  <si>
    <t>Evangel University</t>
  </si>
  <si>
    <t>Fontbonne University</t>
  </si>
  <si>
    <t>Four Rivers Career Center</t>
  </si>
  <si>
    <t>Ozarks Technical Community College</t>
  </si>
  <si>
    <t>Hannibal-LaGrange University</t>
  </si>
  <si>
    <t>Harris-Stowe State University</t>
  </si>
  <si>
    <t>House of Heavilin Beauty College-Kansas City</t>
  </si>
  <si>
    <t>Summit Salon Academy Kansas City</t>
  </si>
  <si>
    <t>Jefferson College</t>
  </si>
  <si>
    <t>Paul Mitchell the School-Missouri Columbia</t>
  </si>
  <si>
    <t>Barnes-Jewish College Goldfarb School of Nursing</t>
  </si>
  <si>
    <t>Kenrick Glennon Seminary</t>
  </si>
  <si>
    <t>A T Still University of Health Sciences</t>
  </si>
  <si>
    <t>Lex La-Ray Technical Center</t>
  </si>
  <si>
    <t>Lindenwood University</t>
  </si>
  <si>
    <t>State Technical College of Missouri</t>
  </si>
  <si>
    <t>Logan University</t>
  </si>
  <si>
    <t>Metropolitan Community College-Kansas City</t>
  </si>
  <si>
    <t>Maryville University of Saint Louis</t>
  </si>
  <si>
    <t>Missouri College of Cosmetology and Esthetics</t>
  </si>
  <si>
    <t>Midwest Institute</t>
  </si>
  <si>
    <t>Midwestern Baptist Theological Seminary</t>
  </si>
  <si>
    <t>Mineral Area College</t>
  </si>
  <si>
    <t>Missouri Baptist University</t>
  </si>
  <si>
    <t>Missouri Southern State University</t>
  </si>
  <si>
    <t>Missouri Valley College</t>
  </si>
  <si>
    <t>Missouri Western State University</t>
  </si>
  <si>
    <t>University of Missouri-Columbia</t>
  </si>
  <si>
    <t>University of Missouri-Kansas City</t>
  </si>
  <si>
    <t>Missouri University of Science and Technology</t>
  </si>
  <si>
    <t>University of Missouri-St Louis</t>
  </si>
  <si>
    <t>University of Missouri-System Office</t>
  </si>
  <si>
    <t>Moberly Area Community College</t>
  </si>
  <si>
    <t>Nazarene Theological Seminary</t>
  </si>
  <si>
    <t>Neosho Beauty College</t>
  </si>
  <si>
    <t>Truman State University</t>
  </si>
  <si>
    <t>Northwest Missouri State University</t>
  </si>
  <si>
    <t>Ozark Christian College</t>
  </si>
  <si>
    <t>College of the Ozarks</t>
  </si>
  <si>
    <t>Park University</t>
  </si>
  <si>
    <t>Stevens-The Institute of Business &amp; Arts</t>
  </si>
  <si>
    <t>Poplar Bluff Technical Career Center</t>
  </si>
  <si>
    <t>Ranken Technical College</t>
  </si>
  <si>
    <t>Research College of Nursing</t>
  </si>
  <si>
    <t>Salem College of Hairstyling</t>
  </si>
  <si>
    <t>University of Health Sciences and Pharmacy in St. Louis</t>
  </si>
  <si>
    <t>Saint Louis Community College</t>
  </si>
  <si>
    <t>Saint Paul School of Theology</t>
  </si>
  <si>
    <t>Southwest Baptist University</t>
  </si>
  <si>
    <t>Missouri State University-West Plains</t>
  </si>
  <si>
    <t>St Louis College of Health Careers-St Louis</t>
  </si>
  <si>
    <t>State Fair Community College</t>
  </si>
  <si>
    <t>Stephens College</t>
  </si>
  <si>
    <t>Southeast Missouri State University</t>
  </si>
  <si>
    <t>Missouri State University-Springfield</t>
  </si>
  <si>
    <t>Three Rivers College</t>
  </si>
  <si>
    <t>North Central Missouri College</t>
  </si>
  <si>
    <t>Kansas City University</t>
  </si>
  <si>
    <t>Washington University in St Louis</t>
  </si>
  <si>
    <t>Webster University</t>
  </si>
  <si>
    <t>Westminster College</t>
  </si>
  <si>
    <t>William Jewell College</t>
  </si>
  <si>
    <t>William Woods University</t>
  </si>
  <si>
    <t>Academy of Cosmetology Inc</t>
  </si>
  <si>
    <t>Blackfeet Community College</t>
  </si>
  <si>
    <t>Butte Academy of Beauty Culture</t>
  </si>
  <si>
    <t>Highlands College of Montana Tech</t>
  </si>
  <si>
    <t>Crevier's Academy of Cosmetology Arts</t>
  </si>
  <si>
    <t>Carroll College</t>
  </si>
  <si>
    <t>Dawson Community College</t>
  </si>
  <si>
    <t>Chief Dull Knife College</t>
  </si>
  <si>
    <t>Montana State University Billings</t>
  </si>
  <si>
    <t>Flathead Valley Community College</t>
  </si>
  <si>
    <t>Aaniiih Nakoda College</t>
  </si>
  <si>
    <t>Fort Peck Community College</t>
  </si>
  <si>
    <t>Great Falls College Montana State University</t>
  </si>
  <si>
    <t>University of Providence</t>
  </si>
  <si>
    <t>Helena College University of Montana</t>
  </si>
  <si>
    <t>Little Big Horn College</t>
  </si>
  <si>
    <t>Miles Community College</t>
  </si>
  <si>
    <t>Montana Technological University</t>
  </si>
  <si>
    <t>Montana State University</t>
  </si>
  <si>
    <t>The University of Montana</t>
  </si>
  <si>
    <t>Montana State University-Northern</t>
  </si>
  <si>
    <t>Rocky Mountain College</t>
  </si>
  <si>
    <t>Salish Kootenai College</t>
  </si>
  <si>
    <t>The University of Montana-Western</t>
  </si>
  <si>
    <t>Bellevue University</t>
  </si>
  <si>
    <t>Clarkson College</t>
  </si>
  <si>
    <t>Bryan College of Health Sciences</t>
  </si>
  <si>
    <t>Central Community College</t>
  </si>
  <si>
    <t>Chadron State College</t>
  </si>
  <si>
    <t>College of Hair Design-Downtown</t>
  </si>
  <si>
    <t>Concordia University-Nebraska</t>
  </si>
  <si>
    <t>Doane University</t>
  </si>
  <si>
    <t>Hastings College</t>
  </si>
  <si>
    <t>CHI Health School of Radiologic Technology</t>
  </si>
  <si>
    <t>Joseph's College Cosmetology</t>
  </si>
  <si>
    <t>University of Nebraska at Kearney</t>
  </si>
  <si>
    <t>Nebraska Methodist College of Nursing &amp; Allied Health</t>
  </si>
  <si>
    <t>Metropolitan Community College Area</t>
  </si>
  <si>
    <t>Mid-Plains Community College</t>
  </si>
  <si>
    <t>Midland University</t>
  </si>
  <si>
    <t>University of Nebraska at Omaha</t>
  </si>
  <si>
    <t>Nebraska Indian Community College</t>
  </si>
  <si>
    <t>University of Nebraska Medical Center</t>
  </si>
  <si>
    <t>Nebraska Wesleyan University</t>
  </si>
  <si>
    <t>University of Nebraska-Lincoln</t>
  </si>
  <si>
    <t>Northeast Community College</t>
  </si>
  <si>
    <t>Peru State College</t>
  </si>
  <si>
    <t>Summit Christian College</t>
  </si>
  <si>
    <t>College of Saint Mary</t>
  </si>
  <si>
    <t>Southeast Community College Area</t>
  </si>
  <si>
    <t>Union Adventist University</t>
  </si>
  <si>
    <t>University of Nebraska-Central Administration System Office</t>
  </si>
  <si>
    <t>Nebraska College of Technical Agriculture</t>
  </si>
  <si>
    <t>Wayne State College</t>
  </si>
  <si>
    <t>Western Nebraska Community College</t>
  </si>
  <si>
    <t>York University</t>
  </si>
  <si>
    <t>Academy of Hair Design-Las Vegas</t>
  </si>
  <si>
    <t>Career College of Northern Nevada</t>
  </si>
  <si>
    <t>Las Vegas College</t>
  </si>
  <si>
    <t>University of Nevada-Las Vegas</t>
  </si>
  <si>
    <t>University of Nevada-Reno</t>
  </si>
  <si>
    <t>Great Basin College</t>
  </si>
  <si>
    <t>Nevada System of Higher Education-System Office</t>
  </si>
  <si>
    <t>Western Nevada College</t>
  </si>
  <si>
    <t>Colby-Sawyer College</t>
  </si>
  <si>
    <t>Dartmouth College</t>
  </si>
  <si>
    <t>Empire Beauty School-Laconia</t>
  </si>
  <si>
    <t>Empire Beauty School-Somersworth</t>
  </si>
  <si>
    <t>Franklin Pierce University</t>
  </si>
  <si>
    <t>University of New Hampshire-Franklin Pierce School of Law</t>
  </si>
  <si>
    <t>Keene Beauty Academy</t>
  </si>
  <si>
    <t>Magdalen College</t>
  </si>
  <si>
    <t>New England College</t>
  </si>
  <si>
    <t>New England School of Hair Design</t>
  </si>
  <si>
    <t>Southern New Hampshire University</t>
  </si>
  <si>
    <t>New Hampshire Institute for Therapeutic Arts</t>
  </si>
  <si>
    <t>University of New Hampshire-Main Campus</t>
  </si>
  <si>
    <t>Keene State College</t>
  </si>
  <si>
    <t>University of New Hampshire at Manchester</t>
  </si>
  <si>
    <t>Plymouth State University</t>
  </si>
  <si>
    <t>NHTI-Concord's Community College</t>
  </si>
  <si>
    <t>White Mountains Community College</t>
  </si>
  <si>
    <t>River Valley Community College</t>
  </si>
  <si>
    <t>Lakes Region Community College</t>
  </si>
  <si>
    <t>Nashua Community College</t>
  </si>
  <si>
    <t>Great Bay Community College</t>
  </si>
  <si>
    <t>Paul Mitchell the School-Portsmouth</t>
  </si>
  <si>
    <t>Rivier University</t>
  </si>
  <si>
    <t>St Joseph School of Nursing</t>
  </si>
  <si>
    <t>University of New Hampshire College of Professional Studies Online</t>
  </si>
  <si>
    <t>Thomas More College of Liberal Arts</t>
  </si>
  <si>
    <t>University System of New Hampshire System Office</t>
  </si>
  <si>
    <t>Eastwick College-Hackensack</t>
  </si>
  <si>
    <t>Assumption College for Sisters</t>
  </si>
  <si>
    <t>Atlantic Cape Community College</t>
  </si>
  <si>
    <t>Fortis Institute-Wayne</t>
  </si>
  <si>
    <t>Bergen Community College</t>
  </si>
  <si>
    <t>Berkeley College-Woodland Park</t>
  </si>
  <si>
    <t>Beth Medrash Govoha</t>
  </si>
  <si>
    <t>Bloomfield College</t>
  </si>
  <si>
    <t>Rowan College at Burlington County</t>
  </si>
  <si>
    <t>Caldwell University</t>
  </si>
  <si>
    <t>Camden County College</t>
  </si>
  <si>
    <t>Centenary University</t>
  </si>
  <si>
    <t>Adult and Continuing Education-BCTS</t>
  </si>
  <si>
    <t>Lincoln Technical Institute-Iselin</t>
  </si>
  <si>
    <t>American Institute-Clifton</t>
  </si>
  <si>
    <t>County College of Morris</t>
  </si>
  <si>
    <t>Rowan College of South Jersey-Cumberland Campus</t>
  </si>
  <si>
    <t>Lincoln Technical Institute-South Plainfield</t>
  </si>
  <si>
    <t>Essex County College</t>
  </si>
  <si>
    <t>Empire Beauty School-Union</t>
  </si>
  <si>
    <t>Fairleigh Dickinson University-Metropolitan Campus</t>
  </si>
  <si>
    <t>Fairleigh Dickinson University-Florham Campus</t>
  </si>
  <si>
    <t>Hohokus School of Trade and Technical Sciences</t>
  </si>
  <si>
    <t>Rowan College of South Jersey-Gloucester Campus</t>
  </si>
  <si>
    <t>Empire Beauty School-Cherry Hill</t>
  </si>
  <si>
    <t>Eastwick College-Ramsey</t>
  </si>
  <si>
    <t>Holy Name Medical Center-Sister Claire Tynan School of Nursing</t>
  </si>
  <si>
    <t>Joe Kubert School of Cartoon and Graphic Art</t>
  </si>
  <si>
    <t>Lincoln Technical Institute-Union</t>
  </si>
  <si>
    <t>Rizzieri Aveda School for Beauty and Wellness</t>
  </si>
  <si>
    <t>Mercer County Community College</t>
  </si>
  <si>
    <t>Monmouth University</t>
  </si>
  <si>
    <t>JFK Muhlenberg Harold B. and Dorothy A. Snyder Schools</t>
  </si>
  <si>
    <t>Eastwick College-Nutley</t>
  </si>
  <si>
    <t>New Brunswick Theological Seminary</t>
  </si>
  <si>
    <t>Robert Fiance Beauty Schools-West New York</t>
  </si>
  <si>
    <t>Ocean County College</t>
  </si>
  <si>
    <t>P B Cosmetology Education Center</t>
  </si>
  <si>
    <t>Parisian Beauty School</t>
  </si>
  <si>
    <t>Passaic County Community College</t>
  </si>
  <si>
    <t>Pennco Tech-Blackwood</t>
  </si>
  <si>
    <t>Princeton Theological Seminary</t>
  </si>
  <si>
    <t>Rabbinical College of America</t>
  </si>
  <si>
    <t>Ramapo College of New Jersey</t>
  </si>
  <si>
    <t>Robert Fiance Beauty Schools</t>
  </si>
  <si>
    <t>Rutgers University-Camden</t>
  </si>
  <si>
    <t>Rutgers University-New Brunswick</t>
  </si>
  <si>
    <t>Rutgers University-Newark</t>
  </si>
  <si>
    <t>Capital Health School of Radiologic Technology</t>
  </si>
  <si>
    <t>Capital Health School of Nursing</t>
  </si>
  <si>
    <t>Salem Community College</t>
  </si>
  <si>
    <t>Shore Beauty School</t>
  </si>
  <si>
    <t>Saint Elizabeth University</t>
  </si>
  <si>
    <t>Talmudical Academy-New Jersey</t>
  </si>
  <si>
    <t>Aviation Institute of Maintenance-Teterboro</t>
  </si>
  <si>
    <t>UCNJ Union College of Union County, NJ</t>
  </si>
  <si>
    <t>William Paterson University of New Jersey</t>
  </si>
  <si>
    <t>Olympian Academy of Cosmetology</t>
  </si>
  <si>
    <t>Central New Mexico Community College</t>
  </si>
  <si>
    <t>Navajo Technical University</t>
  </si>
  <si>
    <t>New Mexico State University-Dona Ana</t>
  </si>
  <si>
    <t>Clovis Community College</t>
  </si>
  <si>
    <t>Eastern New Mexico University-Main Campus</t>
  </si>
  <si>
    <t>Eastern New Mexico University-Roswell Campus</t>
  </si>
  <si>
    <t>Institute of American Indian and Alaska Native Culture and Arts Development</t>
  </si>
  <si>
    <t>New Mexico Highlands University</t>
  </si>
  <si>
    <t>New Mexico Junior College</t>
  </si>
  <si>
    <t>New Mexico Military Institute</t>
  </si>
  <si>
    <t>University of New Mexico-Gallup Campus</t>
  </si>
  <si>
    <t>New Mexico Institute of Mining and Technology</t>
  </si>
  <si>
    <t>University of New Mexico-Los Alamos Campus</t>
  </si>
  <si>
    <t>University of New Mexico-Main Campus</t>
  </si>
  <si>
    <t>New Mexico State University-Alamogordo</t>
  </si>
  <si>
    <t>Southeast New Mexico College</t>
  </si>
  <si>
    <t>New Mexico State University-Grants</t>
  </si>
  <si>
    <t>New Mexico State University-Main Campus</t>
  </si>
  <si>
    <t>University of New Mexico-Valencia County Campus</t>
  </si>
  <si>
    <t>Northern New Mexico College</t>
  </si>
  <si>
    <t>San Juan College</t>
  </si>
  <si>
    <t>Santa Fe Community College</t>
  </si>
  <si>
    <t>University of the Southwest</t>
  </si>
  <si>
    <t>Southwestern Indian Polytechnic Institute</t>
  </si>
  <si>
    <t>University of New Mexico-Taos Campus</t>
  </si>
  <si>
    <t>Mesalands Community College</t>
  </si>
  <si>
    <t>Vogue College of Cosmetology-Santa Fe</t>
  </si>
  <si>
    <t>Western New Mexico University</t>
  </si>
  <si>
    <t>Vaughn College of Aeronautics and Technology</t>
  </si>
  <si>
    <t>SUNY Adirondack</t>
  </si>
  <si>
    <t>Bryant &amp; Stratton College-Albany</t>
  </si>
  <si>
    <t>Albany College of Pharmacy and Health Sciences</t>
  </si>
  <si>
    <t>Albany Law School</t>
  </si>
  <si>
    <t>Albany Medical College</t>
  </si>
  <si>
    <t>Allen School-Brooklyn</t>
  </si>
  <si>
    <t>The Ailey School</t>
  </si>
  <si>
    <t>American Academy of Dramatic Arts-New York</t>
  </si>
  <si>
    <t>American Academy McAllister Institute of Funeral Service</t>
  </si>
  <si>
    <t>Joffrey Ballet School</t>
  </si>
  <si>
    <t>American Musical and Dramatic Academy</t>
  </si>
  <si>
    <t>Apex Technical School</t>
  </si>
  <si>
    <t>Arnot Ogden Medical Center</t>
  </si>
  <si>
    <t>Associated Beth Rivkah Schools</t>
  </si>
  <si>
    <t>Berk Trade and Business School</t>
  </si>
  <si>
    <t>Berkeley College-New York</t>
  </si>
  <si>
    <t>Berkowits School of Electrolysis</t>
  </si>
  <si>
    <t>Beth Hamedrash Shaarei Yosher Institute</t>
  </si>
  <si>
    <t>Mount Sinai Phillips School of Nursing</t>
  </si>
  <si>
    <t>Brittany Beauty Academy</t>
  </si>
  <si>
    <t>Boricua College</t>
  </si>
  <si>
    <t>American Beauty School</t>
  </si>
  <si>
    <t>Brooklyn Law School</t>
  </si>
  <si>
    <t>SUNY Broome Community College</t>
  </si>
  <si>
    <t>Bryant &amp; Stratton College-Syracuse North</t>
  </si>
  <si>
    <t>Bryant &amp; Stratton College-Buffalo</t>
  </si>
  <si>
    <t>Bryant &amp; Stratton College-Greece</t>
  </si>
  <si>
    <t>Capri Cosmetology Learning Centers</t>
  </si>
  <si>
    <t>St Paul's School of Nursing-Queens</t>
  </si>
  <si>
    <t>Cayuga County Community College</t>
  </si>
  <si>
    <t>Cazenovia College</t>
  </si>
  <si>
    <t>Central Yeshiva Tomchei Tmimim Lubavitz</t>
  </si>
  <si>
    <t>Christine Valmy International School for Esthetics, Skin Care &amp; Makeup</t>
  </si>
  <si>
    <t>Circle in the Square Theatre School</t>
  </si>
  <si>
    <t>CUNY System Office</t>
  </si>
  <si>
    <t>Clarkson University</t>
  </si>
  <si>
    <t>Clinton Community College</t>
  </si>
  <si>
    <t>Cochran School of Nursing</t>
  </si>
  <si>
    <t>Colgate Rochester Crozer Divinity School</t>
  </si>
  <si>
    <t>Metropolitan College of New York</t>
  </si>
  <si>
    <t>Columbia University in the City of New York</t>
  </si>
  <si>
    <t>Columbia-Greene Community College</t>
  </si>
  <si>
    <t>Empire Beauty School-Queens</t>
  </si>
  <si>
    <t>Continental School of Beauty Culture-Rochester</t>
  </si>
  <si>
    <t>Weill Medical College of Cornell University</t>
  </si>
  <si>
    <t>SUNY Corning Community College</t>
  </si>
  <si>
    <t>Pomeroy College of Nursing at Crouse Hospital</t>
  </si>
  <si>
    <t>Culinary Institute of America</t>
  </si>
  <si>
    <t>CUNY Bernard M Baruch College</t>
  </si>
  <si>
    <t>CUNY Borough of Manhattan Community College</t>
  </si>
  <si>
    <t>CUNY Bronx Community College</t>
  </si>
  <si>
    <t>CUNY Brooklyn College</t>
  </si>
  <si>
    <t>College of Staten Island CUNY</t>
  </si>
  <si>
    <t>CUNY City College</t>
  </si>
  <si>
    <t>CUNY Graduate School and University Center</t>
  </si>
  <si>
    <t>CUNY Hostos Community College</t>
  </si>
  <si>
    <t>CUNY Hunter College</t>
  </si>
  <si>
    <t>CUNY John Jay College of Criminal Justice</t>
  </si>
  <si>
    <t>CUNY Kingsborough Community College</t>
  </si>
  <si>
    <t>CUNY LaGuardia Community College</t>
  </si>
  <si>
    <t>CUNY Lehman College</t>
  </si>
  <si>
    <t>CUNY Medgar Evers College</t>
  </si>
  <si>
    <t>CUNY New York City College of Technology</t>
  </si>
  <si>
    <t>CUNY Queens College</t>
  </si>
  <si>
    <t>CUNY Queensborough Community College</t>
  </si>
  <si>
    <t>CUNY School of Law</t>
  </si>
  <si>
    <t>CUNY York College</t>
  </si>
  <si>
    <t>CVPH Medical Center School of Radiologic Technology</t>
  </si>
  <si>
    <t>D'Youville  University</t>
  </si>
  <si>
    <t>Daemen University</t>
  </si>
  <si>
    <t>Yeshiva of Far Rockaway Derech Ayson Rabbinical Seminary</t>
  </si>
  <si>
    <t>Dominican University New York</t>
  </si>
  <si>
    <t>Dutchess Community College</t>
  </si>
  <si>
    <t>Belanger School of Nursing</t>
  </si>
  <si>
    <t>Erie Community College</t>
  </si>
  <si>
    <t>Finger Lakes Community College</t>
  </si>
  <si>
    <t>Five Towns College</t>
  </si>
  <si>
    <t>Fulton-Montgomery Community College</t>
  </si>
  <si>
    <t>Gemological Institute of America-New York</t>
  </si>
  <si>
    <t>Genesee Community College</t>
  </si>
  <si>
    <t>Hartwick College</t>
  </si>
  <si>
    <t>Helene Fuld College of Nursing</t>
  </si>
  <si>
    <t>Herkimer County Community College</t>
  </si>
  <si>
    <t>Hilbert College</t>
  </si>
  <si>
    <t>Hobart William Smith Colleges</t>
  </si>
  <si>
    <t>Houghton University</t>
  </si>
  <si>
    <t>Hudson Valley Community College</t>
  </si>
  <si>
    <t>Hunter Business School</t>
  </si>
  <si>
    <t>Isabella Graham Hart School of Practical Nursing</t>
  </si>
  <si>
    <t>Island Drafting and Technical Institute</t>
  </si>
  <si>
    <t>Jamestown Community College</t>
  </si>
  <si>
    <t>Jamestown Business College</t>
  </si>
  <si>
    <t>Jefferson Community College</t>
  </si>
  <si>
    <t>Jewish Theological Seminary of America</t>
  </si>
  <si>
    <t>The Juilliard School</t>
  </si>
  <si>
    <t>Kehilath Yakov Rabbinical Seminary</t>
  </si>
  <si>
    <t>LIM College</t>
  </si>
  <si>
    <t>Long Island University</t>
  </si>
  <si>
    <t>Long Island Beauty School-Hempstead</t>
  </si>
  <si>
    <t>Long Island Business Institute</t>
  </si>
  <si>
    <t>Machzikei Hadath Rabbinical College</t>
  </si>
  <si>
    <t>Mandl School-The College of Allied Health</t>
  </si>
  <si>
    <t>Manhattan College</t>
  </si>
  <si>
    <t>Manhattanville College</t>
  </si>
  <si>
    <t>Maria College of Albany</t>
  </si>
  <si>
    <t>Marion S Whelan School of Nursing of Geneva General Hospital</t>
  </si>
  <si>
    <t>Marist College</t>
  </si>
  <si>
    <t>Medaille University</t>
  </si>
  <si>
    <t>St. Peter's Hospital College of Nursing</t>
  </si>
  <si>
    <t>Memorial Hospital School of Radiation Therapy Technology</t>
  </si>
  <si>
    <t>Mercy University</t>
  </si>
  <si>
    <t>Mesivta Torah Vodaath Rabbinical Seminary</t>
  </si>
  <si>
    <t>Mesivta of Eastern Parkway-Yeshiva Zichron Meilech</t>
  </si>
  <si>
    <t>Mesivtha Tifereth Jerusalem of America</t>
  </si>
  <si>
    <t>Mildred Elley School-Albany Campus</t>
  </si>
  <si>
    <t>Mirrer Yeshiva Cent Institute</t>
  </si>
  <si>
    <t>Modern Welding School</t>
  </si>
  <si>
    <t>Mohawk Valley Community College</t>
  </si>
  <si>
    <t>Molloy College</t>
  </si>
  <si>
    <t>Monroe College</t>
  </si>
  <si>
    <t>Monroe Community College</t>
  </si>
  <si>
    <t>Montefiore School of Nursing</t>
  </si>
  <si>
    <t>University of Mount Saint Vincent</t>
  </si>
  <si>
    <t>Icahn School of Medicine at Mount Sinai</t>
  </si>
  <si>
    <t>Nassau Community College</t>
  </si>
  <si>
    <t>Neighborhood Playhouse School of the Theater</t>
  </si>
  <si>
    <t>Northeast College of Health Sciences</t>
  </si>
  <si>
    <t>New York Law School</t>
  </si>
  <si>
    <t>New York Medical College</t>
  </si>
  <si>
    <t>New York School for Medical and Dental Assistants</t>
  </si>
  <si>
    <t>New York Theological Seminary</t>
  </si>
  <si>
    <t>New York University</t>
  </si>
  <si>
    <t>Niagara County Community College</t>
  </si>
  <si>
    <t>Niagara University</t>
  </si>
  <si>
    <t>Empire Beauty School-Peekskill</t>
  </si>
  <si>
    <t>North Country Community College</t>
  </si>
  <si>
    <t>New York College of Podiatric Medicine</t>
  </si>
  <si>
    <t>New York Institute of Technology</t>
  </si>
  <si>
    <t>New York School of Interior Design</t>
  </si>
  <si>
    <t>Alliance University</t>
  </si>
  <si>
    <t>Ohr Hameir Theological Seminary</t>
  </si>
  <si>
    <t>Onondaga Community College</t>
  </si>
  <si>
    <t>Orange County Community College</t>
  </si>
  <si>
    <t>Otsego Area BOCES-Practical Nursing Program</t>
  </si>
  <si>
    <t>Paul Smiths College of Arts and Science</t>
  </si>
  <si>
    <t>Continental School of Beauty Culture-West Seneca</t>
  </si>
  <si>
    <t>Plaza College</t>
  </si>
  <si>
    <t>Davis College</t>
  </si>
  <si>
    <t>Pratt Institute-Main</t>
  </si>
  <si>
    <t>Rabbinical Academy Mesivta Rabbi Chaim Berlin</t>
  </si>
  <si>
    <t>Rabbinical College Bobover Yeshiva Bnei Zion</t>
  </si>
  <si>
    <t>Rabbinical College Beth Shraga</t>
  </si>
  <si>
    <t>Rabbinical Seminary Mkor Chaim</t>
  </si>
  <si>
    <t>Rabbinical College of Long Island</t>
  </si>
  <si>
    <t>Rabbinical Seminary of America</t>
  </si>
  <si>
    <t>Rensselaer Polytechnic Institute</t>
  </si>
  <si>
    <t>Roberts Wesleyan University</t>
  </si>
  <si>
    <t>Rockland Community College</t>
  </si>
  <si>
    <t>Empire Beauty School-Manhattan</t>
  </si>
  <si>
    <t>Russell Sage College</t>
  </si>
  <si>
    <t>St Bernard's School of Theology and Ministry</t>
  </si>
  <si>
    <t>St Bonaventure University</t>
  </si>
  <si>
    <t>St. Francis College</t>
  </si>
  <si>
    <t>St. Joseph's College of Nursing</t>
  </si>
  <si>
    <t>St Lawrence University</t>
  </si>
  <si>
    <t>The College of Saint Rose</t>
  </si>
  <si>
    <t>St. Thomas Aquinas College</t>
  </si>
  <si>
    <t>Samaritan Hospital School of Nursing</t>
  </si>
  <si>
    <t>Schenectady County Community College</t>
  </si>
  <si>
    <t>Sh'or Yoshuv Rabbinical College</t>
  </si>
  <si>
    <t>St. Joseph's University-New York</t>
  </si>
  <si>
    <t>Saint Vladimirs Orthodox Theological Seminary</t>
  </si>
  <si>
    <t>Saint Elizabeth College of Nursing</t>
  </si>
  <si>
    <t>St Paul's School of Nursing-Staten Island</t>
  </si>
  <si>
    <t>St. John's University-New York</t>
  </si>
  <si>
    <t>SUNY-System Office</t>
  </si>
  <si>
    <t>Sullivan County Community College</t>
  </si>
  <si>
    <t>SUNY College of Technology at Alfred</t>
  </si>
  <si>
    <t>SUNY College of Technology at Canton</t>
  </si>
  <si>
    <t>SUNY College of Technology at Delhi</t>
  </si>
  <si>
    <t>SUNY College of Agriculture and Technology at Cobleskill</t>
  </si>
  <si>
    <t>Farmingdale State College</t>
  </si>
  <si>
    <t>SUNY Morrisville</t>
  </si>
  <si>
    <t>University at Buffalo</t>
  </si>
  <si>
    <t>SUNY Polytechnic Institute</t>
  </si>
  <si>
    <t>SUNY Buffalo State University</t>
  </si>
  <si>
    <t>State University of New York at Cortland</t>
  </si>
  <si>
    <t>SUNY at Fredonia</t>
  </si>
  <si>
    <t>SUNY College at Geneseo</t>
  </si>
  <si>
    <t>State University of New York at New Paltz</t>
  </si>
  <si>
    <t>State University of New York at Oswego</t>
  </si>
  <si>
    <t>SUNY College at Potsdam</t>
  </si>
  <si>
    <t>SUNY at Purchase College</t>
  </si>
  <si>
    <t>SUNY College of Optometry</t>
  </si>
  <si>
    <t>SUNY Old Westbury</t>
  </si>
  <si>
    <t>SUNY College at Plattsburgh</t>
  </si>
  <si>
    <t>SUNY Downstate Health Sciences University</t>
  </si>
  <si>
    <t>SUNY Maritime College</t>
  </si>
  <si>
    <t>Upstate Medical University</t>
  </si>
  <si>
    <t>Swedish Institute a College of Health Sciences</t>
  </si>
  <si>
    <t>Syracuse University</t>
  </si>
  <si>
    <t>Talmudical Seminary Oholei Torah</t>
  </si>
  <si>
    <t>Talmudical Institute of Upstate New York</t>
  </si>
  <si>
    <t>Teachers College at Columbia University</t>
  </si>
  <si>
    <t>Tompkins Cortland Community College</t>
  </si>
  <si>
    <t>Torah Temimah Talmudical Seminary</t>
  </si>
  <si>
    <t>Touro University</t>
  </si>
  <si>
    <t>Trocaire College</t>
  </si>
  <si>
    <t>Excelsior University</t>
  </si>
  <si>
    <t>Ulster County Community College</t>
  </si>
  <si>
    <t>Union Theological Seminary in the City of New York</t>
  </si>
  <si>
    <t>United Talmudical Seminary</t>
  </si>
  <si>
    <t>United States Merchant Marine Academy</t>
  </si>
  <si>
    <t>United States Military Academy</t>
  </si>
  <si>
    <t>Utica University</t>
  </si>
  <si>
    <t>Villa Maria College</t>
  </si>
  <si>
    <t>School of Visual Arts</t>
  </si>
  <si>
    <t>Wagner College</t>
  </si>
  <si>
    <t>Webb Institute</t>
  </si>
  <si>
    <t>The College of Westchester</t>
  </si>
  <si>
    <t>SUNY Westchester Community College</t>
  </si>
  <si>
    <t>Westchester School of Beauty Culture</t>
  </si>
  <si>
    <t>Word of Life Bible Institute</t>
  </si>
  <si>
    <t>Yeshiva Karlin Stolin</t>
  </si>
  <si>
    <t>Yeshiva Derech Chaim</t>
  </si>
  <si>
    <t>Yeshiva of Nitra Rabbinical College</t>
  </si>
  <si>
    <t>Yeshivath Shaar Hatorah</t>
  </si>
  <si>
    <t>Yeshiva University</t>
  </si>
  <si>
    <t>Yeshivath Viznitz</t>
  </si>
  <si>
    <t>Yeshivath Zichron Moshe</t>
  </si>
  <si>
    <t>College of the Albemarle</t>
  </si>
  <si>
    <t>South Piedmont Community College</t>
  </si>
  <si>
    <t>Appalachian State University</t>
  </si>
  <si>
    <t>Asheville-Buncombe Technical Community College</t>
  </si>
  <si>
    <t>Barton College</t>
  </si>
  <si>
    <t>Beaufort County Community College</t>
  </si>
  <si>
    <t>Belmont Abbey College</t>
  </si>
  <si>
    <t>Bennett College</t>
  </si>
  <si>
    <t>Bladen Community College</t>
  </si>
  <si>
    <t>Blue Ridge Community College</t>
  </si>
  <si>
    <t>Brevard College</t>
  </si>
  <si>
    <t>Brunswick Community College</t>
  </si>
  <si>
    <t>Cabarrus College of Health Sciences</t>
  </si>
  <si>
    <t>Caldwell Community College and Technical Institute</t>
  </si>
  <si>
    <t>Campbell University</t>
  </si>
  <si>
    <t>Cape Fear Community College</t>
  </si>
  <si>
    <t>Carteret Community College</t>
  </si>
  <si>
    <t>Catawba College</t>
  </si>
  <si>
    <t>Catawba Valley Community College</t>
  </si>
  <si>
    <t>Central Carolina Community College</t>
  </si>
  <si>
    <t>Central Piedmont Community College</t>
  </si>
  <si>
    <t>Chowan University</t>
  </si>
  <si>
    <t>Cleveland Community College</t>
  </si>
  <si>
    <t>Coastal Carolina Community College</t>
  </si>
  <si>
    <t>Craven Community College</t>
  </si>
  <si>
    <t>Davidson-Davie Community College</t>
  </si>
  <si>
    <t>Durham Technical Community College</t>
  </si>
  <si>
    <t>East Carolina University</t>
  </si>
  <si>
    <t>Edgecombe Community College</t>
  </si>
  <si>
    <t>Elizabeth City State University</t>
  </si>
  <si>
    <t>Elon University</t>
  </si>
  <si>
    <t>Fayetteville Technical Community College</t>
  </si>
  <si>
    <t>Fayetteville State University</t>
  </si>
  <si>
    <t>Forsyth Technical Community College</t>
  </si>
  <si>
    <t>Gardner-Webb University</t>
  </si>
  <si>
    <t>Gaston College</t>
  </si>
  <si>
    <t>Greensboro College</t>
  </si>
  <si>
    <t>Guilford College</t>
  </si>
  <si>
    <t>Guilford Technical Community College</t>
  </si>
  <si>
    <t>Halifax Community College</t>
  </si>
  <si>
    <t>Haywood Community College</t>
  </si>
  <si>
    <t>Heritage Bible College</t>
  </si>
  <si>
    <t>High Point University</t>
  </si>
  <si>
    <t>Isothermal Community College</t>
  </si>
  <si>
    <t>James Sprunt Community College</t>
  </si>
  <si>
    <t>Johnson C Smith University</t>
  </si>
  <si>
    <t>Johnston Community College</t>
  </si>
  <si>
    <t>Lees-McRae College</t>
  </si>
  <si>
    <t>Lenoir Community College</t>
  </si>
  <si>
    <t>Lenoir-Rhyne University</t>
  </si>
  <si>
    <t>Leons Beauty School Inc</t>
  </si>
  <si>
    <t>Livingstone College</t>
  </si>
  <si>
    <t>Louisburg College</t>
  </si>
  <si>
    <t>Mars Hill University</t>
  </si>
  <si>
    <t>Martin Community College</t>
  </si>
  <si>
    <t>Mayland Community College</t>
  </si>
  <si>
    <t>McDowell Technical Community College</t>
  </si>
  <si>
    <t>Meredith College</t>
  </si>
  <si>
    <t>Methodist University</t>
  </si>
  <si>
    <t>Miller-Motte College-Wilmington</t>
  </si>
  <si>
    <t>Mitchell Community College</t>
  </si>
  <si>
    <t>Mitchells Academy</t>
  </si>
  <si>
    <t>Montgomery Community College</t>
  </si>
  <si>
    <t>Montreat College</t>
  </si>
  <si>
    <t>University of Mount Olive</t>
  </si>
  <si>
    <t>College of Wilmington</t>
  </si>
  <si>
    <t>Nash Community College</t>
  </si>
  <si>
    <t>North Carolina A &amp; T State University</t>
  </si>
  <si>
    <t>University of North Carolina Asheville</t>
  </si>
  <si>
    <t>University of North Carolina at Chapel Hill</t>
  </si>
  <si>
    <t>University of North Carolina at Charlotte</t>
  </si>
  <si>
    <t>University of North Carolina at Greensboro</t>
  </si>
  <si>
    <t>North Carolina Central University</t>
  </si>
  <si>
    <t>University of North Carolina System</t>
  </si>
  <si>
    <t>University of North Carolina School of the Arts</t>
  </si>
  <si>
    <t>North Carolina State University at Raleigh</t>
  </si>
  <si>
    <t>North Carolina Wesleyan University</t>
  </si>
  <si>
    <t>University of North Carolina Wilmington</t>
  </si>
  <si>
    <t>Pamlico Community College</t>
  </si>
  <si>
    <t>William Peace University</t>
  </si>
  <si>
    <t>University of North Carolina at Pembroke</t>
  </si>
  <si>
    <t>Pfeiffer University</t>
  </si>
  <si>
    <t>Piedmont Community College</t>
  </si>
  <si>
    <t>Pitt Community College</t>
  </si>
  <si>
    <t>Queens University of Charlotte</t>
  </si>
  <si>
    <t>Randolph Community College</t>
  </si>
  <si>
    <t>Richmond Community College</t>
  </si>
  <si>
    <t>Mid-Atlantic Christian University</t>
  </si>
  <si>
    <t>Roanoke-Chowan Community College</t>
  </si>
  <si>
    <t>Robeson Community College</t>
  </si>
  <si>
    <t>Rockingham Community College</t>
  </si>
  <si>
    <t>Rowan-Cabarrus Community College</t>
  </si>
  <si>
    <t>Saint Augustine's University</t>
  </si>
  <si>
    <t>Salem College</t>
  </si>
  <si>
    <t>Sampson Community College</t>
  </si>
  <si>
    <t>Sandhills Community College</t>
  </si>
  <si>
    <t>Shaw University</t>
  </si>
  <si>
    <t>Paul Mitchell the School-Fayetteville</t>
  </si>
  <si>
    <t>St. Andrews University</t>
  </si>
  <si>
    <t>Stanly Community College</t>
  </si>
  <si>
    <t>Southeastern Baptist Theological Seminary</t>
  </si>
  <si>
    <t>Surry Community College</t>
  </si>
  <si>
    <t>Alamance Community College</t>
  </si>
  <si>
    <t>Tri-County Community College</t>
  </si>
  <si>
    <t>Vance-Granville Community College</t>
  </si>
  <si>
    <t>Wake Technical Community College</t>
  </si>
  <si>
    <t>Watts College of Nursing</t>
  </si>
  <si>
    <t>Wayne Community College</t>
  </si>
  <si>
    <t>Western Piedmont Community College</t>
  </si>
  <si>
    <t>Wilkes Community College</t>
  </si>
  <si>
    <t>Wilson Community College</t>
  </si>
  <si>
    <t>Wingate University</t>
  </si>
  <si>
    <t>Winston Salem Barber School</t>
  </si>
  <si>
    <t>Winston-Salem State University</t>
  </si>
  <si>
    <t>Western Carolina University</t>
  </si>
  <si>
    <t>Rasmussen University-North Dakota</t>
  </si>
  <si>
    <t>Bismarck State College</t>
  </si>
  <si>
    <t>Dickinson State University</t>
  </si>
  <si>
    <t>Nueta Hidatsa Sahnish College</t>
  </si>
  <si>
    <t>Josef's School of Hair, Skin &amp; Body-Grand Forks</t>
  </si>
  <si>
    <t>University of Jamestown</t>
  </si>
  <si>
    <t>Lake Region State College</t>
  </si>
  <si>
    <t>Cankdeska Cikana Community College</t>
  </si>
  <si>
    <t>University of Mary</t>
  </si>
  <si>
    <t>Mayville State University</t>
  </si>
  <si>
    <t>Minot State University</t>
  </si>
  <si>
    <t>University of North Dakota</t>
  </si>
  <si>
    <t>North Dakota State College of Science</t>
  </si>
  <si>
    <t>Dakota College at Bottineau</t>
  </si>
  <si>
    <t>North Dakota State University-Main Campus</t>
  </si>
  <si>
    <t>Williston State College</t>
  </si>
  <si>
    <t>Sitting Bull College</t>
  </si>
  <si>
    <t>Trinity Bible College and Graduate School</t>
  </si>
  <si>
    <t>Turtle Mountain Community College</t>
  </si>
  <si>
    <t>United Tribes Technical College</t>
  </si>
  <si>
    <t>Valley City State University</t>
  </si>
  <si>
    <t>ETI Technical College</t>
  </si>
  <si>
    <t>Air Force Institute of Technology-Graduate School of Engineering &amp; Management</t>
  </si>
  <si>
    <t>Herzing University-Akron</t>
  </si>
  <si>
    <t>University of Akron Main Campus</t>
  </si>
  <si>
    <t>University of Akron Wayne College</t>
  </si>
  <si>
    <t>Allegheny Wesleyan College</t>
  </si>
  <si>
    <t>Apollo Career Center</t>
  </si>
  <si>
    <t>Ashland County-West Holmes Career Center</t>
  </si>
  <si>
    <t>Ashland University</t>
  </si>
  <si>
    <t>Ashtabula County Technical and Career Campus</t>
  </si>
  <si>
    <t>Athenaeum of Ohio</t>
  </si>
  <si>
    <t>Auburn Career Center</t>
  </si>
  <si>
    <t>Aultman College of Nursing and Health Sciences</t>
  </si>
  <si>
    <t>Baldwin Wallace University</t>
  </si>
  <si>
    <t>Belmont College</t>
  </si>
  <si>
    <t>Bluffton University</t>
  </si>
  <si>
    <t>Bowling Green State University-Firelands</t>
  </si>
  <si>
    <t>Bowling Green State University-Main Campus</t>
  </si>
  <si>
    <t>Bryant &amp; Stratton College-Parma</t>
  </si>
  <si>
    <t>Buckeye Hills Career Center</t>
  </si>
  <si>
    <t>Butler Technology and Career Development Schools</t>
  </si>
  <si>
    <t>Canton City Schools Adult Career and Technical Education</t>
  </si>
  <si>
    <t>Case Western Reserve University</t>
  </si>
  <si>
    <t>Cedarville University</t>
  </si>
  <si>
    <t>Central Ohio Technical College</t>
  </si>
  <si>
    <t>Central School of Practical Nursing</t>
  </si>
  <si>
    <t>Central State University</t>
  </si>
  <si>
    <t>Chatfield College</t>
  </si>
  <si>
    <t>Choffin Career  and Technical Center</t>
  </si>
  <si>
    <t>The Christ College of Nursing and Health Sciences</t>
  </si>
  <si>
    <t>Cincinnati College of Mortuary Science</t>
  </si>
  <si>
    <t>University of Cincinnati-Main Campus</t>
  </si>
  <si>
    <t>Cincinnati State Technical and Community College</t>
  </si>
  <si>
    <t>University of Cincinnati-Clermont College</t>
  </si>
  <si>
    <t>University of Cincinnati-Blue Ash College</t>
  </si>
  <si>
    <t>Ohio Christian University</t>
  </si>
  <si>
    <t>Clark State College</t>
  </si>
  <si>
    <t>Cleveland Institute of Music</t>
  </si>
  <si>
    <t>Cleveland State University</t>
  </si>
  <si>
    <t>Columbiana County Career and Technical Center</t>
  </si>
  <si>
    <t>Columbus State Community College</t>
  </si>
  <si>
    <t>Cuyahoga Community College District</t>
  </si>
  <si>
    <t>Dayton Barber College</t>
  </si>
  <si>
    <t>Defiance College</t>
  </si>
  <si>
    <t>Edison State Community College</t>
  </si>
  <si>
    <t>EHOVE Career Center</t>
  </si>
  <si>
    <t>The University of Findlay</t>
  </si>
  <si>
    <t>Franklin University</t>
  </si>
  <si>
    <t>Gerbers Akron Beauty School</t>
  </si>
  <si>
    <t>Gods Bible School and College</t>
  </si>
  <si>
    <t>Good Samaritan College of Nursing and Health Science</t>
  </si>
  <si>
    <t>Great Oaks Career Campuses</t>
  </si>
  <si>
    <t>Hannah E Mullins School of Practical Nursing</t>
  </si>
  <si>
    <t>Adult and Community Education-Hudson</t>
  </si>
  <si>
    <t>Hebrew Union College-Jewish Institute of Religion</t>
  </si>
  <si>
    <t>Hobart Institute of Welding Technology</t>
  </si>
  <si>
    <t>Hocking College</t>
  </si>
  <si>
    <t>Ross Medical Education Center-Cincinnati</t>
  </si>
  <si>
    <t>International College of Broadcasting</t>
  </si>
  <si>
    <t>Eastern Gateway Community College</t>
  </si>
  <si>
    <t>John Carroll University</t>
  </si>
  <si>
    <t>Hondros College of Nursing</t>
  </si>
  <si>
    <t>Casal Aveda Institute</t>
  </si>
  <si>
    <t>Kent State University at Ashtabula</t>
  </si>
  <si>
    <t>Kent State University at East Liverpool</t>
  </si>
  <si>
    <t>Kent State University at Stark</t>
  </si>
  <si>
    <t>Kent State University at Trumbull</t>
  </si>
  <si>
    <t>Kent State University at Tuscarawas</t>
  </si>
  <si>
    <t>Kent State University at Salem</t>
  </si>
  <si>
    <t>Kent State University at Kent</t>
  </si>
  <si>
    <t>Kent State University at Geauga</t>
  </si>
  <si>
    <t>Kettering College</t>
  </si>
  <si>
    <t>Lake Erie College</t>
  </si>
  <si>
    <t>Lakeland Community College</t>
  </si>
  <si>
    <t>Collins Career Technical Center</t>
  </si>
  <si>
    <t>James A. Rhodes State College</t>
  </si>
  <si>
    <t>Ohio Business College-Sheffield</t>
  </si>
  <si>
    <t>Ohio Business College-Sandusky</t>
  </si>
  <si>
    <t>Lorain County Community College</t>
  </si>
  <si>
    <t>Lourdes University</t>
  </si>
  <si>
    <t>Malone University</t>
  </si>
  <si>
    <t>Marietta College</t>
  </si>
  <si>
    <t>Marion Technical College</t>
  </si>
  <si>
    <t>Medina County Career Center</t>
  </si>
  <si>
    <t>Mercy College of Ohio</t>
  </si>
  <si>
    <t>Methodist Theological School in Ohio</t>
  </si>
  <si>
    <t>Miami University-Hamilton</t>
  </si>
  <si>
    <t>Miami University-Middletown</t>
  </si>
  <si>
    <t>Miami University-Oxford</t>
  </si>
  <si>
    <t>Moler Hollywood Beauty Academy</t>
  </si>
  <si>
    <t>Miami Valley Career Technology Center</t>
  </si>
  <si>
    <t>Mount Carmel College of Nursing</t>
  </si>
  <si>
    <t>University of Mount Union</t>
  </si>
  <si>
    <t>Mount Vernon Nazarene University</t>
  </si>
  <si>
    <t>Mount St. Joseph University</t>
  </si>
  <si>
    <t>Zane State College</t>
  </si>
  <si>
    <t>National Beauty College</t>
  </si>
  <si>
    <t>North Central State College</t>
  </si>
  <si>
    <t>Northern Institute of Cosmetology</t>
  </si>
  <si>
    <t>Northwest State Community College</t>
  </si>
  <si>
    <t>Toledo Public Schools Adult and Continuing Education</t>
  </si>
  <si>
    <t>Notre Dame College</t>
  </si>
  <si>
    <t>Northeast Ohio Medical University</t>
  </si>
  <si>
    <t>University of Northwestern Ohio</t>
  </si>
  <si>
    <t>Ohio Technical College</t>
  </si>
  <si>
    <t>Ohio Dominican University</t>
  </si>
  <si>
    <t>Ohio Northern University</t>
  </si>
  <si>
    <t>Ohio State University Agricultural Technical Institute</t>
  </si>
  <si>
    <t>Ohio State University-Lima Campus</t>
  </si>
  <si>
    <t>Ohio State University-Mansfield Campus</t>
  </si>
  <si>
    <t>Ohio State University-Marion Campus</t>
  </si>
  <si>
    <t>Ohio State University-Newark Campus</t>
  </si>
  <si>
    <t>Ohio State Beauty Academy</t>
  </si>
  <si>
    <t>Ohio State College of Barber Styling</t>
  </si>
  <si>
    <t>The Spa School</t>
  </si>
  <si>
    <t>Ohio State School of Cosmetology-Canal Winchester</t>
  </si>
  <si>
    <t>Ohio State University-Main Campus</t>
  </si>
  <si>
    <t>Ohio University-Eastern Campus</t>
  </si>
  <si>
    <t>Ohio University-Chillicothe Campus</t>
  </si>
  <si>
    <t>Ohio University-Southern Campus</t>
  </si>
  <si>
    <t>Ohio University-Lancaster Campus</t>
  </si>
  <si>
    <t>Ohio University-Main Campus</t>
  </si>
  <si>
    <t>Ohio University-Zanesville Campus</t>
  </si>
  <si>
    <t>East Ohio College</t>
  </si>
  <si>
    <t>Trinity Health System School of Nursing</t>
  </si>
  <si>
    <t>Owens Community College</t>
  </si>
  <si>
    <t>Paramount Beauty Academy</t>
  </si>
  <si>
    <t>Cuyahoga Valley Career Center</t>
  </si>
  <si>
    <t>Payne Theological Seminary</t>
  </si>
  <si>
    <t>Pontifical College Josephinum</t>
  </si>
  <si>
    <t>Professional Skills Institute</t>
  </si>
  <si>
    <t>Firelands Regional Medical Center School of Nursing</t>
  </si>
  <si>
    <t>Rabbinical College Telshe</t>
  </si>
  <si>
    <t>Raphael's School of Beauty Culture Inc-Niles</t>
  </si>
  <si>
    <t>Fortis College-Centerville</t>
  </si>
  <si>
    <t>University of Rio Grande</t>
  </si>
  <si>
    <t>The Modern College of Design</t>
  </si>
  <si>
    <t>Shawnee State University</t>
  </si>
  <si>
    <t>Sinclair Community College</t>
  </si>
  <si>
    <t>Hussian College-Daymar College Columbus</t>
  </si>
  <si>
    <t>Stark State College</t>
  </si>
  <si>
    <t>Stautzenberger College-Maumee</t>
  </si>
  <si>
    <t>Franciscan University of Steubenville</t>
  </si>
  <si>
    <t>Southern State Community College</t>
  </si>
  <si>
    <t>Terra State Community College</t>
  </si>
  <si>
    <t>Tiffin Academy of Hair Design</t>
  </si>
  <si>
    <t>Tiffin University</t>
  </si>
  <si>
    <t>University of Toledo</t>
  </si>
  <si>
    <t>Tri-State Bible College</t>
  </si>
  <si>
    <t>Tri-County Adult Career Center</t>
  </si>
  <si>
    <t>Tri-Rivers Career Center</t>
  </si>
  <si>
    <t>Union Institute &amp; University</t>
  </si>
  <si>
    <t>United Theological Seminary</t>
  </si>
  <si>
    <t>Upper Valley Career Center</t>
  </si>
  <si>
    <t>Ursuline College</t>
  </si>
  <si>
    <t>The North Coast College</t>
  </si>
  <si>
    <t>Walsh University</t>
  </si>
  <si>
    <t>Washington State Community College</t>
  </si>
  <si>
    <t>Wilberforce University</t>
  </si>
  <si>
    <t>Wilmington College</t>
  </si>
  <si>
    <t>Winebrenner Theological Seminary</t>
  </si>
  <si>
    <t>Wright State University-Main Campus</t>
  </si>
  <si>
    <t>Wright State University-Lake Campus</t>
  </si>
  <si>
    <t>Xavier University</t>
  </si>
  <si>
    <t>Youngstown State University</t>
  </si>
  <si>
    <t>Bacone College</t>
  </si>
  <si>
    <t>Oklahoma Wesleyan University</t>
  </si>
  <si>
    <t>Southern Nazarene University</t>
  </si>
  <si>
    <t>Pontotoc Technology Center</t>
  </si>
  <si>
    <t>Cameron University</t>
  </si>
  <si>
    <t>Carl Albert State College</t>
  </si>
  <si>
    <t>Central Oklahoma College</t>
  </si>
  <si>
    <t>University of Central Oklahoma</t>
  </si>
  <si>
    <t>Connors State College</t>
  </si>
  <si>
    <t>East Central University</t>
  </si>
  <si>
    <t>Eastern Oklahoma State College</t>
  </si>
  <si>
    <t>Redlands Community College</t>
  </si>
  <si>
    <t>Formations Institute</t>
  </si>
  <si>
    <t>Eves College of Hairstyling</t>
  </si>
  <si>
    <t>Randall University</t>
  </si>
  <si>
    <t>Langston University</t>
  </si>
  <si>
    <t>Murray State College</t>
  </si>
  <si>
    <t>Northeastern State University</t>
  </si>
  <si>
    <t>Northern Oklahoma College</t>
  </si>
  <si>
    <t>Northeastern Oklahoma A&amp;M College</t>
  </si>
  <si>
    <t>Northwestern Oklahoma State University</t>
  </si>
  <si>
    <t>Oklahoma State University Center for Health Sciences</t>
  </si>
  <si>
    <t>Oklahoma Christian University</t>
  </si>
  <si>
    <t>University of Oklahoma-Health Sciences Center</t>
  </si>
  <si>
    <t>Oklahoma Panhandle State University</t>
  </si>
  <si>
    <t>Oklahoma State University-Main Campus</t>
  </si>
  <si>
    <t>Oklahoma State University-Oklahoma City</t>
  </si>
  <si>
    <t>Oklahoma Baptist University</t>
  </si>
  <si>
    <t>Oklahoma City Community College</t>
  </si>
  <si>
    <t>Oklahoma City University</t>
  </si>
  <si>
    <t>University of Oklahoma-Norman Campus</t>
  </si>
  <si>
    <t>Oklahoma State University Institute of Technology</t>
  </si>
  <si>
    <t>Oral Roberts University</t>
  </si>
  <si>
    <t>Rogers State University</t>
  </si>
  <si>
    <t>Rose State College</t>
  </si>
  <si>
    <t>Jenks Beauty College</t>
  </si>
  <si>
    <t>University of Science and Arts of Oklahoma</t>
  </si>
  <si>
    <t>Seminole State College</t>
  </si>
  <si>
    <t>Southern School of Beauty Inc</t>
  </si>
  <si>
    <t>Southeastern Oklahoma State University</t>
  </si>
  <si>
    <t>Southwestern Christian University</t>
  </si>
  <si>
    <t>Southwestern Oklahoma State University</t>
  </si>
  <si>
    <t>Tulsa Community College</t>
  </si>
  <si>
    <t>Tulsa Welding School-Tulsa</t>
  </si>
  <si>
    <t>University of Tulsa</t>
  </si>
  <si>
    <t>Western Oklahoma State College</t>
  </si>
  <si>
    <t>Formations Institute of Cosmetology &amp; Barbering</t>
  </si>
  <si>
    <t>High Plains Technology Center</t>
  </si>
  <si>
    <t>Blue Mountain Community College</t>
  </si>
  <si>
    <t>Central Oregon Community College</t>
  </si>
  <si>
    <t>Clackamas Community College</t>
  </si>
  <si>
    <t>Clatsop Community College</t>
  </si>
  <si>
    <t>College of Hair Design Careers</t>
  </si>
  <si>
    <t>Concorde Career College-Portland</t>
  </si>
  <si>
    <t>Sumner College</t>
  </si>
  <si>
    <t>East West College of the Healing Arts</t>
  </si>
  <si>
    <t>Eastern Oregon University</t>
  </si>
  <si>
    <t>New Hope Christian College-Eugene</t>
  </si>
  <si>
    <t>George Fox University</t>
  </si>
  <si>
    <t>Phagans Grants Pass College of Beauty</t>
  </si>
  <si>
    <t>Linn-Benton Community College</t>
  </si>
  <si>
    <t>Northwest College-Beaverton</t>
  </si>
  <si>
    <t>Phagans Medford Beauty School</t>
  </si>
  <si>
    <t>Northwest College-Clackamas</t>
  </si>
  <si>
    <t>Mount Angel Seminary</t>
  </si>
  <si>
    <t>Mt Hood Community College</t>
  </si>
  <si>
    <t>Multnomah University</t>
  </si>
  <si>
    <t>National University of Natural Medicine</t>
  </si>
  <si>
    <t>Bushnell University</t>
  </si>
  <si>
    <t>Oregon Health &amp; Science University</t>
  </si>
  <si>
    <t>Oregon Institute of Technology</t>
  </si>
  <si>
    <t>Oregon State University</t>
  </si>
  <si>
    <t>Pacific Northwest College of Art</t>
  </si>
  <si>
    <t>Phagans Beauty College</t>
  </si>
  <si>
    <t>Phagans Central Oregon Beauty College</t>
  </si>
  <si>
    <t>Phagans School of Beauty</t>
  </si>
  <si>
    <t>Phagans School of Hair Design</t>
  </si>
  <si>
    <t>Summit Salon Academy-Portland</t>
  </si>
  <si>
    <t>Portland Community College</t>
  </si>
  <si>
    <t>Rogue Community College</t>
  </si>
  <si>
    <t>Southern Oregon University</t>
  </si>
  <si>
    <t>Southwestern Oregon Community College</t>
  </si>
  <si>
    <t>Treasure Valley Community College</t>
  </si>
  <si>
    <t>Umpqua Community College</t>
  </si>
  <si>
    <t>Warner Pacific University</t>
  </si>
  <si>
    <t>Corban University</t>
  </si>
  <si>
    <t>Western Seminary</t>
  </si>
  <si>
    <t>Western Oregon University</t>
  </si>
  <si>
    <t>University of Western States</t>
  </si>
  <si>
    <t>Bryn Athyn College of the New Church</t>
  </si>
  <si>
    <t>Academy of Vocal Arts</t>
  </si>
  <si>
    <t>Albright College</t>
  </si>
  <si>
    <t>All-State Career School</t>
  </si>
  <si>
    <t>Community College of Allegheny County</t>
  </si>
  <si>
    <t>The  Beauty Institute</t>
  </si>
  <si>
    <t>Altoona Beauty School Inc</t>
  </si>
  <si>
    <t>Alvernia University</t>
  </si>
  <si>
    <t>The Beauty Institute-Ambler</t>
  </si>
  <si>
    <t>American College of Financial Services</t>
  </si>
  <si>
    <t>Automotive Training Center-Exton</t>
  </si>
  <si>
    <t>Clarks Summit University</t>
  </si>
  <si>
    <t>Community College of Beaver County</t>
  </si>
  <si>
    <t>Arcadia University</t>
  </si>
  <si>
    <t>Missio Theological Seminary</t>
  </si>
  <si>
    <t>Bucks County Community College</t>
  </si>
  <si>
    <t>Bucks County School of Beauty Culture Inc</t>
  </si>
  <si>
    <t>Butler Beauty Academy</t>
  </si>
  <si>
    <t>Butler County Community College</t>
  </si>
  <si>
    <t>Cabrini University</t>
  </si>
  <si>
    <t>Carlow University</t>
  </si>
  <si>
    <t>Central Penn College</t>
  </si>
  <si>
    <t>Chestnut Hill College</t>
  </si>
  <si>
    <t>Cheyney University of Pennsylvania</t>
  </si>
  <si>
    <t>Citizens School of Nursing</t>
  </si>
  <si>
    <t>DLP Conemaugh Memorial Medical Center</t>
  </si>
  <si>
    <t>Curtis Institute of Music</t>
  </si>
  <si>
    <t>Delaware County Community College</t>
  </si>
  <si>
    <t>Delaware Valley University</t>
  </si>
  <si>
    <t>Douglas Education Center</t>
  </si>
  <si>
    <t>Drexel University</t>
  </si>
  <si>
    <t>East Stroudsburg University of Pennsylvania</t>
  </si>
  <si>
    <t>Eastern University</t>
  </si>
  <si>
    <t>Empire Beauty School-Lebanon</t>
  </si>
  <si>
    <t>Empire Beauty School-York</t>
  </si>
  <si>
    <t>Empire Beauty School-Lancaster</t>
  </si>
  <si>
    <t>Empire Beauty School-Shamokin Dam</t>
  </si>
  <si>
    <t>Empire Beauty School-Pottsville</t>
  </si>
  <si>
    <t>Empire Beauty  School-Lehigh Valley</t>
  </si>
  <si>
    <t>Empire Beauty School-Gwinnett</t>
  </si>
  <si>
    <t>Empire Beauty School-Wyoming Valley</t>
  </si>
  <si>
    <t>Empire Beauty School-Harrisburg</t>
  </si>
  <si>
    <t>Empire Beauty School-Reading</t>
  </si>
  <si>
    <t>Erie Institute of Technology Inc</t>
  </si>
  <si>
    <t>Franklin and Marshall College</t>
  </si>
  <si>
    <t>Gannon University</t>
  </si>
  <si>
    <t>Geneva College</t>
  </si>
  <si>
    <t>Empire Beauty School-NE Philadelphia</t>
  </si>
  <si>
    <t>Gratz College</t>
  </si>
  <si>
    <t>Grove City College</t>
  </si>
  <si>
    <t>Gwynedd Mercy University</t>
  </si>
  <si>
    <t>Harcum College</t>
  </si>
  <si>
    <t>Harrisburg Area Community College</t>
  </si>
  <si>
    <t>Commonwealth Technical Institute</t>
  </si>
  <si>
    <t>Holy Family University</t>
  </si>
  <si>
    <t>Hussian College-Philadelphia</t>
  </si>
  <si>
    <t>Immaculata University</t>
  </si>
  <si>
    <t>Indiana University of Pennsylvania-Main Campus</t>
  </si>
  <si>
    <t>UPMC Jameson School of Nursing</t>
  </si>
  <si>
    <t>Great Lakes Institute of Technology</t>
  </si>
  <si>
    <t>Johnson College</t>
  </si>
  <si>
    <t>Keystone College</t>
  </si>
  <si>
    <t>King's College</t>
  </si>
  <si>
    <t>Butler Beauty Academy-Kittanning Beauty Academy</t>
  </si>
  <si>
    <t>Kutztown University of Pennsylvania</t>
  </si>
  <si>
    <t>La Salle University</t>
  </si>
  <si>
    <t>Lackawanna College</t>
  </si>
  <si>
    <t>Lancaster Bible College</t>
  </si>
  <si>
    <t>Lancaster Theological Seminary</t>
  </si>
  <si>
    <t>Lancaster School of Cosmetology &amp; Therapeutic Bodywork</t>
  </si>
  <si>
    <t>Lansdale School of Business</t>
  </si>
  <si>
    <t>Lansdale School of Cosmetology Inc</t>
  </si>
  <si>
    <t>Lebanon Valley College</t>
  </si>
  <si>
    <t>Lehigh Carbon Community College</t>
  </si>
  <si>
    <t>Miller-Motte College-Berks Technical Institute</t>
  </si>
  <si>
    <t>Lehigh University</t>
  </si>
  <si>
    <t>Lincoln Technical Institute-Allentown</t>
  </si>
  <si>
    <t>Lincoln Technical Institute-Philadelphia</t>
  </si>
  <si>
    <t>UPMC St. Margaret School of Nursing</t>
  </si>
  <si>
    <t>United Lutheran Seminary</t>
  </si>
  <si>
    <t>Luzerne County Community College</t>
  </si>
  <si>
    <t>Lycoming College</t>
  </si>
  <si>
    <t>Manor College</t>
  </si>
  <si>
    <t>Vet Tech Institute</t>
  </si>
  <si>
    <t>Roxborough Memorial Hospital School of Nursing</t>
  </si>
  <si>
    <t>Messiah University</t>
  </si>
  <si>
    <t>ASPIRA City College</t>
  </si>
  <si>
    <t>Millersville University of Pennsylvania</t>
  </si>
  <si>
    <t>Montgomery County Community College</t>
  </si>
  <si>
    <t>Moore College of Art and Design</t>
  </si>
  <si>
    <t>Moravian University</t>
  </si>
  <si>
    <t>Mount Aloysius College</t>
  </si>
  <si>
    <t>New Castle School of Trades</t>
  </si>
  <si>
    <t>Northampton County Area Community College</t>
  </si>
  <si>
    <t>Heritage Valley Health System School of Nursing</t>
  </si>
  <si>
    <t>Orleans Technical College</t>
  </si>
  <si>
    <t>Salus University</t>
  </si>
  <si>
    <t>Pennsylvania Institute of Technology</t>
  </si>
  <si>
    <t>Pennsylvania State University-Penn State Erie-Behrend College</t>
  </si>
  <si>
    <t>Pennsylvania State University-Penn State Great Valley</t>
  </si>
  <si>
    <t>Pennsylvania State University-Penn State New Kensington</t>
  </si>
  <si>
    <t>Pennsylvania State University-Penn State Shenango</t>
  </si>
  <si>
    <t>Pennsylvania State University-Penn State Wilkes-Barre</t>
  </si>
  <si>
    <t>Pennsylvania State University-Penn State Scranton</t>
  </si>
  <si>
    <t>Pennsylvania State System of Higher Education-Central Office</t>
  </si>
  <si>
    <t>Pennsylvania State University-Penn State Lehigh Valley</t>
  </si>
  <si>
    <t>Pennsylvania State University-Penn State Altoona</t>
  </si>
  <si>
    <t>Pennsylvania State University-Penn State Beaver</t>
  </si>
  <si>
    <t>Pennsylvania State University-Penn State Berks</t>
  </si>
  <si>
    <t>Pennsylvania State University-Penn State Harrisburg</t>
  </si>
  <si>
    <t>Pennsylvania State University-Penn State Brandywine</t>
  </si>
  <si>
    <t>Pennsylvania State University-Penn State DuBois</t>
  </si>
  <si>
    <t>Pennsylvania State University-Penn State Fayette- Eberly</t>
  </si>
  <si>
    <t>Pennsylvania State University-Penn State Hazleton</t>
  </si>
  <si>
    <t>Pennsylvania State University-Main Campus</t>
  </si>
  <si>
    <t>Pennsylvania State University-Penn State Greater Allegheny</t>
  </si>
  <si>
    <t>Pennsylvania State University-Penn State Mont Alto</t>
  </si>
  <si>
    <t>Pennsylvania State University-Penn State Abington</t>
  </si>
  <si>
    <t>Pennsylvania State University-Penn State Schuylkill</t>
  </si>
  <si>
    <t>Pennsylvania State University-Penn State York</t>
  </si>
  <si>
    <t>Peirce College</t>
  </si>
  <si>
    <t>Penn Commercial Business/Technical School</t>
  </si>
  <si>
    <t>Pennco Tech-Bristol</t>
  </si>
  <si>
    <t>Pennsylvania Academy of the Fine Arts</t>
  </si>
  <si>
    <t>Pennsylvania Gunsmith School</t>
  </si>
  <si>
    <t>University of the Arts</t>
  </si>
  <si>
    <t>Cairn University-Langhorne</t>
  </si>
  <si>
    <t>Philadelphia College of Osteopathic Medicine</t>
  </si>
  <si>
    <t>Community College of Philadelphia</t>
  </si>
  <si>
    <t>University of Pittsburgh-Bradford</t>
  </si>
  <si>
    <t>University of Pittsburgh-Greensburg</t>
  </si>
  <si>
    <t>University of Pittsburgh-Johnstown</t>
  </si>
  <si>
    <t>University of Pittsburgh-Pittsburgh Campus</t>
  </si>
  <si>
    <t>University of Pittsburgh-Titusville</t>
  </si>
  <si>
    <t>Beaver Falls Beauty Academy</t>
  </si>
  <si>
    <t>Pittsburgh Institute of Aeronautics</t>
  </si>
  <si>
    <t>Pittsburgh Institute of Mortuary Science Inc</t>
  </si>
  <si>
    <t>Pittsburgh Technical College</t>
  </si>
  <si>
    <t>Pittsburgh Theological Seminary</t>
  </si>
  <si>
    <t>Point Park University</t>
  </si>
  <si>
    <t>Joseph F McCloskey School of Nursing</t>
  </si>
  <si>
    <t>The Salon Professional Academy-Altoona</t>
  </si>
  <si>
    <t>Reading Area Community College</t>
  </si>
  <si>
    <t>Reading Hospital School of Health Sciences</t>
  </si>
  <si>
    <t>Reconstructionist Rabbinical College</t>
  </si>
  <si>
    <t>Walnut Hill College</t>
  </si>
  <si>
    <t>Robert Morris University</t>
  </si>
  <si>
    <t>Rosedale Technical College</t>
  </si>
  <si>
    <t>Rosemont College</t>
  </si>
  <si>
    <t>Saint Francis University</t>
  </si>
  <si>
    <t>Saint Vincent College</t>
  </si>
  <si>
    <t>Saint Vincent Seminary</t>
  </si>
  <si>
    <t>Schuylkill Technology Center</t>
  </si>
  <si>
    <t>University of Scranton</t>
  </si>
  <si>
    <t>Seton Hill University</t>
  </si>
  <si>
    <t>UPMC Shadyside School of Nursing</t>
  </si>
  <si>
    <t>Sharon Regional School of Nursing</t>
  </si>
  <si>
    <t>Laurel Technical Institute</t>
  </si>
  <si>
    <t>Shippensburg University of Pennsylvania</t>
  </si>
  <si>
    <t>Slippery Rock University of Pennsylvania</t>
  </si>
  <si>
    <t>Saint Charles Borromeo Seminary-Overbrook</t>
  </si>
  <si>
    <t>South Hills Beauty Academy</t>
  </si>
  <si>
    <t>South Hills School of Business &amp; Technology</t>
  </si>
  <si>
    <t>St Lukes Hospital School of Nursing</t>
  </si>
  <si>
    <t>The Beauty Institute</t>
  </si>
  <si>
    <t>Thaddeus Stevens College of Technology</t>
  </si>
  <si>
    <t>Talmudical Yeshiva of Philadelphia</t>
  </si>
  <si>
    <t>Theological Seminary of the Reformed Episcopal Church</t>
  </si>
  <si>
    <t>Thiel College</t>
  </si>
  <si>
    <t>Thomas Jefferson University</t>
  </si>
  <si>
    <t>Triangle Tech Inc-Pittsburgh</t>
  </si>
  <si>
    <t>Triangle Tech Inc-Greensburg</t>
  </si>
  <si>
    <t>Triangle Tech Inc-Dubois</t>
  </si>
  <si>
    <t>Trinity Episcopal School for Ministry</t>
  </si>
  <si>
    <t>University of Valley Forge</t>
  </si>
  <si>
    <t>Valley Forge Military College</t>
  </si>
  <si>
    <t>Venus Beauty Academy</t>
  </si>
  <si>
    <t>Washington Health System School of Nursing</t>
  </si>
  <si>
    <t>Washington &amp; Jefferson College</t>
  </si>
  <si>
    <t>Waynesburg University</t>
  </si>
  <si>
    <t>Welder Training and Testing Institute</t>
  </si>
  <si>
    <t>West Chester University of Pennsylvania</t>
  </si>
  <si>
    <t>Western Pennsylvania Hospital School of Nursing</t>
  </si>
  <si>
    <t>Westminster Theological Seminary</t>
  </si>
  <si>
    <t>Westmoreland County Community College</t>
  </si>
  <si>
    <t>Williamson College of the Trades</t>
  </si>
  <si>
    <t>Wilson College</t>
  </si>
  <si>
    <t>Yeshivath Beth Moshe</t>
  </si>
  <si>
    <t>York College of Pennsylvania</t>
  </si>
  <si>
    <t>YTI Career Institute-York</t>
  </si>
  <si>
    <t>Bryant University</t>
  </si>
  <si>
    <t>Johnson &amp; Wales University-Providence</t>
  </si>
  <si>
    <t>New England Institute of Technology</t>
  </si>
  <si>
    <t>New England Tractor Trailer Training School of Rhode Island</t>
  </si>
  <si>
    <t>Providence College</t>
  </si>
  <si>
    <t>Rhode Island College</t>
  </si>
  <si>
    <t>Community College of Rhode Island</t>
  </si>
  <si>
    <t>Roger Williams University</t>
  </si>
  <si>
    <t>Salve Regina University</t>
  </si>
  <si>
    <t>Empire Beauty School-Warwick</t>
  </si>
  <si>
    <t>Northpoint Bible College</t>
  </si>
  <si>
    <t>Aiken Technical College</t>
  </si>
  <si>
    <t>Allen University</t>
  </si>
  <si>
    <t>Charleston Southern University</t>
  </si>
  <si>
    <t>Technical College of the Lowcountry</t>
  </si>
  <si>
    <t>Bob Jones University</t>
  </si>
  <si>
    <t>Southern Wesleyan University</t>
  </si>
  <si>
    <t>Charleston Cosmetology Institute</t>
  </si>
  <si>
    <t>College of Charleston</t>
  </si>
  <si>
    <t>Charzanne Beauty College</t>
  </si>
  <si>
    <t>Northeastern Technical College</t>
  </si>
  <si>
    <t>Citadel Military College of South Carolina</t>
  </si>
  <si>
    <t>Claflin University</t>
  </si>
  <si>
    <t>Clemson University</t>
  </si>
  <si>
    <t>Clinton College</t>
  </si>
  <si>
    <t>Coker University</t>
  </si>
  <si>
    <t>Columbia International University</t>
  </si>
  <si>
    <t>Converse University</t>
  </si>
  <si>
    <t>Denmark Technical College</t>
  </si>
  <si>
    <t>Erskine College</t>
  </si>
  <si>
    <t>Florence-Darlington Technical College</t>
  </si>
  <si>
    <t>Francis Marion University</t>
  </si>
  <si>
    <t>Furman University</t>
  </si>
  <si>
    <t>Greenville Technical College</t>
  </si>
  <si>
    <t>Horry-Georgetown Technical College</t>
  </si>
  <si>
    <t>Kenneth Shuler School of Cosmetology-North Augusta</t>
  </si>
  <si>
    <t>Kenneth Shuler School of Cosmetology and Nails-Columbia</t>
  </si>
  <si>
    <t>Lander University</t>
  </si>
  <si>
    <t>Limestone University</t>
  </si>
  <si>
    <t>Medical University of South Carolina</t>
  </si>
  <si>
    <t>Midlands Technical College</t>
  </si>
  <si>
    <t>Morris College</t>
  </si>
  <si>
    <t>Newberry College</t>
  </si>
  <si>
    <t>North Greenville University</t>
  </si>
  <si>
    <t>Orangeburg Calhoun Technical College</t>
  </si>
  <si>
    <t>Piedmont Technical College</t>
  </si>
  <si>
    <t>Presbyterian College</t>
  </si>
  <si>
    <t>University of South Carolina Aiken</t>
  </si>
  <si>
    <t>University of South Carolina Beaufort</t>
  </si>
  <si>
    <t>University of South Carolina-Columbia</t>
  </si>
  <si>
    <t>University of South Carolina-Lancaster</t>
  </si>
  <si>
    <t>University of South Carolina-Salkehatchie</t>
  </si>
  <si>
    <t>University of South Carolina-Sumter</t>
  </si>
  <si>
    <t>University of South Carolina-Union</t>
  </si>
  <si>
    <t>Coastal Carolina University</t>
  </si>
  <si>
    <t>South Carolina State University</t>
  </si>
  <si>
    <t>University of South Carolina-Upstate</t>
  </si>
  <si>
    <t>Sherman College of Chiropractic</t>
  </si>
  <si>
    <t>Spartanburg Methodist College</t>
  </si>
  <si>
    <t>Spartanburg Community College</t>
  </si>
  <si>
    <t>Tri-County Technical College</t>
  </si>
  <si>
    <t>Trident Technical College</t>
  </si>
  <si>
    <t>Voorhees University</t>
  </si>
  <si>
    <t>Williamsburg Technical College</t>
  </si>
  <si>
    <t>Winthrop University</t>
  </si>
  <si>
    <t>Wofford College</t>
  </si>
  <si>
    <t>York Technical College</t>
  </si>
  <si>
    <t>Augustana University</t>
  </si>
  <si>
    <t>The Salon Professional Academy</t>
  </si>
  <si>
    <t>Black Hills State University</t>
  </si>
  <si>
    <t>Dakota State University</t>
  </si>
  <si>
    <t>Dakota Wesleyan University</t>
  </si>
  <si>
    <t>Paul Mitchell the School-Rapid City</t>
  </si>
  <si>
    <t>Lake Area Technical College</t>
  </si>
  <si>
    <t>Avera McKennan Hospital School of Radiologic Technology</t>
  </si>
  <si>
    <t>Mitchell Technical College</t>
  </si>
  <si>
    <t>Mount Marty University</t>
  </si>
  <si>
    <t>National American University-Rapid City</t>
  </si>
  <si>
    <t>Kairos University</t>
  </si>
  <si>
    <t>Northern State University</t>
  </si>
  <si>
    <t>Oglala Lakota College</t>
  </si>
  <si>
    <t>Presentation College</t>
  </si>
  <si>
    <t>Avera Sacred Heart Hospital</t>
  </si>
  <si>
    <t>South Dakota School of Mines and Technology</t>
  </si>
  <si>
    <t>South Dakota State University</t>
  </si>
  <si>
    <t>Sinte Gleska University</t>
  </si>
  <si>
    <t>University of Sioux Falls</t>
  </si>
  <si>
    <t>Sanford Medical Center</t>
  </si>
  <si>
    <t>Sisseton Wahpeton College</t>
  </si>
  <si>
    <t>Southeast Technical College</t>
  </si>
  <si>
    <t>Stewart School</t>
  </si>
  <si>
    <t>University of South Dakota</t>
  </si>
  <si>
    <t>Western Dakota Technical College</t>
  </si>
  <si>
    <t>American Baptist College</t>
  </si>
  <si>
    <t>Arnolds Beauty School</t>
  </si>
  <si>
    <t>Tennessee College of Applied Technology-Athens</t>
  </si>
  <si>
    <t>Austin Peay State University</t>
  </si>
  <si>
    <t>Baptist Health Sciences University</t>
  </si>
  <si>
    <t>Belmont University</t>
  </si>
  <si>
    <t>Bryan College-Dayton</t>
  </si>
  <si>
    <t>Carson-Newman University</t>
  </si>
  <si>
    <t>Chattanooga State Community College</t>
  </si>
  <si>
    <t>Christian Brothers University</t>
  </si>
  <si>
    <t>Pentecostal Theological Seminary</t>
  </si>
  <si>
    <t>Austin's Beauty College Inc</t>
  </si>
  <si>
    <t>Cleveland State Community College</t>
  </si>
  <si>
    <t>Columbia State Community College</t>
  </si>
  <si>
    <t>Concorde Career College-Memphis</t>
  </si>
  <si>
    <t>Tennessee College of Applied Technology-Covington</t>
  </si>
  <si>
    <t>Cumberland University</t>
  </si>
  <si>
    <t>Lipscomb University</t>
  </si>
  <si>
    <t>Tennessee College of Applied Technology-Dickson</t>
  </si>
  <si>
    <t>Hussian College-Daymar College Nashville</t>
  </si>
  <si>
    <t>Dyersburg State Community College</t>
  </si>
  <si>
    <t>East Tennessee State University</t>
  </si>
  <si>
    <t>Chattanooga College Medical Dental and &amp; Technical Careers</t>
  </si>
  <si>
    <t>Tennessee College of Applied Technology-Elizabethton</t>
  </si>
  <si>
    <t>The Hair Academy LLC</t>
  </si>
  <si>
    <t>Fisk University</t>
  </si>
  <si>
    <t>Welch College</t>
  </si>
  <si>
    <t>Freed-Hardeman University</t>
  </si>
  <si>
    <t>Tennessee College of Applied Technology-Harriman</t>
  </si>
  <si>
    <t>Tennessee College of Applied Technology-Hartsville</t>
  </si>
  <si>
    <t>Tennessee College of Applied Technology-Hohenwald</t>
  </si>
  <si>
    <t>Tennessee College of Applied Technology-Jacksboro</t>
  </si>
  <si>
    <t>Jackson State Community College</t>
  </si>
  <si>
    <t>John A Gupton College</t>
  </si>
  <si>
    <t>Johnson University</t>
  </si>
  <si>
    <t>Paul Mitchell the School-Murfreesboro</t>
  </si>
  <si>
    <t>King University</t>
  </si>
  <si>
    <t>South College</t>
  </si>
  <si>
    <t>Lane College</t>
  </si>
  <si>
    <t>Le Moyne-Owen College</t>
  </si>
  <si>
    <t>Lee University</t>
  </si>
  <si>
    <t>Lincoln Memorial University</t>
  </si>
  <si>
    <t>Tennessee College of Applied Technology-Livingston</t>
  </si>
  <si>
    <t>The University of Tennessee Southern</t>
  </si>
  <si>
    <t>Tennessee College of Applied Technology-McKenzie</t>
  </si>
  <si>
    <t>Genesis Career College-Cookeville</t>
  </si>
  <si>
    <t>Meharry Medical College</t>
  </si>
  <si>
    <t>Tennessee College of Applied Technology-Memphis</t>
  </si>
  <si>
    <t>University of Memphis</t>
  </si>
  <si>
    <t>Memphis Theological Seminary</t>
  </si>
  <si>
    <t>Middle Tennessee State University</t>
  </si>
  <si>
    <t>Middle Tennessee School of Anesthesia Inc</t>
  </si>
  <si>
    <t>Tennessee College of Applied Technology-Morristown</t>
  </si>
  <si>
    <t>Motlow State Community College</t>
  </si>
  <si>
    <t>Tennessee College of Applied Technology-Murfreesboro</t>
  </si>
  <si>
    <t>Lincoln College of Technology-Nashville</t>
  </si>
  <si>
    <t>Nashville State Community College</t>
  </si>
  <si>
    <t>Tennessee College of Applied Technology Northwest</t>
  </si>
  <si>
    <t>Tennessee College of Applied Technology-Henry/Carroll</t>
  </si>
  <si>
    <t>Tennessee College of Applied Technology-Pulaski</t>
  </si>
  <si>
    <t>Tennessee College of Applied Technology-Ripley</t>
  </si>
  <si>
    <t>Roane State Community College</t>
  </si>
  <si>
    <t>Tennessee College of Applied Technology-Crump</t>
  </si>
  <si>
    <t>Southwest Tennessee Community College</t>
  </si>
  <si>
    <t>Tennessee College of Applied Technology-Shelbyville</t>
  </si>
  <si>
    <t>The University of the South</t>
  </si>
  <si>
    <t>Tennessee College of Applied Technology-Oneida-Huntsville</t>
  </si>
  <si>
    <t>Tennessee College of Applied Technology-Crossville</t>
  </si>
  <si>
    <t>Tennessee College of Applied Technology-McMinnville</t>
  </si>
  <si>
    <t>Tennessee College of Applied Technology-Jackson</t>
  </si>
  <si>
    <t>Tennessee College of Applied Technology-Knoxville</t>
  </si>
  <si>
    <t>Pellissippi State Community College</t>
  </si>
  <si>
    <t>Southern Adventist University</t>
  </si>
  <si>
    <t>Southern College of Optometry</t>
  </si>
  <si>
    <t>Tennessee Wesleyan University</t>
  </si>
  <si>
    <t>The University of Tennessee-Chattanooga</t>
  </si>
  <si>
    <t>The University of Tennessee-Knoxville</t>
  </si>
  <si>
    <t>The University of Tennessee-Martin</t>
  </si>
  <si>
    <t>Tennessee School of Beauty of Knoxville Inc</t>
  </si>
  <si>
    <t>Tennessee State University</t>
  </si>
  <si>
    <t>Tennessee Technological University</t>
  </si>
  <si>
    <t>Trevecca Nazarene University</t>
  </si>
  <si>
    <t>Northeast State Community College</t>
  </si>
  <si>
    <t>Tusculum University</t>
  </si>
  <si>
    <t>Union University</t>
  </si>
  <si>
    <t>Vanderbilt University</t>
  </si>
  <si>
    <t>Volunteer State Community College</t>
  </si>
  <si>
    <t>Walters State Community College</t>
  </si>
  <si>
    <t>William R Moore College of Technology</t>
  </si>
  <si>
    <t>Abilene Christian University</t>
  </si>
  <si>
    <t>Alamo Community College District Central Office</t>
  </si>
  <si>
    <t>Alvin Community College</t>
  </si>
  <si>
    <t>Amarillo College</t>
  </si>
  <si>
    <t>Amberton University</t>
  </si>
  <si>
    <t>Angelina College</t>
  </si>
  <si>
    <t>Angelo State University</t>
  </si>
  <si>
    <t>Arlington Baptist University</t>
  </si>
  <si>
    <t>Arlington Career Institute</t>
  </si>
  <si>
    <t>The Art Institute of Houston</t>
  </si>
  <si>
    <t>Austin College</t>
  </si>
  <si>
    <t>Austin Community College District</t>
  </si>
  <si>
    <t>Austin Presbyterian Theological Seminary</t>
  </si>
  <si>
    <t>Baldwin Beauty School-South Austin</t>
  </si>
  <si>
    <t>Baptist Health System School of Health Professions</t>
  </si>
  <si>
    <t>Baptist Missionary Association Theological Seminary</t>
  </si>
  <si>
    <t>Baylor College of Medicine</t>
  </si>
  <si>
    <t>Coastal Bend College</t>
  </si>
  <si>
    <t>Blinn College District</t>
  </si>
  <si>
    <t>Remington College-Dallas Campus</t>
  </si>
  <si>
    <t>Vet Tech Institute of Houston</t>
  </si>
  <si>
    <t>Brazosport College</t>
  </si>
  <si>
    <t>Central Texas College</t>
  </si>
  <si>
    <t>Charles and Sues School of Hair Design</t>
  </si>
  <si>
    <t>Cisco College</t>
  </si>
  <si>
    <t>Clarendon College</t>
  </si>
  <si>
    <t>Concordia University Texas</t>
  </si>
  <si>
    <t>BK Cosmo College of Cosmetology</t>
  </si>
  <si>
    <t>North Central Texas College</t>
  </si>
  <si>
    <t>Texas A &amp; M University-Corpus Christi</t>
  </si>
  <si>
    <t>Paul Mitchell the School-Dallas</t>
  </si>
  <si>
    <t>Dallas Baptist University</t>
  </si>
  <si>
    <t>Dallas Christian College</t>
  </si>
  <si>
    <t>Dallas Institute of Funeral Service</t>
  </si>
  <si>
    <t>Dallas Theological Seminary</t>
  </si>
  <si>
    <t>University of Dallas</t>
  </si>
  <si>
    <t>Del Mar College</t>
  </si>
  <si>
    <t>East Texas Baptist University</t>
  </si>
  <si>
    <t>Texas A&amp;M University-Texarkana</t>
  </si>
  <si>
    <t>Texas A &amp; M University-Commerce</t>
  </si>
  <si>
    <t>Dallas College</t>
  </si>
  <si>
    <t>El Paso Community College</t>
  </si>
  <si>
    <t>Western Technical College</t>
  </si>
  <si>
    <t>Episcopal Theological Seminary of the Southwest</t>
  </si>
  <si>
    <t>Exposito School of Hair Design</t>
  </si>
  <si>
    <t>Miami International University of Art &amp; Design-Art Institute Dallas</t>
  </si>
  <si>
    <t>Fort Worth Beauty School</t>
  </si>
  <si>
    <t>Frank Phillips College</t>
  </si>
  <si>
    <t>Galveston College</t>
  </si>
  <si>
    <t>Graham's Barber College</t>
  </si>
  <si>
    <t>Grayson College</t>
  </si>
  <si>
    <t>Hallmark University</t>
  </si>
  <si>
    <t>Hardin-Simmons University</t>
  </si>
  <si>
    <t>Trinity Valley Community College</t>
  </si>
  <si>
    <t>Hill College</t>
  </si>
  <si>
    <t>Houston Christian University</t>
  </si>
  <si>
    <t>University of Houston-Clear Lake</t>
  </si>
  <si>
    <t>Houston Community College</t>
  </si>
  <si>
    <t>University of Houston-Downtown</t>
  </si>
  <si>
    <t>University of Houston-Victoria</t>
  </si>
  <si>
    <t>University of Houston</t>
  </si>
  <si>
    <t>Howard College</t>
  </si>
  <si>
    <t>Howard Payne University</t>
  </si>
  <si>
    <t>Huston-Tillotson University</t>
  </si>
  <si>
    <t>University of the Incarnate Word</t>
  </si>
  <si>
    <t>Jacksonville College-Main Campus</t>
  </si>
  <si>
    <t>Jarvis Christian University</t>
  </si>
  <si>
    <t>KD Conservatory College of Film and Dramatic Arts</t>
  </si>
  <si>
    <t>Kilgore College</t>
  </si>
  <si>
    <t>Lamar University</t>
  </si>
  <si>
    <t>Lamar State College-Orange</t>
  </si>
  <si>
    <t>Lamar State College-Port Arthur</t>
  </si>
  <si>
    <t>Laredo Beauty College Inc</t>
  </si>
  <si>
    <t>Laredo College</t>
  </si>
  <si>
    <t>Texas A &amp; M International University</t>
  </si>
  <si>
    <t>Lee College</t>
  </si>
  <si>
    <t>LeTourneau University</t>
  </si>
  <si>
    <t>Lincoln College of Technology-Grand Prairie</t>
  </si>
  <si>
    <t>Lubbock Christian University</t>
  </si>
  <si>
    <t>College of the Mainland</t>
  </si>
  <si>
    <t>University of Mary Hardin-Baylor</t>
  </si>
  <si>
    <t>McLennan Community College</t>
  </si>
  <si>
    <t>McMurry University</t>
  </si>
  <si>
    <t>Covenant School of Nursing and Allied Health</t>
  </si>
  <si>
    <t>Midland College</t>
  </si>
  <si>
    <t>Midwestern State University</t>
  </si>
  <si>
    <t>William Edge Institute</t>
  </si>
  <si>
    <t>Wade College</t>
  </si>
  <si>
    <t>Southern Careers Institute-Austin</t>
  </si>
  <si>
    <t>Tint School of Makeup &amp; Cosmetology</t>
  </si>
  <si>
    <t>Navarro College</t>
  </si>
  <si>
    <t>Lone Star College System</t>
  </si>
  <si>
    <t>University of North Texas</t>
  </si>
  <si>
    <t>Northeast Texas Community College</t>
  </si>
  <si>
    <t>Oblate School of Theology</t>
  </si>
  <si>
    <t>Ocean Corporation</t>
  </si>
  <si>
    <t>Odessa College</t>
  </si>
  <si>
    <t>Ogle School Hair Skin Nails-Arlington</t>
  </si>
  <si>
    <t>Ogle School Hair Skin Nails-Ft Worth</t>
  </si>
  <si>
    <t>Our Lady of the Lake University</t>
  </si>
  <si>
    <t>The University of Texas Rio Grande Valley</t>
  </si>
  <si>
    <t>Texas Southmost College</t>
  </si>
  <si>
    <t>Panola College</t>
  </si>
  <si>
    <t>Paris Junior College</t>
  </si>
  <si>
    <t>Paul Quinn College</t>
  </si>
  <si>
    <t>Prairie View A &amp; M University</t>
  </si>
  <si>
    <t>Ranger College</t>
  </si>
  <si>
    <t>Aviation Institute of Maintenance-Houston</t>
  </si>
  <si>
    <t>Rice University</t>
  </si>
  <si>
    <t>Saint Edward's University</t>
  </si>
  <si>
    <t>St Philip's College</t>
  </si>
  <si>
    <t>Sam Houston State University</t>
  </si>
  <si>
    <t>San Antonio College</t>
  </si>
  <si>
    <t>San Jacinto Community College</t>
  </si>
  <si>
    <t>Schreiner University</t>
  </si>
  <si>
    <t>Seguin Beauty School-Seguin</t>
  </si>
  <si>
    <t>St. Mary's University</t>
  </si>
  <si>
    <t>South Plains College</t>
  </si>
  <si>
    <t>South Texas Barber College Inc</t>
  </si>
  <si>
    <t>South Texas College of Law Houston</t>
  </si>
  <si>
    <t>South Texas Vocational Technical Institute-Weslaco</t>
  </si>
  <si>
    <t>Miller-Motte College-STVT-McAllen</t>
  </si>
  <si>
    <t>Southern Methodist University</t>
  </si>
  <si>
    <t>Southwest School of Business and Technical Careers-San Antonio</t>
  </si>
  <si>
    <t>Southwest Texas Junior College</t>
  </si>
  <si>
    <t>Southwestern Assemblies of God University</t>
  </si>
  <si>
    <t>Southwestern University</t>
  </si>
  <si>
    <t>Stephen F Austin State University</t>
  </si>
  <si>
    <t>Texas State University</t>
  </si>
  <si>
    <t>Southwestern Adventist University</t>
  </si>
  <si>
    <t>Southwestern Christian College</t>
  </si>
  <si>
    <t>Sul Ross State University</t>
  </si>
  <si>
    <t>Tarleton State University</t>
  </si>
  <si>
    <t>Tarrant County College District</t>
  </si>
  <si>
    <t>Temple College</t>
  </si>
  <si>
    <t>University of Texas Southwestern Medical Center</t>
  </si>
  <si>
    <t>The University of Texas Health Science Center at San Antonio</t>
  </si>
  <si>
    <t>The University of Texas Medical Branch at Galveston</t>
  </si>
  <si>
    <t>Texarkana College</t>
  </si>
  <si>
    <t>Texas A &amp; M University-Kingsville</t>
  </si>
  <si>
    <t>Texas A &amp; M University-College Station</t>
  </si>
  <si>
    <t>Texas A &amp; M University-System Office</t>
  </si>
  <si>
    <t>The University of Texas at Arlington</t>
  </si>
  <si>
    <t>The University of Texas at Austin</t>
  </si>
  <si>
    <t>The University of Texas at Dallas</t>
  </si>
  <si>
    <t>The University of Texas at El Paso</t>
  </si>
  <si>
    <t>The University of Texas at Tyler</t>
  </si>
  <si>
    <t>Texas Chiropractic College Foundation Inc</t>
  </si>
  <si>
    <t>Texas Christian University</t>
  </si>
  <si>
    <t>Texas College</t>
  </si>
  <si>
    <t>University of North Texas Health Science Center</t>
  </si>
  <si>
    <t>Texas Lutheran University</t>
  </si>
  <si>
    <t>The University of Texas Permian Basin</t>
  </si>
  <si>
    <t>The University of Texas at San Antonio</t>
  </si>
  <si>
    <t>Texas Southern University</t>
  </si>
  <si>
    <t>The University of Texas System Office</t>
  </si>
  <si>
    <t>Texas Tech University</t>
  </si>
  <si>
    <t>Texas Wesleyan University</t>
  </si>
  <si>
    <t>Texas Woman's University</t>
  </si>
  <si>
    <t>Trinity University</t>
  </si>
  <si>
    <t>The University of Texas Health Science Center at Houston</t>
  </si>
  <si>
    <t>Texas Tech University Health Sciences Center</t>
  </si>
  <si>
    <t>Tyler Junior College</t>
  </si>
  <si>
    <t>University of Houston-System Administration</t>
  </si>
  <si>
    <t>Universal Technical Institute of Texas Inc.</t>
  </si>
  <si>
    <t>UCAS University of Cosmetology Arts &amp; Sciences-McAllen</t>
  </si>
  <si>
    <t>Vernon College</t>
  </si>
  <si>
    <t>Victoria Beauty &amp; Barber College</t>
  </si>
  <si>
    <t>Victoria College</t>
  </si>
  <si>
    <t>Vogue College of Cosmetology-McAllen</t>
  </si>
  <si>
    <t>Wayland Baptist University</t>
  </si>
  <si>
    <t>Weatherford College</t>
  </si>
  <si>
    <t>West Texas A &amp; M University</t>
  </si>
  <si>
    <t>Western Texas College</t>
  </si>
  <si>
    <t>Wharton County Junior College</t>
  </si>
  <si>
    <t>Wiley University</t>
  </si>
  <si>
    <t>Bridgerland Technical College</t>
  </si>
  <si>
    <t>Brigham Young University</t>
  </si>
  <si>
    <t>Brigham Young University-Hawaii</t>
  </si>
  <si>
    <t>Cameo College of Essential Beauty</t>
  </si>
  <si>
    <t>Collectiv Academy</t>
  </si>
  <si>
    <t>Davis Technical College</t>
  </si>
  <si>
    <t>Utah Tech University</t>
  </si>
  <si>
    <t>Evans Hairstyling College-Cedar City</t>
  </si>
  <si>
    <t>Evans Hairstyling College-St George</t>
  </si>
  <si>
    <t>Paul Mitchell the School-Salt Lake City</t>
  </si>
  <si>
    <t>Eagle Gate College-Murray</t>
  </si>
  <si>
    <t>Ensign College</t>
  </si>
  <si>
    <t>Ogden-Weber Technical College</t>
  </si>
  <si>
    <t>Snow College</t>
  </si>
  <si>
    <t>Southern Utah University</t>
  </si>
  <si>
    <t>Uintah Basin Technical College</t>
  </si>
  <si>
    <t>Utah State University</t>
  </si>
  <si>
    <t>Utah Valley University</t>
  </si>
  <si>
    <t>Salt Lake Community College</t>
  </si>
  <si>
    <t>University of Utah</t>
  </si>
  <si>
    <t>Weber State University</t>
  </si>
  <si>
    <t>Castleton University</t>
  </si>
  <si>
    <t>Community College of Vermont</t>
  </si>
  <si>
    <t>Goddard College</t>
  </si>
  <si>
    <t>Northern Vermont University</t>
  </si>
  <si>
    <t>Norwich University</t>
  </si>
  <si>
    <t>O'Briens Aveda Institute</t>
  </si>
  <si>
    <t>SIT Graduate Institute</t>
  </si>
  <si>
    <t>Vermont Law and Graduate School</t>
  </si>
  <si>
    <t>Vermont State Colleges-Office of the Chancellor</t>
  </si>
  <si>
    <t>Vermont State University</t>
  </si>
  <si>
    <t>Paul Mitchell the School-Roanoke</t>
  </si>
  <si>
    <t>Advanced Technology Institute</t>
  </si>
  <si>
    <t>Averett University</t>
  </si>
  <si>
    <t>Bluefield University</t>
  </si>
  <si>
    <t>Bridgewater College</t>
  </si>
  <si>
    <t>William &amp; Mary</t>
  </si>
  <si>
    <t>Regent University</t>
  </si>
  <si>
    <t>Central Virginia Community College</t>
  </si>
  <si>
    <t>Christopher Newport University</t>
  </si>
  <si>
    <t>Bryant &amp; Stratton College-Virginia Beach</t>
  </si>
  <si>
    <t>Mountain Gateway Community College</t>
  </si>
  <si>
    <t>Danville Community College</t>
  </si>
  <si>
    <t>Eastern Virginia Medical School</t>
  </si>
  <si>
    <t>Centura College-Virginia Beach</t>
  </si>
  <si>
    <t>Emory &amp; Henry University</t>
  </si>
  <si>
    <t>Eastern Mennonite University</t>
  </si>
  <si>
    <t>Eastern Shore Community College</t>
  </si>
  <si>
    <t>Ferrum College</t>
  </si>
  <si>
    <t>George Mason University</t>
  </si>
  <si>
    <t>Germanna Community College</t>
  </si>
  <si>
    <t>Hampden-Sydney College</t>
  </si>
  <si>
    <t>Hampton University</t>
  </si>
  <si>
    <t>J Sargeant Reynolds Community College</t>
  </si>
  <si>
    <t>James Madison University</t>
  </si>
  <si>
    <t>Brightpoint Community College</t>
  </si>
  <si>
    <t>Liberty University</t>
  </si>
  <si>
    <t>Longwood University</t>
  </si>
  <si>
    <t>Laurel Ridge Community College</t>
  </si>
  <si>
    <t>University of Lynchburg</t>
  </si>
  <si>
    <t>Centra College</t>
  </si>
  <si>
    <t>Mary Baldwin University</t>
  </si>
  <si>
    <t>University of Mary Washington</t>
  </si>
  <si>
    <t>Marymount University</t>
  </si>
  <si>
    <t>Sovah School of Health Professions</t>
  </si>
  <si>
    <t>Mountain Empire Community College</t>
  </si>
  <si>
    <t>American National University</t>
  </si>
  <si>
    <t>New River Community College</t>
  </si>
  <si>
    <t>Sentara College of Health Sciences</t>
  </si>
  <si>
    <t>Tidewater Tech-Trades</t>
  </si>
  <si>
    <t>Norfolk State University</t>
  </si>
  <si>
    <t>Northern Virginia Community College</t>
  </si>
  <si>
    <t>Old Dominion University</t>
  </si>
  <si>
    <t>Patrick &amp; Henry Community College</t>
  </si>
  <si>
    <t>Paul D Camp Community College</t>
  </si>
  <si>
    <t>Southside College of Health Sciences</t>
  </si>
  <si>
    <t>Piedmont Virginia Community College</t>
  </si>
  <si>
    <t>Radford University</t>
  </si>
  <si>
    <t>Sylvain Melloul International Hair Academy</t>
  </si>
  <si>
    <t>Randolph-Macon College</t>
  </si>
  <si>
    <t>Rappahannock Community College</t>
  </si>
  <si>
    <t>Fortis College-Norfolk</t>
  </si>
  <si>
    <t>Richard Bland College</t>
  </si>
  <si>
    <t>Bon Secours Memorial College of Nursing</t>
  </si>
  <si>
    <t>Riverside College of Health Careers</t>
  </si>
  <si>
    <t>Bon Secours St Mary's Hospital School of Medical Imaging</t>
  </si>
  <si>
    <t>Shenandoah University</t>
  </si>
  <si>
    <t>Southeastern Free Will Baptist Bible College</t>
  </si>
  <si>
    <t>Southern Virginia University</t>
  </si>
  <si>
    <t>Southside Virginia Community College</t>
  </si>
  <si>
    <t>Southwest Virginia Community College</t>
  </si>
  <si>
    <t>Staunton School of Cosmetology</t>
  </si>
  <si>
    <t>Strayer University-Virginia</t>
  </si>
  <si>
    <t>Sweet Briar College</t>
  </si>
  <si>
    <t>Virginia Peninsula Community College</t>
  </si>
  <si>
    <t>Tidewater Community College</t>
  </si>
  <si>
    <t>Union Presbyterian Seminary</t>
  </si>
  <si>
    <t>University of Virginia's College at Wise</t>
  </si>
  <si>
    <t>Virginia Highlands Community College</t>
  </si>
  <si>
    <t>Virginia Polytechnic Institute and State University</t>
  </si>
  <si>
    <t>Virginia Western Community College</t>
  </si>
  <si>
    <t>Virginia Commonwealth University</t>
  </si>
  <si>
    <t>University of Virginia-Main Campus</t>
  </si>
  <si>
    <t>Virginia Military Institute</t>
  </si>
  <si>
    <t>Asher Institute of Hampton</t>
  </si>
  <si>
    <t>Virginia University of Lynchburg</t>
  </si>
  <si>
    <t>Virginia State University</t>
  </si>
  <si>
    <t>Virginia Union University</t>
  </si>
  <si>
    <t>Washington and Lee University</t>
  </si>
  <si>
    <t>Wytheville Community College</t>
  </si>
  <si>
    <t>Bellingham Technical College</t>
  </si>
  <si>
    <t>Big Bend Community College</t>
  </si>
  <si>
    <t>City University of Seattle</t>
  </si>
  <si>
    <t>Paul Mitchell the School-Richland</t>
  </si>
  <si>
    <t>Clark College</t>
  </si>
  <si>
    <t>Clover Park Technical College</t>
  </si>
  <si>
    <t>Columbia Basin College</t>
  </si>
  <si>
    <t>Cornish College of the Arts</t>
  </si>
  <si>
    <t>Divers Institute of Technology</t>
  </si>
  <si>
    <t>Edmonds College</t>
  </si>
  <si>
    <t>Everett Community College</t>
  </si>
  <si>
    <t>Pierce College District</t>
  </si>
  <si>
    <t>Glen Dow Academy of Hair Design</t>
  </si>
  <si>
    <t>Grays Harbor College</t>
  </si>
  <si>
    <t>Toni &amp; Guy Hairdressing Academy-Shoreline</t>
  </si>
  <si>
    <t>Heritage University</t>
  </si>
  <si>
    <t>International Air and Hospitality Academy</t>
  </si>
  <si>
    <t>Bastyr University</t>
  </si>
  <si>
    <t>Highlights Beauty Schools</t>
  </si>
  <si>
    <t>Bates Technical College</t>
  </si>
  <si>
    <t>Lake Washington Institute of Technology</t>
  </si>
  <si>
    <t>Lower Columbia College</t>
  </si>
  <si>
    <t>BJ's Beauty &amp; Barber College</t>
  </si>
  <si>
    <t>Northwest University</t>
  </si>
  <si>
    <t>Olympic College</t>
  </si>
  <si>
    <t>Perry Technical Institute</t>
  </si>
  <si>
    <t>Saint Martin's University</t>
  </si>
  <si>
    <t>South Seattle College</t>
  </si>
  <si>
    <t>Seattle Pacific University</t>
  </si>
  <si>
    <t>Shoreline Community College</t>
  </si>
  <si>
    <t>Skagit Valley College</t>
  </si>
  <si>
    <t>South Puget Sound Community College</t>
  </si>
  <si>
    <t>Spokane Community College</t>
  </si>
  <si>
    <t>Stylemaster College of Hair Design</t>
  </si>
  <si>
    <t>Tacoma Community College</t>
  </si>
  <si>
    <t>Walla Walla University</t>
  </si>
  <si>
    <t>Washington State University</t>
  </si>
  <si>
    <t>University of Washington-Seattle Campus</t>
  </si>
  <si>
    <t>Wenatchee Valley College</t>
  </si>
  <si>
    <t>Whatcom Community College</t>
  </si>
  <si>
    <t>Whitworth University</t>
  </si>
  <si>
    <t>Yakima Valley College</t>
  </si>
  <si>
    <t>Alderson Broaddus University</t>
  </si>
  <si>
    <t>Appalachian Beauty School</t>
  </si>
  <si>
    <t>Appalachian Bible College</t>
  </si>
  <si>
    <t>B M Spurr School of Practical Nursing</t>
  </si>
  <si>
    <t>Ben Franklin Career Center</t>
  </si>
  <si>
    <t>Bluefield State University</t>
  </si>
  <si>
    <t>Cabell County Career Technology Center</t>
  </si>
  <si>
    <t>Charleston School of Beauty Culture</t>
  </si>
  <si>
    <t>University of Charleston</t>
  </si>
  <si>
    <t>Clarksburg Beauty Academy and School of Massage Therapy</t>
  </si>
  <si>
    <t>Concord University</t>
  </si>
  <si>
    <t>Davis &amp; Elkins College</t>
  </si>
  <si>
    <t>Fairmont State University</t>
  </si>
  <si>
    <t>Glenville State University</t>
  </si>
  <si>
    <t>Huntington Junior College</t>
  </si>
  <si>
    <t>James Rumsey Technical Institute</t>
  </si>
  <si>
    <t>Ralph R Willis Career and Technical Center</t>
  </si>
  <si>
    <t>Marshall University</t>
  </si>
  <si>
    <t>Mercer County Technical Education Center</t>
  </si>
  <si>
    <t>Monongalia County Technical Education Center</t>
  </si>
  <si>
    <t>Morgantown Beauty College Inc</t>
  </si>
  <si>
    <t>Mountain State College</t>
  </si>
  <si>
    <t>West Virginia University at Parkersburg</t>
  </si>
  <si>
    <t>Potomac State College of West Virginia University</t>
  </si>
  <si>
    <t>Academy of Careers and Technology</t>
  </si>
  <si>
    <t>Salem University</t>
  </si>
  <si>
    <t>Shepherd University</t>
  </si>
  <si>
    <t>Southern West Virginia Community and Technical College</t>
  </si>
  <si>
    <t>Fred W Eberle Technical Center</t>
  </si>
  <si>
    <t>West Virginia School of Osteopathic Medicine</t>
  </si>
  <si>
    <t>West Virginia State University</t>
  </si>
  <si>
    <t>West Virginia University Hospital Departments of Rad Tech and Nutrition</t>
  </si>
  <si>
    <t>West Liberty University</t>
  </si>
  <si>
    <t>West Virginia University Institute of Technology</t>
  </si>
  <si>
    <t>West Virginia Wesleyan College</t>
  </si>
  <si>
    <t>West Virginia Junior College-Charleston</t>
  </si>
  <si>
    <t>West Virginia Junior College-Morgantown</t>
  </si>
  <si>
    <t>International Beauty School 4</t>
  </si>
  <si>
    <t>West Virginia Northern Community College</t>
  </si>
  <si>
    <t>West Virginia University</t>
  </si>
  <si>
    <t>Wheeling University</t>
  </si>
  <si>
    <t>Wood County Technical Center-Practical Nursing</t>
  </si>
  <si>
    <t>VICI Beauty School</t>
  </si>
  <si>
    <t>Alverno College</t>
  </si>
  <si>
    <t>Madison Area Technical College</t>
  </si>
  <si>
    <t>Bellin College</t>
  </si>
  <si>
    <t>Blackhawk Technical College</t>
  </si>
  <si>
    <t>Cardinal Stritch University</t>
  </si>
  <si>
    <t>Carthage College</t>
  </si>
  <si>
    <t>Concordia University-Wisconsin</t>
  </si>
  <si>
    <t>Fox Valley Technical College</t>
  </si>
  <si>
    <t>Gateway Technical College</t>
  </si>
  <si>
    <t>The Professional Hair Design Academy</t>
  </si>
  <si>
    <t>Lakeland University</t>
  </si>
  <si>
    <t>Lakeshore Technical College</t>
  </si>
  <si>
    <t>Maranatha Baptist University</t>
  </si>
  <si>
    <t>Medical College of Wisconsin</t>
  </si>
  <si>
    <t>Mid-State Technical College</t>
  </si>
  <si>
    <t>Milwaukee Area Technical College</t>
  </si>
  <si>
    <t>Milwaukee Institute of Art &amp; Design</t>
  </si>
  <si>
    <t>Milwaukee School of Engineering</t>
  </si>
  <si>
    <t>Moraine Park Technical College</t>
  </si>
  <si>
    <t>Mount Mary University</t>
  </si>
  <si>
    <t>Nashotah House</t>
  </si>
  <si>
    <t>Nicolet Area Technical College</t>
  </si>
  <si>
    <t>Northcentral Technical College</t>
  </si>
  <si>
    <t>Northeast Wisconsin Technical College</t>
  </si>
  <si>
    <t>Northland College</t>
  </si>
  <si>
    <t>Sacred Heart Seminary and School of Theology</t>
  </si>
  <si>
    <t>Saint Norbert College</t>
  </si>
  <si>
    <t>State College of Beauty Culture Inc</t>
  </si>
  <si>
    <t>Southwest Wisconsin Technical College</t>
  </si>
  <si>
    <t>Chippewa Valley Technical College</t>
  </si>
  <si>
    <t>Waukesha County Technical College</t>
  </si>
  <si>
    <t>University of Wisconsin-Whitewater</t>
  </si>
  <si>
    <t>Northwood Technical College</t>
  </si>
  <si>
    <t>Wisconsin School of Professional Psychology</t>
  </si>
  <si>
    <t>University of Wisconsin-Eau Claire</t>
  </si>
  <si>
    <t>University of Wisconsin-Green Bay</t>
  </si>
  <si>
    <t>University of Wisconsin-La Crosse</t>
  </si>
  <si>
    <t>Wisconsin Lutheran College</t>
  </si>
  <si>
    <t>University of Wisconsin-Oshkosh</t>
  </si>
  <si>
    <t>University of Wisconsin-Parkside</t>
  </si>
  <si>
    <t>Herzing University-Madison</t>
  </si>
  <si>
    <t>University of Wisconsin-Stout</t>
  </si>
  <si>
    <t>University of Wisconsin-Superior</t>
  </si>
  <si>
    <t>University of Wisconsin-System Administration</t>
  </si>
  <si>
    <t>University of Wisconsin-Madison</t>
  </si>
  <si>
    <t>University of Wisconsin-Milwaukee</t>
  </si>
  <si>
    <t>University of Wisconsin-Platteville</t>
  </si>
  <si>
    <t>University of Wisconsin-River Falls</t>
  </si>
  <si>
    <t>University of Wisconsin-Stevens Point</t>
  </si>
  <si>
    <t>Casper College</t>
  </si>
  <si>
    <t>Eastern Wyoming College</t>
  </si>
  <si>
    <t>Laramie County Community College</t>
  </si>
  <si>
    <t>Northwest College</t>
  </si>
  <si>
    <t>Northern Wyoming Community College District</t>
  </si>
  <si>
    <t>Western Wyoming Community College</t>
  </si>
  <si>
    <t>Cheeks Beauty Academy</t>
  </si>
  <si>
    <t>WyoTech</t>
  </si>
  <si>
    <t>University of Wyoming</t>
  </si>
  <si>
    <t>American Samoa Community College</t>
  </si>
  <si>
    <t>Guam Community College</t>
  </si>
  <si>
    <t>University of Guam</t>
  </si>
  <si>
    <t>Northern Marianas College</t>
  </si>
  <si>
    <t>Institute of Beauty Careers</t>
  </si>
  <si>
    <t>American University of Puerto Rico</t>
  </si>
  <si>
    <t>American Educational College</t>
  </si>
  <si>
    <t>Antilles School of Technical Careers</t>
  </si>
  <si>
    <t>Universidad Adventista de las Antillas</t>
  </si>
  <si>
    <t>Atlantic University</t>
  </si>
  <si>
    <t>Universidad Central de Bayamon</t>
  </si>
  <si>
    <t>Columbia Central University-Caguas</t>
  </si>
  <si>
    <t>Albizu University-San Juan</t>
  </si>
  <si>
    <t>Caribbean University-Bayamon</t>
  </si>
  <si>
    <t>Caribbean University-Carolina</t>
  </si>
  <si>
    <t>Pontifical Catholic University of Puerto Rico-Arecibo</t>
  </si>
  <si>
    <t>Pontifical Catholic University of Puerto Rico-Ponce</t>
  </si>
  <si>
    <t>CEM College-San Juan</t>
  </si>
  <si>
    <t>Universidad Teologica del Caribe</t>
  </si>
  <si>
    <t>Colegio Universitario de San Juan</t>
  </si>
  <si>
    <t>Universidad Ana G. Mendez-Cupey Campus</t>
  </si>
  <si>
    <t>Puerto Rico Conservatory of Music</t>
  </si>
  <si>
    <t>Center for Advanced Studies On Puerto Rico and the Caribbean</t>
  </si>
  <si>
    <t>EDP University of Puerto Rico Inc-San Sebastian</t>
  </si>
  <si>
    <t>Emma's Beauty Academy-Mayaguez</t>
  </si>
  <si>
    <t>Escuela de Artes Plasticas y Diseno de Puerto Rico</t>
  </si>
  <si>
    <t>Instituto Tecnologico de Puerto Rico-Recinto de Manati</t>
  </si>
  <si>
    <t>Sistema Universitario Ana G. Mendez</t>
  </si>
  <si>
    <t>Huertas College</t>
  </si>
  <si>
    <t>Humacao Community College</t>
  </si>
  <si>
    <t>ICPR Junior College-Arecibo</t>
  </si>
  <si>
    <t>ICPR Junior College-Mayaguez</t>
  </si>
  <si>
    <t>Instituto Tecnologico de Puerto Rico-Recinto de Guayama</t>
  </si>
  <si>
    <t>Instituto Tecnologico de Puerto Rico-Recinto de San Juan</t>
  </si>
  <si>
    <t>Inter American University of Puerto Rico-San German</t>
  </si>
  <si>
    <t>Inter American University of Puerto Rico-Aguadilla</t>
  </si>
  <si>
    <t>Inter American University of Puerto Rico-Arecibo</t>
  </si>
  <si>
    <t>Inter American University of Puerto Rico-Barranquitas</t>
  </si>
  <si>
    <t>Inter American University of Puerto Rico-Metro</t>
  </si>
  <si>
    <t>Inter American University of Puerto Rico-Ponce</t>
  </si>
  <si>
    <t>Inter American University of Puerto Rico-Central Office</t>
  </si>
  <si>
    <t>Inter American University of Puerto Rico-Fajardo</t>
  </si>
  <si>
    <t>Inter American University of Puerto Rico-Guayama</t>
  </si>
  <si>
    <t>Inter American University of Puerto Rico-Bayamon</t>
  </si>
  <si>
    <t>Inter American University of Puerto Rico-School of Law</t>
  </si>
  <si>
    <t>Liceo de Arte y Tecnologia</t>
  </si>
  <si>
    <t>Modern Hairstyling Institute-Bayamon</t>
  </si>
  <si>
    <t>Modern Hairstyling Institute-Arecibo</t>
  </si>
  <si>
    <t>NUC University</t>
  </si>
  <si>
    <t>Ponce Health Sciences University</t>
  </si>
  <si>
    <t>University of Puerto Rico-Aguadilla</t>
  </si>
  <si>
    <t>University of Puerto Rico-Arecibo</t>
  </si>
  <si>
    <t>University of Puerto Rico-Bayamon</t>
  </si>
  <si>
    <t>University of Puerto Rico-Carolina</t>
  </si>
  <si>
    <t>University of Puerto Rico at Cayey</t>
  </si>
  <si>
    <t>University of Puerto Rico-Central Administration</t>
  </si>
  <si>
    <t>University of Puerto Rico-Humacao</t>
  </si>
  <si>
    <t>University of Puerto Rico-Utuado</t>
  </si>
  <si>
    <t>University of Puerto Rico-Mayaguez</t>
  </si>
  <si>
    <t>University of Puerto Rico-Medical Sciences</t>
  </si>
  <si>
    <t>University of Puerto Rico at Ponce</t>
  </si>
  <si>
    <t>University of Puerto Rico-Rio Piedras</t>
  </si>
  <si>
    <t>Universidad Ana G. Mendez-Carolina Campus</t>
  </si>
  <si>
    <t>Universidad del Sagrado Corazon</t>
  </si>
  <si>
    <t>Seminario Evangelico de Puerto Rico</t>
  </si>
  <si>
    <t>Universidad Central Del Caribe</t>
  </si>
  <si>
    <t>Universidad Politecnica de Puerto Rico</t>
  </si>
  <si>
    <t>Pontifical Catholic University of Puerto Rico-Mayaguez</t>
  </si>
  <si>
    <t>Universidad Ana G. Mendez-Gurabo Campus</t>
  </si>
  <si>
    <t>College of Micronesia-FSM</t>
  </si>
  <si>
    <t>Palau Community College</t>
  </si>
  <si>
    <t>University of the Virgin Islands</t>
  </si>
  <si>
    <t>Stanford University</t>
  </si>
  <si>
    <t>Purdue University-Main Campus</t>
  </si>
  <si>
    <t>Blue Hills Regional Technical School</t>
  </si>
  <si>
    <t>Parker University</t>
  </si>
  <si>
    <t>EDP University of Puerto Rico Inc-San Juan</t>
  </si>
  <si>
    <t>ICPR Junior College</t>
  </si>
  <si>
    <t>City College-Hollywood</t>
  </si>
  <si>
    <t>Meridian College</t>
  </si>
  <si>
    <t>Georgia State University-Perimeter College</t>
  </si>
  <si>
    <t>Georgia Piedmont Technical College</t>
  </si>
  <si>
    <t>ETI School of Skilled Trades</t>
  </si>
  <si>
    <t>Traxlers School of Hair</t>
  </si>
  <si>
    <t>Warren County Community College</t>
  </si>
  <si>
    <t>Bais Medrash Elyon</t>
  </si>
  <si>
    <t>Antioch University-Los Angeles</t>
  </si>
  <si>
    <t>Antioch University-Santa Barbara</t>
  </si>
  <si>
    <t>Antioch University-New England</t>
  </si>
  <si>
    <t>Antioch University-Seattle</t>
  </si>
  <si>
    <t>Mid-America Christian University</t>
  </si>
  <si>
    <t>Miller-Motte College-Tulsa</t>
  </si>
  <si>
    <t>Ponca City Beauty College</t>
  </si>
  <si>
    <t>Francis Tuttle Technology Center</t>
  </si>
  <si>
    <t>Central Technology Center</t>
  </si>
  <si>
    <t>Carrington College-Portland</t>
  </si>
  <si>
    <t>Career Technology Center of Lackawanna County</t>
  </si>
  <si>
    <t>Houston Graduate School of Theology</t>
  </si>
  <si>
    <t>Palo Alto College</t>
  </si>
  <si>
    <t>UCAS University of Cosmetology Arts &amp; Sciences-San Antonio 410</t>
  </si>
  <si>
    <t>Central Texas Beauty College-Round Rock</t>
  </si>
  <si>
    <t>HJ International Graduate School for Peace and Public Leadership</t>
  </si>
  <si>
    <t>Athens Technical College</t>
  </si>
  <si>
    <t>GateWay Community College-Central City</t>
  </si>
  <si>
    <t>Carrington College-San Leandro Campus</t>
  </si>
  <si>
    <t>Headmasters School of Hair Design</t>
  </si>
  <si>
    <t>The Salon Professional Academy-Nampa</t>
  </si>
  <si>
    <t>Beckfield College-Florence</t>
  </si>
  <si>
    <t>University of Louisiana-System Administration</t>
  </si>
  <si>
    <t>Dorsey College-Wayne</t>
  </si>
  <si>
    <t>Ecumenical Theological Seminary</t>
  </si>
  <si>
    <t>Ross Medical Education Center-Saginaw</t>
  </si>
  <si>
    <t>Sussex County Community College</t>
  </si>
  <si>
    <t>Mississippi Community College Board</t>
  </si>
  <si>
    <t>Yeshiva Gedolah of Greater Detroit</t>
  </si>
  <si>
    <t>Collin County Community College District</t>
  </si>
  <si>
    <t>Owensboro Community and Technical College</t>
  </si>
  <si>
    <t>Allure Beauty College</t>
  </si>
  <si>
    <t>Cloyd's Beauty School 3 Inc</t>
  </si>
  <si>
    <t>Moore Norman Technology Center</t>
  </si>
  <si>
    <t>Fayette County Career &amp; Technical Institute Practical Nursing Program</t>
  </si>
  <si>
    <t>Franklin County Career and Technology Center</t>
  </si>
  <si>
    <t>Paul Mitchell the School-Knoxville</t>
  </si>
  <si>
    <t>Ogle School Hair Skin Nails-Hurst</t>
  </si>
  <si>
    <t>Tennessee College of Applied Technology Nashville</t>
  </si>
  <si>
    <t>ECPI University</t>
  </si>
  <si>
    <t>Ms Roberts Academy of Beauty Culture</t>
  </si>
  <si>
    <t>Paul Mitchell the School-Houston</t>
  </si>
  <si>
    <t>Fortis Institute-Forty Fort</t>
  </si>
  <si>
    <t>Laurel Business Institute</t>
  </si>
  <si>
    <t>Aviation Institute of Maintenance-Philadelphia</t>
  </si>
  <si>
    <t>Dorsey College-Roseville</t>
  </si>
  <si>
    <t>Moler-Pickens Beauty Academy</t>
  </si>
  <si>
    <t>Red River Technology Center</t>
  </si>
  <si>
    <t>Southern Union State Community College</t>
  </si>
  <si>
    <t>South University-Columbia</t>
  </si>
  <si>
    <t>Clinton Technical School</t>
  </si>
  <si>
    <t>Greene County Career and Technology Center</t>
  </si>
  <si>
    <t>Lac Courte Oreilles Ojibwe University</t>
  </si>
  <si>
    <t>Diesel Driving Academy-Shreveport</t>
  </si>
  <si>
    <t>Pima Medical Institute-Mesa</t>
  </si>
  <si>
    <t>Platt College-Los Angeles</t>
  </si>
  <si>
    <t>Platt College-Aurora</t>
  </si>
  <si>
    <t>Paul Mitchell the School-Boise</t>
  </si>
  <si>
    <t>Educators of Beauty College of Cosmetology-Rockford</t>
  </si>
  <si>
    <t>Douglas J Aveda Institute</t>
  </si>
  <si>
    <t>Ross Medical Education Center-Brighton</t>
  </si>
  <si>
    <t>Ross Medical Education Center-Ann Arbor</t>
  </si>
  <si>
    <t>Dorsey School of Beauty</t>
  </si>
  <si>
    <t>Pike-Lincoln Technical Center</t>
  </si>
  <si>
    <t>West Virginia Junior College-United Career Institute</t>
  </si>
  <si>
    <t>St Charles Community College</t>
  </si>
  <si>
    <t>University of Massachusetts Global</t>
  </si>
  <si>
    <t>New College of Florida</t>
  </si>
  <si>
    <t>Montana Bible College</t>
  </si>
  <si>
    <t>Conservatory of Recording Arts and Sciences</t>
  </si>
  <si>
    <t>Adrian's Beauty College of Turlock</t>
  </si>
  <si>
    <t>San Joaquin Valley College-Fresno</t>
  </si>
  <si>
    <t>Dr. Ida Rolf Institute</t>
  </si>
  <si>
    <t>Aveda Institute-Fort Myers</t>
  </si>
  <si>
    <t>Elizabeth Grady School of Esthetics and Massage Therapy</t>
  </si>
  <si>
    <t>Ross Medical Education Center-Port Huron</t>
  </si>
  <si>
    <t>Raphael's School of Beauty Culture Inc-Alliance</t>
  </si>
  <si>
    <t>Metro Technology Centers</t>
  </si>
  <si>
    <t>Luna Community College</t>
  </si>
  <si>
    <t>Grabber School of Hair Design</t>
  </si>
  <si>
    <t>Yeshivah Gedolah Rabbinical College</t>
  </si>
  <si>
    <t>Raphael's School of Beauty Culture Inc-Brunswick</t>
  </si>
  <si>
    <t>Caribbean University-Ponce</t>
  </si>
  <si>
    <t>Caribbean University-Vega Baja</t>
  </si>
  <si>
    <t>University of Advancing Technology</t>
  </si>
  <si>
    <t>Paradise Valley Community College</t>
  </si>
  <si>
    <t>Chandler-Gilbert Community College</t>
  </si>
  <si>
    <t>Great Plains Technology Center</t>
  </si>
  <si>
    <t>Roane-Jackson Technical Center</t>
  </si>
  <si>
    <t>Pioneer Technology Center</t>
  </si>
  <si>
    <t>Portage Lakes Career Center</t>
  </si>
  <si>
    <t>Bell Mar Beauty College</t>
  </si>
  <si>
    <t>Caddo Kiowa Technology Center</t>
  </si>
  <si>
    <t>Center for Instruction, Technology &amp; Innovation</t>
  </si>
  <si>
    <t>International School of Skin Nailcare &amp; Massage Therapy</t>
  </si>
  <si>
    <t>Palomar Institute of Cosmetology</t>
  </si>
  <si>
    <t>Southern Oklahoma Technology Center</t>
  </si>
  <si>
    <t>Autry Technology Center</t>
  </si>
  <si>
    <t>Greene County Career Center</t>
  </si>
  <si>
    <t>Canadian Valley Technology Center</t>
  </si>
  <si>
    <t>Wilkes-Barre Area Career and Technical Center Practical Nursing</t>
  </si>
  <si>
    <t>Meridian Technology Center</t>
  </si>
  <si>
    <t>Waynesville Career Center</t>
  </si>
  <si>
    <t>Capitol Beauty School</t>
  </si>
  <si>
    <t>Morris County Vocational School District</t>
  </si>
  <si>
    <t>Ross Medical Education Center-Roosevelt Park</t>
  </si>
  <si>
    <t>Ross Medical Education Center-Kentwood</t>
  </si>
  <si>
    <t>South Florida Bible College and Theological Seminary</t>
  </si>
  <si>
    <t>Cloyd's Barber School 2 Inc</t>
  </si>
  <si>
    <t>Universal Technical Institute of Illinois Inc</t>
  </si>
  <si>
    <t>Pennsylvania College of Technology</t>
  </si>
  <si>
    <t>Commonwealth Institute of Funeral Service</t>
  </si>
  <si>
    <t>Delta College of Arts &amp; Technology</t>
  </si>
  <si>
    <t>InterCoast Colleges-Santa Ana</t>
  </si>
  <si>
    <t>Stone Child College</t>
  </si>
  <si>
    <t>New York Academy of Art</t>
  </si>
  <si>
    <t>Suffolk County Community College</t>
  </si>
  <si>
    <t>Las Positas College</t>
  </si>
  <si>
    <t>Blades School of Hair Design</t>
  </si>
  <si>
    <t>Ogeechee Technical College</t>
  </si>
  <si>
    <t>Remington College-Mobile Campus</t>
  </si>
  <si>
    <t>Southern Technical College</t>
  </si>
  <si>
    <t>Mercy-St Luke's School of Radiologic Technology</t>
  </si>
  <si>
    <t>Southwest Acupuncture College-Santa Fe</t>
  </si>
  <si>
    <t>Northwest Technology Center-Alva</t>
  </si>
  <si>
    <t>Mercer County Career Center</t>
  </si>
  <si>
    <t>California State University-San Marcos</t>
  </si>
  <si>
    <t>Hairmasters Institute of Cosmetology</t>
  </si>
  <si>
    <t>Tricoci University of Beauty Culture LLC-Bloomington</t>
  </si>
  <si>
    <t>Interactive College of Technology-Newport</t>
  </si>
  <si>
    <t>Miller-Motte College-McCann-Monroe</t>
  </si>
  <si>
    <t>Ross Medical Education Center-Taylor</t>
  </si>
  <si>
    <t>National Tractor Trailer School Inc-Liverpool</t>
  </si>
  <si>
    <t>Interactive College of Technology</t>
  </si>
  <si>
    <t>Butler Beauty Academy-New Castle Beauty Academy</t>
  </si>
  <si>
    <t>NorthWest Arkansas Community College</t>
  </si>
  <si>
    <t>H W Brewster Technical College</t>
  </si>
  <si>
    <t>Hodges University</t>
  </si>
  <si>
    <t>University of St. Augustine for Health Sciences</t>
  </si>
  <si>
    <t>Capital Area Career Center</t>
  </si>
  <si>
    <t>Empire Beauty School-Bloomfield</t>
  </si>
  <si>
    <t>Southwest Technology Center</t>
  </si>
  <si>
    <t>Western Area Career &amp; Technology Center</t>
  </si>
  <si>
    <t>Hussian College-Daymar College Clarksville</t>
  </si>
  <si>
    <t>Nossi College of Art and Design</t>
  </si>
  <si>
    <t>Seguin Beauty School-New Braunfels</t>
  </si>
  <si>
    <t>Pima Medical Institute-Seattle</t>
  </si>
  <si>
    <t>Mineral County Vocational Technical Center</t>
  </si>
  <si>
    <t>Hypnosis Motivation Institute</t>
  </si>
  <si>
    <t>Thanh Le College School of Cosmetology</t>
  </si>
  <si>
    <t>Southeastern Technical College</t>
  </si>
  <si>
    <t>Massachusetts School of Law</t>
  </si>
  <si>
    <t>Universal Technical Institute-Auto Motorcycle &amp; Marine Mechanics Institute Division-Orlando</t>
  </si>
  <si>
    <t>Erwin Technical College</t>
  </si>
  <si>
    <t>Rosel School of Cosmetology</t>
  </si>
  <si>
    <t>Worsham College of Mortuary Science</t>
  </si>
  <si>
    <t>Oregon College of Oriental Medicine</t>
  </si>
  <si>
    <t>Central Pennsylvania Institute of Science and Technology</t>
  </si>
  <si>
    <t>Northwest Educational Center</t>
  </si>
  <si>
    <t>PCI Health Training Center</t>
  </si>
  <si>
    <t>Hamrick School</t>
  </si>
  <si>
    <t>Fortis College</t>
  </si>
  <si>
    <t>Downey Adult School</t>
  </si>
  <si>
    <t>CRU Institute of Cosmetology and Barbering</t>
  </si>
  <si>
    <t>Modern Technology School</t>
  </si>
  <si>
    <t>National Career Education</t>
  </si>
  <si>
    <t>North-West College-Glendale</t>
  </si>
  <si>
    <t>Fremont University</t>
  </si>
  <si>
    <t>Pomona Unified School District Adult and Career Education</t>
  </si>
  <si>
    <t>Universal College of Beauty Inc-Los Angeles 2</t>
  </si>
  <si>
    <t>IBMC College</t>
  </si>
  <si>
    <t>Avalon Institute-Aurora</t>
  </si>
  <si>
    <t>Academy of Cosmetology</t>
  </si>
  <si>
    <t>Fortis College-Smyrna</t>
  </si>
  <si>
    <t>Ross College-Davenport</t>
  </si>
  <si>
    <t>Pivot Point Academy</t>
  </si>
  <si>
    <t>Blalock's Professional Beauty College</t>
  </si>
  <si>
    <t>Diesel Driving Academy-Baton Rouge</t>
  </si>
  <si>
    <t>New England Hair Academy</t>
  </si>
  <si>
    <t>Rob Roy Academy-Worcester</t>
  </si>
  <si>
    <t>Upper Cape Cod Regional Technical School</t>
  </si>
  <si>
    <t>All-State Career-Baltimore</t>
  </si>
  <si>
    <t>Adler Graduate School</t>
  </si>
  <si>
    <t>Academy of Hair Design-Jackson</t>
  </si>
  <si>
    <t>KC's School of Hair Design</t>
  </si>
  <si>
    <t>Lincoln Technical Institute-Moorestown</t>
  </si>
  <si>
    <t>MCVSD</t>
  </si>
  <si>
    <t>National Tractor Trailer School Inc-Buffalo</t>
  </si>
  <si>
    <t>Yeshiva Gedolah Imrei Yosef D'spinka</t>
  </si>
  <si>
    <t>Knox County Career Center</t>
  </si>
  <si>
    <t>Madison Adult Career Center</t>
  </si>
  <si>
    <t>Remington College-Cleveland Campus</t>
  </si>
  <si>
    <t>Toledo Academy of Beauty Culture-East</t>
  </si>
  <si>
    <t>Brown &amp; Clermont Adult Career Campuses</t>
  </si>
  <si>
    <t>Chisholm Trail Technology Center</t>
  </si>
  <si>
    <t>Gordon Cooper Technology Center</t>
  </si>
  <si>
    <t>Kiamichi Technology Center-McAlester</t>
  </si>
  <si>
    <t>YTI Career Institute-Altoona</t>
  </si>
  <si>
    <t>Eastern Center for Arts and Technology</t>
  </si>
  <si>
    <t>Empire Beauty School-Center City Philadelphia</t>
  </si>
  <si>
    <t>CEM College-Humacao</t>
  </si>
  <si>
    <t>Colegio Mayor de Tecnologia Inc</t>
  </si>
  <si>
    <t>Institucion Chaviano de Mayaguez</t>
  </si>
  <si>
    <t>Liceo de Arte-Dise-O y Comercio</t>
  </si>
  <si>
    <t>Universal Technology College of Puerto Rico</t>
  </si>
  <si>
    <t>Academy of Hair Technology</t>
  </si>
  <si>
    <t>Mr Wayne's School of Unisex Hair Design</t>
  </si>
  <si>
    <t>Queen City College</t>
  </si>
  <si>
    <t>College of the Marshall Islands</t>
  </si>
  <si>
    <t>Remington College-Fort Worth Campus</t>
  </si>
  <si>
    <t>UCAS University of Cosmetology Arts &amp; Sciences</t>
  </si>
  <si>
    <t>School of Automotive Machinists &amp; Technology</t>
  </si>
  <si>
    <t>Nuvani Institute</t>
  </si>
  <si>
    <t>Texas College of Cosmetology-Abilene</t>
  </si>
  <si>
    <t>Centura College-Newport News</t>
  </si>
  <si>
    <t>Centura College-Norfolk</t>
  </si>
  <si>
    <t>Virginia Beach City Public Schools School of Practical Nursing</t>
  </si>
  <si>
    <t>Northwest College of Art &amp; Design</t>
  </si>
  <si>
    <t>University of Washington-Bothell Campus</t>
  </si>
  <si>
    <t>University of Washington-Tacoma Campus</t>
  </si>
  <si>
    <t>Huntington School of Beauty Culture</t>
  </si>
  <si>
    <t>Valley College-Beckley</t>
  </si>
  <si>
    <t>Valley College-Martinsburg</t>
  </si>
  <si>
    <t>Bellus Academy-Poway</t>
  </si>
  <si>
    <t>Capstone College</t>
  </si>
  <si>
    <t>Central Coast College</t>
  </si>
  <si>
    <t>Pacific College of Health and Science</t>
  </si>
  <si>
    <t>Artistic Nails and Beauty Academy-Tampa</t>
  </si>
  <si>
    <t>National Aviation Academy of Tampa Bay</t>
  </si>
  <si>
    <t>Madison Oneida BOCES-Practical Nursing Program</t>
  </si>
  <si>
    <t>College of Health Care Professions</t>
  </si>
  <si>
    <t>Center for Advanced Legal Studies</t>
  </si>
  <si>
    <t>Houston Training School-Main Campus</t>
  </si>
  <si>
    <t>Bay Mills Community College</t>
  </si>
  <si>
    <t>Fond du Lac Tribal and Community College</t>
  </si>
  <si>
    <t>Northwest Indian College</t>
  </si>
  <si>
    <t>Provo College</t>
  </si>
  <si>
    <t>CET-Coachella</t>
  </si>
  <si>
    <t>CET-Oxnard</t>
  </si>
  <si>
    <t>CET-Santa Maria</t>
  </si>
  <si>
    <t>Colorado Chinese Medicine University</t>
  </si>
  <si>
    <t>Michigan College of Beauty-Troy</t>
  </si>
  <si>
    <t>Ogle School Hair Skin Nails-Dallas</t>
  </si>
  <si>
    <t>Phoenix Seminary</t>
  </si>
  <si>
    <t>Faust Institute of Cosmetology-Spirit Lake</t>
  </si>
  <si>
    <t>Colorado School of Healing Arts</t>
  </si>
  <si>
    <t>Mt. Diablo Adult Education-Mt. Diablo USD</t>
  </si>
  <si>
    <t>Greater Lowell Technical School</t>
  </si>
  <si>
    <t>Academy of Hair Design-Pearl</t>
  </si>
  <si>
    <t>Genesis Career College-Lebanon</t>
  </si>
  <si>
    <t>Southwest College for the Deaf</t>
  </si>
  <si>
    <t>Fortis College-Richmond</t>
  </si>
  <si>
    <t>Midwest College of Oriental Medicine-Racine</t>
  </si>
  <si>
    <t>Hacienda La Puente Adult Education</t>
  </si>
  <si>
    <t>La Belle Beauty Academy</t>
  </si>
  <si>
    <t>Hawaii Community College</t>
  </si>
  <si>
    <t>Robert Fiance Beauty Schools-North Plainfield</t>
  </si>
  <si>
    <t>Long Island Beauty School-Hauppauge</t>
  </si>
  <si>
    <t>Buckeye Joint Vocational School</t>
  </si>
  <si>
    <t>Sandusky Career Center</t>
  </si>
  <si>
    <t>Greater Altoona Career &amp; Technology Center</t>
  </si>
  <si>
    <t>Central Texas Beauty College-Temple</t>
  </si>
  <si>
    <t>Erie 2 Chautauqua Cattaraugus BOCES-Practical Nursing Program</t>
  </si>
  <si>
    <t>Empire Beauty School-Brooklyn</t>
  </si>
  <si>
    <t>Eastern New Mexico University Ruidoso Branch Community College</t>
  </si>
  <si>
    <t>UEI College-Ontario</t>
  </si>
  <si>
    <t>UEI College-Reseda</t>
  </si>
  <si>
    <t>Beacon College</t>
  </si>
  <si>
    <t>Acupuncture and Integrative Medicine College-Berkeley</t>
  </si>
  <si>
    <t>Estrella Mountain Community College</t>
  </si>
  <si>
    <t>University of the Potomac-Washington DC Campus</t>
  </si>
  <si>
    <t>Rabbi Jacob Joseph School</t>
  </si>
  <si>
    <t>The Salon Professional Academy-Melbourne</t>
  </si>
  <si>
    <t>Albert Einstein College of Medicine</t>
  </si>
  <si>
    <t>Fortis Institute-Scranton</t>
  </si>
  <si>
    <t>Everglades University</t>
  </si>
  <si>
    <t>Seminar L'moros Bais Yaakov</t>
  </si>
  <si>
    <t>Herzing University-Orlando</t>
  </si>
  <si>
    <t>College of Biblical Studies-Houston</t>
  </si>
  <si>
    <t>Mid-EastCTC-Adult Education</t>
  </si>
  <si>
    <t>Polaris Career Center</t>
  </si>
  <si>
    <t>P&amp;A Scholars Beauty School</t>
  </si>
  <si>
    <t>Sharp's Academy of Hairstyling</t>
  </si>
  <si>
    <t>The College of Health Care Professions-Northwest</t>
  </si>
  <si>
    <t>School of Professional Horticulture, New York Botanical Garden</t>
  </si>
  <si>
    <t>UEI College-Gardena</t>
  </si>
  <si>
    <t>Asian-American International Beauty College</t>
  </si>
  <si>
    <t>Copper Mountain Community College</t>
  </si>
  <si>
    <t>Diversified Vocational College</t>
  </si>
  <si>
    <t>UEI College-Fresno</t>
  </si>
  <si>
    <t>Santiago Canyon College</t>
  </si>
  <si>
    <t>Southern California Institute of Technology</t>
  </si>
  <si>
    <t>Soka University of America</t>
  </si>
  <si>
    <t>Summit College</t>
  </si>
  <si>
    <t>Advance Beauty College</t>
  </si>
  <si>
    <t>Los Angeles Pacific College</t>
  </si>
  <si>
    <t>World Mission University</t>
  </si>
  <si>
    <t>Yo San University of Traditional Chinese Medicine</t>
  </si>
  <si>
    <t>John Amico School of Hair Design</t>
  </si>
  <si>
    <t>Delta College Inc</t>
  </si>
  <si>
    <t>Tri-State Cosmetology Institute</t>
  </si>
  <si>
    <t>Frontier Community College</t>
  </si>
  <si>
    <t>Lincoln Trail College</t>
  </si>
  <si>
    <t>Wabash Valley College</t>
  </si>
  <si>
    <t>Brookline College-Tempe</t>
  </si>
  <si>
    <t>Inter American University of Puerto Rico-School of Optometry</t>
  </si>
  <si>
    <t>Schiller International University</t>
  </si>
  <si>
    <t>Coconino Community College</t>
  </si>
  <si>
    <t>University System of Maryland-Research Centers</t>
  </si>
  <si>
    <t>Emma's Beauty Academy-Juana Diaz</t>
  </si>
  <si>
    <t>Brillare Beauty Institute</t>
  </si>
  <si>
    <t>Pima Medical Institute-Denver</t>
  </si>
  <si>
    <t>Ohio State School of Cosmetology-Heath</t>
  </si>
  <si>
    <t>Yeshivas Novominsk</t>
  </si>
  <si>
    <t>Southern Careers Institute-Corpus Christi</t>
  </si>
  <si>
    <t>Rabbinical College of Ohr Shimon Yisroel</t>
  </si>
  <si>
    <t>Carroll Community College</t>
  </si>
  <si>
    <t>Galen College of Nursing-Tampa Bay</t>
  </si>
  <si>
    <t>Galen College of Nursing-San Antonio</t>
  </si>
  <si>
    <t>Sarasota School of Massage Therapy</t>
  </si>
  <si>
    <t>Schuyler Steuben Chemung Tioga Allegany BOCES</t>
  </si>
  <si>
    <t>Delaware Chenango Madison Otsego BOCES-Practical Nursing Program</t>
  </si>
  <si>
    <t>Central Susquehanna Intermediate Unit LPN Career</t>
  </si>
  <si>
    <t>Myotherapy Massage College</t>
  </si>
  <si>
    <t>City College-Gainesville</t>
  </si>
  <si>
    <t>Cosmetology Training Center</t>
  </si>
  <si>
    <t>Stage One-The Hair School</t>
  </si>
  <si>
    <t>Empire Beauty School-Malden</t>
  </si>
  <si>
    <t>Stephanie Moss Academy</t>
  </si>
  <si>
    <t>Orlo School of Hair Design and Cosmetology</t>
  </si>
  <si>
    <t>Eastland-Fairfield Career and Technical Schools</t>
  </si>
  <si>
    <t>Empire Beauty School-Cincinnati</t>
  </si>
  <si>
    <t>Mahoning County Career and Technical Center</t>
  </si>
  <si>
    <t>Pickaway Ross Joint Vocational School District</t>
  </si>
  <si>
    <t>Pioneer Career and Technology Center</t>
  </si>
  <si>
    <t>Raphael's School of Beauty Culture Inc-Boardman</t>
  </si>
  <si>
    <t>Scioto County Career Technical Center</t>
  </si>
  <si>
    <t>Trumbull Career &amp; Technical Center</t>
  </si>
  <si>
    <t>Pacific Bible College</t>
  </si>
  <si>
    <t>Lake Erie College of Osteopathic Medicine</t>
  </si>
  <si>
    <t>UCAS University of Cosmetology Arts &amp; Sciences-Harlingen</t>
  </si>
  <si>
    <t>KaiStar</t>
  </si>
  <si>
    <t>Empire Beauty School-Green Bay</t>
  </si>
  <si>
    <t>Warren County Career Center</t>
  </si>
  <si>
    <t>Paul Mitchell the School-Wichita</t>
  </si>
  <si>
    <t>Pinnacle Institute of Cosmetology</t>
  </si>
  <si>
    <t>Southern Careers Institute-Pharr</t>
  </si>
  <si>
    <t>Florida National University-Main Campus</t>
  </si>
  <si>
    <t>Georgia Institute of Cosmetology</t>
  </si>
  <si>
    <t>Nouvelle Institute</t>
  </si>
  <si>
    <t>Franklin Technology Center Adult Education</t>
  </si>
  <si>
    <t>Professional Technical Institution</t>
  </si>
  <si>
    <t>South Texas College</t>
  </si>
  <si>
    <t>Tennessee Board of Regents</t>
  </si>
  <si>
    <t>Pike County Joint Vocational School District</t>
  </si>
  <si>
    <t>Lorain County Joint Vocational School District</t>
  </si>
  <si>
    <t>Roger Williams University School of Law</t>
  </si>
  <si>
    <t>California State University-Monterey Bay</t>
  </si>
  <si>
    <t>Ohio Media School-Valley View</t>
  </si>
  <si>
    <t>EINE Inc</t>
  </si>
  <si>
    <t>Marian Health Careers Center-Los Angeles Campus</t>
  </si>
  <si>
    <t>Cleveland Clinic Health System-School of Diagnostic Imaging</t>
  </si>
  <si>
    <t>Academy for Nursing and Health Occupations</t>
  </si>
  <si>
    <t>Shawsheen Valley School of Practical Nursing</t>
  </si>
  <si>
    <t>Shear Ego International School of Hair Design</t>
  </si>
  <si>
    <t>Remington College-Memphis Campus</t>
  </si>
  <si>
    <t>Fayette Institute of Technology</t>
  </si>
  <si>
    <t>Capella University</t>
  </si>
  <si>
    <t>College of Menominee Nation</t>
  </si>
  <si>
    <t>Leech Lake Tribal College</t>
  </si>
  <si>
    <t>Spartan College of Aeronautics &amp; Technology</t>
  </si>
  <si>
    <t>Yukon Beauty College Inc</t>
  </si>
  <si>
    <t>United Education Institute-Morrow</t>
  </si>
  <si>
    <t>Artistic Academy of Hair Design</t>
  </si>
  <si>
    <t>Motoring Technical Training Institute</t>
  </si>
  <si>
    <t>Mech-Tech College</t>
  </si>
  <si>
    <t>Baldwin Beauty School-North Austin</t>
  </si>
  <si>
    <t>Jean Madeline Aveda Institute</t>
  </si>
  <si>
    <t>Tricoci University of Beauty Culture-Indianapolis</t>
  </si>
  <si>
    <t>Trine University-Regional/Non-Traditional Campuses</t>
  </si>
  <si>
    <t>Pennsylvania Highlands Community College</t>
  </si>
  <si>
    <t>Nevada Career Institute</t>
  </si>
  <si>
    <t>Phillips Theological Seminary</t>
  </si>
  <si>
    <t>Empire Beauty School-Hanover</t>
  </si>
  <si>
    <t>Industrial Management Training Institute</t>
  </si>
  <si>
    <t>Allen School-Jamaica</t>
  </si>
  <si>
    <t>Premiere Career College</t>
  </si>
  <si>
    <t>The University of Texas MD Anderson Cancer Center</t>
  </si>
  <si>
    <t>Paul Mitchell the School-Huntsville</t>
  </si>
  <si>
    <t>Estes Institute of Cosmetology Arts and Science</t>
  </si>
  <si>
    <t>Baldwin Park Adult &amp; Community Education</t>
  </si>
  <si>
    <t>Ventura Adult and Continuing Education</t>
  </si>
  <si>
    <t>CT Aerotech</t>
  </si>
  <si>
    <t>Stratford School for Aviation Maintenance Technicians</t>
  </si>
  <si>
    <t>City College-Altamonte Springs</t>
  </si>
  <si>
    <t>Career Center of Southern Illinois</t>
  </si>
  <si>
    <t>Crave Beauty Academy</t>
  </si>
  <si>
    <t>Hastings Beauty School</t>
  </si>
  <si>
    <t>Kirksville Area Technical Center</t>
  </si>
  <si>
    <t>Southern Missouri Technical Institute</t>
  </si>
  <si>
    <t>Saline County Career Center</t>
  </si>
  <si>
    <t>Warrensburg Area Career Center</t>
  </si>
  <si>
    <t>Cass Career Center</t>
  </si>
  <si>
    <t>Applied Technology Services</t>
  </si>
  <si>
    <t>Central College of Cosmetology</t>
  </si>
  <si>
    <t>Southeast Missouri Hospital College of Nursing and Health Sciences</t>
  </si>
  <si>
    <t>Messenger College</t>
  </si>
  <si>
    <t>Union County Vocational Technical School</t>
  </si>
  <si>
    <t>Prism Career Institute-Philadelphia</t>
  </si>
  <si>
    <t>Clinton Essex Warren Washington BOCES</t>
  </si>
  <si>
    <t>Jefferson Lewis BOCES-Practical Nursing Program</t>
  </si>
  <si>
    <t>Veeb Nassau County School of Practical Nursing</t>
  </si>
  <si>
    <t>Cattaraugus Allegany BOCES-Practical Nursing Program</t>
  </si>
  <si>
    <t>Orange Ulster BOCES-Practical Nursing Program</t>
  </si>
  <si>
    <t>Wayne Finger Lakes BOCES-Practical Nursing Program</t>
  </si>
  <si>
    <t>Broome Delaware Tioga BOCES-Practical Nursing Program</t>
  </si>
  <si>
    <t>Washington Saratoga Warren Hamilton Essex BOCES-Practical Nursing Program</t>
  </si>
  <si>
    <t>Albany BOCES-Adult Practical Nursing Program</t>
  </si>
  <si>
    <t>Eastern Suffolk BOCES</t>
  </si>
  <si>
    <t>Rockland County BOCES-Practical Nursing Program</t>
  </si>
  <si>
    <t>New York College of Health Professions</t>
  </si>
  <si>
    <t>Charles Stuart School of Diamond Setting</t>
  </si>
  <si>
    <t>Penta County Joint Vocational School</t>
  </si>
  <si>
    <t>Career and Technology Education Centers of Licking County</t>
  </si>
  <si>
    <t>Northern Career Institute</t>
  </si>
  <si>
    <t>Washington County Career Center-Adult Technical Training</t>
  </si>
  <si>
    <t>Ohio Media School-Cincinnati</t>
  </si>
  <si>
    <t>Vantage Career Center</t>
  </si>
  <si>
    <t>Indian Capital Technology Center-Muskogee</t>
  </si>
  <si>
    <t>Western Technology Center</t>
  </si>
  <si>
    <t>Mid-America Technology Center</t>
  </si>
  <si>
    <t>Eastern Oklahoma County Technology Center</t>
  </si>
  <si>
    <t>Wes Watkins Technology Center</t>
  </si>
  <si>
    <t>York County School of Technology-Adult &amp; Continuing Education</t>
  </si>
  <si>
    <t>Chester County Intermediate Unit</t>
  </si>
  <si>
    <t>Jefferson County Dubois Area Vocational Technical Practical Nursing Program</t>
  </si>
  <si>
    <t>Greater Johnstown Career and Technology Center</t>
  </si>
  <si>
    <t>Mifflin County Academy of Science and Technology</t>
  </si>
  <si>
    <t>Lenape Technical School Practical Nursing Program</t>
  </si>
  <si>
    <t>Venango County Area Vocational Technical School</t>
  </si>
  <si>
    <t>Lancaster County Career and Technology Center</t>
  </si>
  <si>
    <t>Lebanon County Area Vocational Technical School</t>
  </si>
  <si>
    <t>Indiana County Technology Center</t>
  </si>
  <si>
    <t>Northern Tier Career Center</t>
  </si>
  <si>
    <t>Hazleton Area Career Center</t>
  </si>
  <si>
    <t>All-State Career School-Pittsburgh</t>
  </si>
  <si>
    <t>Quality Technical and Beauty College</t>
  </si>
  <si>
    <t>D'Mart Institute</t>
  </si>
  <si>
    <t>Automeca Technical College-Aguadilla</t>
  </si>
  <si>
    <t>North Central Institute</t>
  </si>
  <si>
    <t>Pipo Academy of Hair Design</t>
  </si>
  <si>
    <t>Tint School of Makeup and Cosmetology-Dallas</t>
  </si>
  <si>
    <t>United Technical Center</t>
  </si>
  <si>
    <t>Charles H McCann Technical School</t>
  </si>
  <si>
    <t>Central California School of Continuing Education</t>
  </si>
  <si>
    <t>HCA Florida Mercy Hospital School of Practical Nursing</t>
  </si>
  <si>
    <t>Rivertown School of Beauty Barber Skin Care and Nails</t>
  </si>
  <si>
    <t>Atlanta Institute of Music and Media</t>
  </si>
  <si>
    <t>Illinois Media School</t>
  </si>
  <si>
    <t>New Dimensions School of Hair Design</t>
  </si>
  <si>
    <t>Jna Institute of Culinary Arts</t>
  </si>
  <si>
    <t>Putnam Career and Technical Center</t>
  </si>
  <si>
    <t>Crawford County Career and Technical Center Practical Nursing Program</t>
  </si>
  <si>
    <t>Texas College of Cosmetology-San Angelo</t>
  </si>
  <si>
    <t>Automeca Technical College-Bayamon</t>
  </si>
  <si>
    <t>Automeca Technical College-Caguas</t>
  </si>
  <si>
    <t>Automeca Technical College-Ponce</t>
  </si>
  <si>
    <t>Centura College-Chesapeake</t>
  </si>
  <si>
    <t>University of Phoenix-Hawaii</t>
  </si>
  <si>
    <t>Prism Career Institute-Cherry Hill</t>
  </si>
  <si>
    <t>Sonoran University of Health Sciences</t>
  </si>
  <si>
    <t>Escuela de Peritos Electricistas de Isabela Inc</t>
  </si>
  <si>
    <t>Yeshiva D'monsey Rabbinical College</t>
  </si>
  <si>
    <t>Lincoln Technical Institute-Mahwah</t>
  </si>
  <si>
    <t>Career Technical Institute</t>
  </si>
  <si>
    <t>Northwest Vista College</t>
  </si>
  <si>
    <t>Oconee Fall Line Technical College</t>
  </si>
  <si>
    <t>York County Community College</t>
  </si>
  <si>
    <t>Western Suffolk BOCES</t>
  </si>
  <si>
    <t>Arkansas State University-Mountain Home</t>
  </si>
  <si>
    <t>Columbia Gorge Community College</t>
  </si>
  <si>
    <t>Bakke Graduate University</t>
  </si>
  <si>
    <t>Arizona Board of Regents</t>
  </si>
  <si>
    <t>Manhattan School of Computer Technology</t>
  </si>
  <si>
    <t>Ross College-Hopkinsville</t>
  </si>
  <si>
    <t>Paul Mitchell the School-St. George</t>
  </si>
  <si>
    <t>Cadillac Institute of Cosmetology</t>
  </si>
  <si>
    <t>Arizona College of Nursing-Tempe</t>
  </si>
  <si>
    <t>Vanguard-Sentinel Adult Career and Technology Center</t>
  </si>
  <si>
    <t>Academy of Beauty Professionals</t>
  </si>
  <si>
    <t>New York Conservatory for Dramatic Arts</t>
  </si>
  <si>
    <t>Eastern International College-Jersey City</t>
  </si>
  <si>
    <t>Academia Serrant Inc</t>
  </si>
  <si>
    <t>San Joaquin Valley College-Trades Education Center</t>
  </si>
  <si>
    <t>Pacific College</t>
  </si>
  <si>
    <t>American College of Healthcare and Technology</t>
  </si>
  <si>
    <t>Compu-Med Vocational Careers Corp</t>
  </si>
  <si>
    <t>Advantage Technical College</t>
  </si>
  <si>
    <t>Mid Cities Barber College</t>
  </si>
  <si>
    <t>Midwestern University-Glendale</t>
  </si>
  <si>
    <t>Oregon Coast Community College</t>
  </si>
  <si>
    <t>Gwinnett College-Sandy Springs</t>
  </si>
  <si>
    <t>Mildred Elley-Pittsfield Campus</t>
  </si>
  <si>
    <t>Embry-Riddle Aeronautical University-Worldwide</t>
  </si>
  <si>
    <t>Merkaz Bnos-Business School</t>
  </si>
  <si>
    <t>Lia Schorr Institute of Cosmetic Skin Care Training</t>
  </si>
  <si>
    <t>CET-Alexandria</t>
  </si>
  <si>
    <t>Aviation Institute of Maintenance-Norfolk</t>
  </si>
  <si>
    <t>Centura College-Richmond Main</t>
  </si>
  <si>
    <t>Osceola Technical College</t>
  </si>
  <si>
    <t>Miami Ad School</t>
  </si>
  <si>
    <t>Green Country Technology Center</t>
  </si>
  <si>
    <t>Nova College de Puerto Rico</t>
  </si>
  <si>
    <t>John Wesley International Barber and Beauty College</t>
  </si>
  <si>
    <t>Southeastern College-West Palm Beach</t>
  </si>
  <si>
    <t>Ottawa University-Milwaukee</t>
  </si>
  <si>
    <t>Klamath Community College</t>
  </si>
  <si>
    <t>San Bernardino Community College District</t>
  </si>
  <si>
    <t>Minnesota State Colleges and Universities System Office</t>
  </si>
  <si>
    <t>American College of Acupuncture and Oriental Med</t>
  </si>
  <si>
    <t>AOMA Graduate School of Integrative Medicine</t>
  </si>
  <si>
    <t>Urban College of Boston</t>
  </si>
  <si>
    <t>Strayer University-Maryland</t>
  </si>
  <si>
    <t>Empire Beauty School-Monroeville</t>
  </si>
  <si>
    <t>Southern Careers Institute-San Antonio</t>
  </si>
  <si>
    <t>Cayce/Reilly School of Massage</t>
  </si>
  <si>
    <t>Prism Career Institute-West Atlantic City</t>
  </si>
  <si>
    <t>Studio Jewelers</t>
  </si>
  <si>
    <t>Praxis Institute</t>
  </si>
  <si>
    <t>San Juan Bautista School of Medicine</t>
  </si>
  <si>
    <t>Texas Health and Science University</t>
  </si>
  <si>
    <t>Carver Career Center</t>
  </si>
  <si>
    <t>Cayuga Onondaga BOCES-Practical Nursing Program</t>
  </si>
  <si>
    <t>Clearfield County Career and Technology Center</t>
  </si>
  <si>
    <t>Colegio de Cinematografía Artes y Television</t>
  </si>
  <si>
    <t>Delaware County Technical School-Practical Nursing Program</t>
  </si>
  <si>
    <t>Mid-Del Technology Center</t>
  </si>
  <si>
    <t>New York Institute of Massage Inc</t>
  </si>
  <si>
    <t>Dutchess BOCES-Practical Nursing Program</t>
  </si>
  <si>
    <t>Escuela Tecnica de Electricidad</t>
  </si>
  <si>
    <t>Institute of Technology</t>
  </si>
  <si>
    <t>Bristol Technical Education Center</t>
  </si>
  <si>
    <t>Genesee Valley BOCES-Practical Nursing Program</t>
  </si>
  <si>
    <t>Henrico County-Saint Marys Hospital School of Practical Nursing</t>
  </si>
  <si>
    <t>Herkimer County BOCES-Practical Nursing Program</t>
  </si>
  <si>
    <t>Graduate America College</t>
  </si>
  <si>
    <t>Cape Coral Technical College</t>
  </si>
  <si>
    <t>UPMC Mercy School of Nursing</t>
  </si>
  <si>
    <t>Ocean County Vocational-Technical School</t>
  </si>
  <si>
    <t>Yeshiva of the Telshe Alumni</t>
  </si>
  <si>
    <t>Kenneth Shuler School of Cosmetology-Rock Hill</t>
  </si>
  <si>
    <t>South Orange County Community College District</t>
  </si>
  <si>
    <t>CET-El Paso</t>
  </si>
  <si>
    <t>Appalachian School of Law</t>
  </si>
  <si>
    <t>Platt College-Ontario</t>
  </si>
  <si>
    <t>Delaware College of Art and Design</t>
  </si>
  <si>
    <t>American University of Health Sciences</t>
  </si>
  <si>
    <t>Career Networks Institute</t>
  </si>
  <si>
    <t>Monty Tech</t>
  </si>
  <si>
    <t>Okaloosa Technical College</t>
  </si>
  <si>
    <t>Lincoln Technical Institute-Lincoln</t>
  </si>
  <si>
    <t>Wayne County Schools Career Center</t>
  </si>
  <si>
    <t>Carolinas College of Health Sciences</t>
  </si>
  <si>
    <t>Western Governors University</t>
  </si>
  <si>
    <t>California Aeronautical University</t>
  </si>
  <si>
    <t>Herzing University-New Orleans</t>
  </si>
  <si>
    <t>Florida Gulf Coast University</t>
  </si>
  <si>
    <t>Little Priest Tribal College</t>
  </si>
  <si>
    <t>South Louisiana Community College</t>
  </si>
  <si>
    <t>Pima Medical Institute-Chula Vista</t>
  </si>
  <si>
    <t>Lincoln College of Technology-Marietta</t>
  </si>
  <si>
    <t>Academy of Hair Design-Lufkin</t>
  </si>
  <si>
    <t>Pathway Vocational Academy</t>
  </si>
  <si>
    <t>Toni &amp; Guy Hairdressing Academy-Worcester</t>
  </si>
  <si>
    <t>Northwest HVAC/R Training Center</t>
  </si>
  <si>
    <t>Myotherapy Institute</t>
  </si>
  <si>
    <t>Florida College of Integrative Medicine</t>
  </si>
  <si>
    <t>New Professions Technical Institute</t>
  </si>
  <si>
    <t>Strand College of Hair Design</t>
  </si>
  <si>
    <t>City College-Miami</t>
  </si>
  <si>
    <t>Ilisagvik College</t>
  </si>
  <si>
    <t>Community College of Baltimore County</t>
  </si>
  <si>
    <t>White Earth Tribal and Community College</t>
  </si>
  <si>
    <t>Blue Cliff College-Metairie</t>
  </si>
  <si>
    <t>Creative Images Institute of Cosmetology-North Dayton</t>
  </si>
  <si>
    <t>Dewey University-Carolina</t>
  </si>
  <si>
    <t>Yeshiva College of the Nations Capital</t>
  </si>
  <si>
    <t>Louisiana State University Health Sciences Center-Shreveport</t>
  </si>
  <si>
    <t>Hair Academy II</t>
  </si>
  <si>
    <t>Southwest Acupuncture College-Boulder</t>
  </si>
  <si>
    <t>River Parishes Community College</t>
  </si>
  <si>
    <t>Los Angeles Film School</t>
  </si>
  <si>
    <t>FINE Mortuary College</t>
  </si>
  <si>
    <t>International Baptist College and Seminary</t>
  </si>
  <si>
    <t>Gwinnett College</t>
  </si>
  <si>
    <t>Fortis College-Foley</t>
  </si>
  <si>
    <t>Medical Training College</t>
  </si>
  <si>
    <t>Toni &amp; Guy Hairdressing Academy-Plano</t>
  </si>
  <si>
    <t>University of Connecticut-Waterbury Campus</t>
  </si>
  <si>
    <t>University of Connecticut-Avery Point</t>
  </si>
  <si>
    <t>University of Connecticut-Stamford</t>
  </si>
  <si>
    <t>University of Management and Technology</t>
  </si>
  <si>
    <t>Baton Rouge Community College</t>
  </si>
  <si>
    <t>IYRS School of Technology &amp; Trades</t>
  </si>
  <si>
    <t>Midwest Technical Institute-Illinois</t>
  </si>
  <si>
    <t>Advanced Barber College and Hair Design</t>
  </si>
  <si>
    <t>The College of Health Care Professions-Austin</t>
  </si>
  <si>
    <t>New Community Career &amp; Technical Institute</t>
  </si>
  <si>
    <t>The Chicago School-College of Nursing</t>
  </si>
  <si>
    <t>Professional Golfers Career College</t>
  </si>
  <si>
    <t>Chester Career College</t>
  </si>
  <si>
    <t>Milan Institute-San Antonio Ingram</t>
  </si>
  <si>
    <t>Rudae's School of Beauty Culture-Ft Wayne</t>
  </si>
  <si>
    <t>Carrington College-San Jose</t>
  </si>
  <si>
    <t>Brookline College-Tucson</t>
  </si>
  <si>
    <t>Miller-Motte College-McCann-Lewisburg</t>
  </si>
  <si>
    <t>Carrington College-Pleasant Hill Campus</t>
  </si>
  <si>
    <t>Modern Hairstyling Institute-Carolina</t>
  </si>
  <si>
    <t>Universal Technical Institute of California Inc</t>
  </si>
  <si>
    <t>American InterContinental University-Atlanta</t>
  </si>
  <si>
    <t>Rancho Santiago Community College District Office</t>
  </si>
  <si>
    <t>The Academy of Hair Design Six</t>
  </si>
  <si>
    <t>Eastern West Virginia Community and Technical College</t>
  </si>
  <si>
    <t>Aviation Institute of Maintenance-Indianapolis</t>
  </si>
  <si>
    <t>IVAEM College</t>
  </si>
  <si>
    <t>Midwest College of Oriental Medicine-Skokie</t>
  </si>
  <si>
    <t>Carrington College-Spokane</t>
  </si>
  <si>
    <t>Texas Tech University System Administration</t>
  </si>
  <si>
    <t>CBD College</t>
  </si>
  <si>
    <t>East West College of Natural Medicine</t>
  </si>
  <si>
    <t>Atlantic Institute of Oriental Medicine</t>
  </si>
  <si>
    <t>MDT College of Health Sciences</t>
  </si>
  <si>
    <t>Bennett Career Institute</t>
  </si>
  <si>
    <t>Blue Cliff College-Lafayette</t>
  </si>
  <si>
    <t>Community Care College</t>
  </si>
  <si>
    <t>Erie 1 BOCES</t>
  </si>
  <si>
    <t>HDS Truck Driving Institute</t>
  </si>
  <si>
    <t>International Training Careers</t>
  </si>
  <si>
    <t>The King's University</t>
  </si>
  <si>
    <t>Fortis College-Baton Rouge</t>
  </si>
  <si>
    <t>My Le's Beauty College</t>
  </si>
  <si>
    <t>New Concept Massage and Beauty School</t>
  </si>
  <si>
    <t>New York College of Traditional Chinese Medicine</t>
  </si>
  <si>
    <t>Fortis College-Orange Park</t>
  </si>
  <si>
    <t>Northeastern Seminary</t>
  </si>
  <si>
    <t>Omega Institute of Cosmetology</t>
  </si>
  <si>
    <t>Pacific Islands University</t>
  </si>
  <si>
    <t>PCI College</t>
  </si>
  <si>
    <t>Rosedale Bible College</t>
  </si>
  <si>
    <t>Seattle Institute of East Asian Medicine</t>
  </si>
  <si>
    <t>Shawnee Beauty College</t>
  </si>
  <si>
    <t>Acupuncture and Massage College</t>
  </si>
  <si>
    <t>Upper Valley Educators Institute</t>
  </si>
  <si>
    <t>Keck Graduate Institute</t>
  </si>
  <si>
    <t>Aviation Institute of Maintenance-Atlanta</t>
  </si>
  <si>
    <t>Empire Beauty School-Kennesaw</t>
  </si>
  <si>
    <t>Antioch University-System Administration</t>
  </si>
  <si>
    <t>New York Automotive and Diesel Institute</t>
  </si>
  <si>
    <t>Remington College-Baton Rouge Campus</t>
  </si>
  <si>
    <t>New Saint Andrews College</t>
  </si>
  <si>
    <t>Arkansas State University-Newport</t>
  </si>
  <si>
    <t>Atenas College</t>
  </si>
  <si>
    <t>Onondaga Cortland Madison BOCES</t>
  </si>
  <si>
    <t>National American University-Ellsworth</t>
  </si>
  <si>
    <t>Pillar College</t>
  </si>
  <si>
    <t>Miami Ad School-San Francisco</t>
  </si>
  <si>
    <t>Oregon State University-Cascades Campus</t>
  </si>
  <si>
    <t>Milan Institute-Amarillo</t>
  </si>
  <si>
    <t>Southern University Law Center</t>
  </si>
  <si>
    <t>Texas Barber College</t>
  </si>
  <si>
    <t>Miller-Motte College-Charleston</t>
  </si>
  <si>
    <t>American Career College-Anaheim</t>
  </si>
  <si>
    <t>Saginaw Chippewa Tribal College</t>
  </si>
  <si>
    <t>Richmont Graduate University</t>
  </si>
  <si>
    <t>The Seattle School of Theology &amp; Psychology</t>
  </si>
  <si>
    <t>Northwest College-Hillsboro</t>
  </si>
  <si>
    <t>East Valley Institute of Technology</t>
  </si>
  <si>
    <t>Smith Chason College</t>
  </si>
  <si>
    <t>Irell &amp; Manella Graduate School of Biological Sciences at City of Hope</t>
  </si>
  <si>
    <t>Design's School of Cosmetology</t>
  </si>
  <si>
    <t>Ultimate Medical Academy</t>
  </si>
  <si>
    <t>Florida Barber Academy</t>
  </si>
  <si>
    <t>M-DCPS The English Center</t>
  </si>
  <si>
    <t>Florida Education Institute</t>
  </si>
  <si>
    <t>Texas County Technical College</t>
  </si>
  <si>
    <t>Aviation Institute of Maintenance-Kansas City</t>
  </si>
  <si>
    <t>Blue Cliff College-Gulfport</t>
  </si>
  <si>
    <t>Metropolitan Learning Institute</t>
  </si>
  <si>
    <t>Orleans Niagara BOCES-Practical Nursing Program</t>
  </si>
  <si>
    <t>Yeshiva Shaarei Torah of Rockland</t>
  </si>
  <si>
    <t>Leon Studio One School of Beauty Knowledge</t>
  </si>
  <si>
    <t>American Institute of Alternative Medicine</t>
  </si>
  <si>
    <t>Brown Aveda Institute-Mentor</t>
  </si>
  <si>
    <t>Susquehanna County Career and Technology Center</t>
  </si>
  <si>
    <t>Universidad Pentecostal Mizpa</t>
  </si>
  <si>
    <t>Caribbean Forensic and Technical College</t>
  </si>
  <si>
    <t>Concorde Career College-Grand Prairie</t>
  </si>
  <si>
    <t>Lamar Institute of Technology</t>
  </si>
  <si>
    <t>Aviation Institute of Maintenance-Dallas</t>
  </si>
  <si>
    <t>Healing Mountain Massage School</t>
  </si>
  <si>
    <t>Eastern Virginia Career College</t>
  </si>
  <si>
    <t>Rudy &amp; Kelly Academy, A Paul Mitchell Partner School</t>
  </si>
  <si>
    <t>California State University-Channel Islands</t>
  </si>
  <si>
    <t>Franklin W Olin College of Engineering</t>
  </si>
  <si>
    <t>Won Institute of Graduate Studies</t>
  </si>
  <si>
    <t>Lincoln Technical Institute-Paramus</t>
  </si>
  <si>
    <t>Pima Medical Institute-Colorado Springs</t>
  </si>
  <si>
    <t>Paul Mitchell the School-Costa Mesa</t>
  </si>
  <si>
    <t>Ave Maria School of Law</t>
  </si>
  <si>
    <t>Tulsa Welding School-Jacksonville</t>
  </si>
  <si>
    <t>Pennsylvania College of Health Sciences</t>
  </si>
  <si>
    <t>West Virginia Junior College-Bridgeport</t>
  </si>
  <si>
    <t>St Louis College of Health Careers-Fenton</t>
  </si>
  <si>
    <t>Interactive College of Technology-Gainesville</t>
  </si>
  <si>
    <t>San Joaquin Valley College-Ontario</t>
  </si>
  <si>
    <t>Alaska Christian College</t>
  </si>
  <si>
    <t>University of Arkansas Grantham</t>
  </si>
  <si>
    <t>Carrington College-Albuquerque</t>
  </si>
  <si>
    <t>NASCAR Technical Institute</t>
  </si>
  <si>
    <t>University of the Potomac-VA Campus</t>
  </si>
  <si>
    <t>Milan Institute-Palm Desert</t>
  </si>
  <si>
    <t>Tohono O'odham Community College</t>
  </si>
  <si>
    <t>Edward Via College of Osteopathic Medicine</t>
  </si>
  <si>
    <t>Southwest Institute of Healing Arts</t>
  </si>
  <si>
    <t>InterCoast Colleges-Riverside</t>
  </si>
  <si>
    <t>University of Antelope Valley</t>
  </si>
  <si>
    <t>Brighton Center's Center for Employment Training</t>
  </si>
  <si>
    <t>California Healing Arts College</t>
  </si>
  <si>
    <t>Dallas Barber &amp; Stylist College</t>
  </si>
  <si>
    <t>NorthShore University HealthSystem School of Nurse Anesthesia</t>
  </si>
  <si>
    <t>Faith International University</t>
  </si>
  <si>
    <t>Family of Faith Christian University</t>
  </si>
  <si>
    <t>Hood Theological Seminary</t>
  </si>
  <si>
    <t>Colegio Educativo Tecnologico Industrial Inc</t>
  </si>
  <si>
    <t>Irene's Myomassology Institute</t>
  </si>
  <si>
    <t>Jay's Technical Institute</t>
  </si>
  <si>
    <t>NTMA Training Centers of Southern California</t>
  </si>
  <si>
    <t>P C Age-Jersey City</t>
  </si>
  <si>
    <t>PC AGE-Metropark</t>
  </si>
  <si>
    <t>Hollywood Institute</t>
  </si>
  <si>
    <t>South Florida Institute of Technology</t>
  </si>
  <si>
    <t>Southeastern College-Charleston</t>
  </si>
  <si>
    <t>Tigi Hairdressing Academy-Colorado Springs</t>
  </si>
  <si>
    <t>Trend Barber College</t>
  </si>
  <si>
    <t>Valley Grande Institute for Academic Studies</t>
  </si>
  <si>
    <t>West Coast University-Los Angeles</t>
  </si>
  <si>
    <t>Williamson Christian College</t>
  </si>
  <si>
    <t>Illinois Eastern Community College-System Office</t>
  </si>
  <si>
    <t>Triangle Tech Inc-Sunbury</t>
  </si>
  <si>
    <t>DigiPen Institute of Technology</t>
  </si>
  <si>
    <t>Pierpont Community and Technical College</t>
  </si>
  <si>
    <t>Dewey University-Hato Rey</t>
  </si>
  <si>
    <t>InterCoast Colleges-West Covina</t>
  </si>
  <si>
    <t>American College of Healthcare Sciences</t>
  </si>
  <si>
    <t>Colorado Media School</t>
  </si>
  <si>
    <t>Paul Mitchell the School-Rhode Island</t>
  </si>
  <si>
    <t>Miller-Motte College-Chattanooga</t>
  </si>
  <si>
    <t>Milan Institute-Sparks</t>
  </si>
  <si>
    <t>Bexley Hall Seabury Western Theological Seminary Federation, Inc.</t>
  </si>
  <si>
    <t>University of North Texas System</t>
  </si>
  <si>
    <t>Altierus Career College-Norcross</t>
  </si>
  <si>
    <t>Strayer University-Tennessee</t>
  </si>
  <si>
    <t>Strayer University-Pennsylvania</t>
  </si>
  <si>
    <t>Charlie's Guard-Detective Bureau and Academy Inc</t>
  </si>
  <si>
    <t>PCI Academy-Plymouth</t>
  </si>
  <si>
    <t>Creative Images Institute of Cosmetology-South Dayton</t>
  </si>
  <si>
    <t>Brookline College-Albuquerque</t>
  </si>
  <si>
    <t>Byzantine Catholic Seminary of Saints Cyril and Methodius</t>
  </si>
  <si>
    <t>Northcentral University</t>
  </si>
  <si>
    <t>Bayamon Community College</t>
  </si>
  <si>
    <t>Folsom Lake College</t>
  </si>
  <si>
    <t>LeGrand Institute of Cosmetology Inc</t>
  </si>
  <si>
    <t>Hussian College-Daymar College Murfreesboro</t>
  </si>
  <si>
    <t>Cambridge Technical Institute</t>
  </si>
  <si>
    <t>Empire Beauty School-Midlothian</t>
  </si>
  <si>
    <t>Empire Beauty School-Owings Mills</t>
  </si>
  <si>
    <t>Empire Beauty School-West Mifflin</t>
  </si>
  <si>
    <t>ATI College-Whittier</t>
  </si>
  <si>
    <t>Advance Science International College</t>
  </si>
  <si>
    <t>ATA College</t>
  </si>
  <si>
    <t>American Advanced Technicians Institute</t>
  </si>
  <si>
    <t>Baptist University of the Americas</t>
  </si>
  <si>
    <t>Beis Medrash Heichal Dovid</t>
  </si>
  <si>
    <t>Blue Cliff Career College</t>
  </si>
  <si>
    <t>Lawrenceburg Technical College</t>
  </si>
  <si>
    <t>Paul Mitchell the School-Gastonia</t>
  </si>
  <si>
    <t>CES College</t>
  </si>
  <si>
    <t>Stellar Career College</t>
  </si>
  <si>
    <t>Auguste Escoffier School of Culinary Arts-Austin</t>
  </si>
  <si>
    <t>Culinary Institute Inc</t>
  </si>
  <si>
    <t>Escuela Hotelera de San Juan</t>
  </si>
  <si>
    <t>Orion Institute</t>
  </si>
  <si>
    <t>Moore Career College</t>
  </si>
  <si>
    <t>Industrial Technical College</t>
  </si>
  <si>
    <t>Institute of Clinical Acupuncture &amp; Oriental Med</t>
  </si>
  <si>
    <t>Gwinnett College-Marietta Campus</t>
  </si>
  <si>
    <t>Leston College</t>
  </si>
  <si>
    <t>Charlotte Christian College and Theological Seminary</t>
  </si>
  <si>
    <t>Nightingale College</t>
  </si>
  <si>
    <t>PITC Institute</t>
  </si>
  <si>
    <t>Skinworks School of Advanced Skincare</t>
  </si>
  <si>
    <t>Southeastern College-Columbia</t>
  </si>
  <si>
    <t>Turning Point Beauty College</t>
  </si>
  <si>
    <t>Unitech Training Academy-Lafayette</t>
  </si>
  <si>
    <t>Mountwest Community and Technical College</t>
  </si>
  <si>
    <t>American InterContinental University System</t>
  </si>
  <si>
    <t>American InterContinental University-Houston</t>
  </si>
  <si>
    <t>University of California-Merced</t>
  </si>
  <si>
    <t>Remington College-North Houston Campus</t>
  </si>
  <si>
    <t>Paul Mitchell the School-Orlando</t>
  </si>
  <si>
    <t>Pima Medical Institute-Las Vegas</t>
  </si>
  <si>
    <t>Remington College-Nashville Campus</t>
  </si>
  <si>
    <t>Central Methodist University-College of Graduate and Extended Studies</t>
  </si>
  <si>
    <t>North-West College-Riverside</t>
  </si>
  <si>
    <t>Altierus Career College-Bissonnet</t>
  </si>
  <si>
    <t>Colegio Tecnico de Electricidad Galloza</t>
  </si>
  <si>
    <t>Spa Tech Institute-Westboro</t>
  </si>
  <si>
    <t>Spa Tech Institute-Plymouth</t>
  </si>
  <si>
    <t>Neumont College of Computer Science</t>
  </si>
  <si>
    <t>Johnson &amp; Wales University-Charlotte</t>
  </si>
  <si>
    <t>Roseman University of Health Sciences</t>
  </si>
  <si>
    <t>Fortis Institute-Port Saint Lucie</t>
  </si>
  <si>
    <t>Aviation Institute of Maintenance-Manassas</t>
  </si>
  <si>
    <t>Cosmetology School of Arts &amp; Sciences</t>
  </si>
  <si>
    <t>Universal Technical Institute of Pennsylvania Inc</t>
  </si>
  <si>
    <t>Kenneth Shuler School of Cosmetology-Spartanburg</t>
  </si>
  <si>
    <t>Kenneth Shuler School of Cosmetology-Columbia</t>
  </si>
  <si>
    <t>Divine Mercy University</t>
  </si>
  <si>
    <t>Lincoln Technical Institute-Shelton</t>
  </si>
  <si>
    <t>Northwest Career College</t>
  </si>
  <si>
    <t>Soma Institute-The National School of Clinical Massage Therapy</t>
  </si>
  <si>
    <t>American Academy of Health and Wellness</t>
  </si>
  <si>
    <t>Arizona School of Acupuncture and Oriental Medicine</t>
  </si>
  <si>
    <t>Ave Maria University</t>
  </si>
  <si>
    <t>CALC Institute of Technology</t>
  </si>
  <si>
    <t>Sutter County Career Training Center</t>
  </si>
  <si>
    <t>Cambridge College of Healthcare &amp; Technology</t>
  </si>
  <si>
    <t>Career Care Institute</t>
  </si>
  <si>
    <t>ATA Career Education</t>
  </si>
  <si>
    <t>Community Christian College</t>
  </si>
  <si>
    <t>Culpeper Cosmetology Training Center</t>
  </si>
  <si>
    <t>Eastern School of Acupuncture and Traditional Medicine</t>
  </si>
  <si>
    <t>Ecclesia College</t>
  </si>
  <si>
    <t>Employment Solutions-College for Technical Education</t>
  </si>
  <si>
    <t>Estelle Medical Academy</t>
  </si>
  <si>
    <t>Evergreen Beauty and Barber College-Everett</t>
  </si>
  <si>
    <t>Paul Mitchell the School-Great Lakes</t>
  </si>
  <si>
    <t>Healthcare Training Institute</t>
  </si>
  <si>
    <t>John D Rockefeller IV Career Center</t>
  </si>
  <si>
    <t>Los Angeles College of Music</t>
  </si>
  <si>
    <t>Rosslyn Training Academy of Cosmetology</t>
  </si>
  <si>
    <t>SAE Institute of Technology-Nashville</t>
  </si>
  <si>
    <t>Stanbridge University</t>
  </si>
  <si>
    <t>Universal College of Healing Arts</t>
  </si>
  <si>
    <t>Uta Mesivta of Kiryas Joel</t>
  </si>
  <si>
    <t>Harrisburg University of Science and Technology</t>
  </si>
  <si>
    <t>Blue Ridge Community and Technical College</t>
  </si>
  <si>
    <t>Colorado State University-System Office</t>
  </si>
  <si>
    <t>Daytona College</t>
  </si>
  <si>
    <t>Delta Technical College-Mississippi</t>
  </si>
  <si>
    <t>United States University</t>
  </si>
  <si>
    <t>Empire Beauty School-Avondale</t>
  </si>
  <si>
    <t>Empire Beauty School-Littleton</t>
  </si>
  <si>
    <t>Empire Beauty School-Aurora</t>
  </si>
  <si>
    <t>Joyce University of Nursing and Health Sciences</t>
  </si>
  <si>
    <t>San Joaquin Valley College-Modesto</t>
  </si>
  <si>
    <t>Eagle Gate College-Layton</t>
  </si>
  <si>
    <t>Academy of Hair Design-Jasper</t>
  </si>
  <si>
    <t>Unitech Training Academy-West Monroe</t>
  </si>
  <si>
    <t>New River Community and Technical College</t>
  </si>
  <si>
    <t>The College of Health Care Professions-Southwest Houston</t>
  </si>
  <si>
    <t>UEI College-Chula Vista</t>
  </si>
  <si>
    <t>UEI College-West Covina</t>
  </si>
  <si>
    <t>Georgia Gwinnett College</t>
  </si>
  <si>
    <t>Phoenix Institute of Herbal Medicine &amp; Acupuncture</t>
  </si>
  <si>
    <t>Tucson College of Beauty</t>
  </si>
  <si>
    <t>California Career College</t>
  </si>
  <si>
    <t>Palladium Technical Academy Inc</t>
  </si>
  <si>
    <t>Los Angeles College of Aesthetics</t>
  </si>
  <si>
    <t>National Polytechnic College</t>
  </si>
  <si>
    <t>American Career College-Ontario</t>
  </si>
  <si>
    <t>Asher College</t>
  </si>
  <si>
    <t>American Institute of Massage Therapy</t>
  </si>
  <si>
    <t>University of East-West Medicine</t>
  </si>
  <si>
    <t>Blake Austin College</t>
  </si>
  <si>
    <t>Aviator College of Aeronautical Science and Technology</t>
  </si>
  <si>
    <t>Trendsetters School of Beauty &amp; Barbering</t>
  </si>
  <si>
    <t>American Institute of Beauty</t>
  </si>
  <si>
    <t>North Florida Cosmetology Institute</t>
  </si>
  <si>
    <t>Florida Academy of Health &amp; Beauty</t>
  </si>
  <si>
    <t>Augusta School of Massage</t>
  </si>
  <si>
    <t>SUM Bible College and Theological Seminary</t>
  </si>
  <si>
    <t>Compass Career College</t>
  </si>
  <si>
    <t>Hair Expressions Academy</t>
  </si>
  <si>
    <t>Nuvo College of Cosmetology</t>
  </si>
  <si>
    <t>WellSpring School of Allied Health-Kansas City</t>
  </si>
  <si>
    <t>The Salon Professional Academy-Fargo</t>
  </si>
  <si>
    <t>Aveda Arts &amp; Sciences Institute-New York</t>
  </si>
  <si>
    <t>MyrAngel Beauty Institute</t>
  </si>
  <si>
    <t>Texas Health School</t>
  </si>
  <si>
    <t>Paul Mitchell the School-Logan</t>
  </si>
  <si>
    <t>Careers Unlimited</t>
  </si>
  <si>
    <t>Mountainland Technical College</t>
  </si>
  <si>
    <t>Avi Career Training</t>
  </si>
  <si>
    <t>Mountain State School of Massage</t>
  </si>
  <si>
    <t>Arkansas State University System</t>
  </si>
  <si>
    <t>San Joaquin Valley College-Rancho Cordova</t>
  </si>
  <si>
    <t>San Joaquin Valley College-Central Administrative Office</t>
  </si>
  <si>
    <t>Broken Arrow Beauty College</t>
  </si>
  <si>
    <t>Universal Technical Institute of Northern California Inc</t>
  </si>
  <si>
    <t>Lemoore College</t>
  </si>
  <si>
    <t>Stautzenberger College-Brecksville</t>
  </si>
  <si>
    <t>West Hills Community College District</t>
  </si>
  <si>
    <t>Unitech Training Academy-Houma</t>
  </si>
  <si>
    <t>Rasmussen University-Illinois</t>
  </si>
  <si>
    <t>International Institute for Restorative Practices</t>
  </si>
  <si>
    <t>Automotive Training Center-Warminster</t>
  </si>
  <si>
    <t>Empire Beauty School-Milwaukee</t>
  </si>
  <si>
    <t>Triangle Tech Inc-Bethlehem</t>
  </si>
  <si>
    <t>Milan Institute-Clovis</t>
  </si>
  <si>
    <t>Strayer University-Florida</t>
  </si>
  <si>
    <t>Pima Medical Institute-Renton</t>
  </si>
  <si>
    <t>CBT Technology Institute-Main Campus</t>
  </si>
  <si>
    <t>CBT Technology Institute-Hialeah</t>
  </si>
  <si>
    <t>Dewey University-Juana Díaz</t>
  </si>
  <si>
    <t>The College of Health Care Professions-San Antonio</t>
  </si>
  <si>
    <t>Lincoln Technical Institute-Whitestone</t>
  </si>
  <si>
    <t>American Public University System</t>
  </si>
  <si>
    <t>Huntsville Bible College</t>
  </si>
  <si>
    <t>Beaumont Adult School</t>
  </si>
  <si>
    <t>Gnomon</t>
  </si>
  <si>
    <t>Coachella Valley Beauty College</t>
  </si>
  <si>
    <t>Valley College of Medical Careers</t>
  </si>
  <si>
    <t>Academy of Natural Therapy Inc</t>
  </si>
  <si>
    <t>Academy Di Capelli-School of Cosmetology</t>
  </si>
  <si>
    <t>Delaware Learning Institute of Cosmetology</t>
  </si>
  <si>
    <t>Dragon Rises College of Oriental Medicine</t>
  </si>
  <si>
    <t>Palm Beach Academy of Health &amp; Beauty</t>
  </si>
  <si>
    <t>SABER College</t>
  </si>
  <si>
    <t>Taylor College</t>
  </si>
  <si>
    <t>Pensacola School of Massage Therapy &amp; Health Careers</t>
  </si>
  <si>
    <t>Ideal Beauty Academy</t>
  </si>
  <si>
    <t>Denmark College</t>
  </si>
  <si>
    <t>Louisiana Culinary Institute</t>
  </si>
  <si>
    <t>Bais Medrash Toras Chesed</t>
  </si>
  <si>
    <t>Ace Institute of Technology</t>
  </si>
  <si>
    <t>New Age Training</t>
  </si>
  <si>
    <t>Dayton School of Medical Massage</t>
  </si>
  <si>
    <t>Visible Music College</t>
  </si>
  <si>
    <t>CCI Training Center-Arlington</t>
  </si>
  <si>
    <t>Champion Beauty College</t>
  </si>
  <si>
    <t>Southeast Texas Career Institute</t>
  </si>
  <si>
    <t>Southwest Technical College</t>
  </si>
  <si>
    <t>Virginia Beach Theological Seminary</t>
  </si>
  <si>
    <t>Milwaukee Career College</t>
  </si>
  <si>
    <t>University of the West</t>
  </si>
  <si>
    <t>American College of Education</t>
  </si>
  <si>
    <t>South University-Tampa</t>
  </si>
  <si>
    <t>Milan Institute of Cosmetology-San Antonio Military</t>
  </si>
  <si>
    <t>Appalachian College of Pharmacy</t>
  </si>
  <si>
    <t>Paul Mitchell the School-Tampa</t>
  </si>
  <si>
    <t>Paul Mitchell the School-San Diego</t>
  </si>
  <si>
    <t>Paul Mitchell the School-Michigan</t>
  </si>
  <si>
    <t>Paul Mitchell the School-Sherman Oaks</t>
  </si>
  <si>
    <t>Paul Mitchell the School-Tysons Corner</t>
  </si>
  <si>
    <t>Blue Cliff College-Houma</t>
  </si>
  <si>
    <t>Fortis College-Columbus</t>
  </si>
  <si>
    <t>Fortis College-Cincinnati</t>
  </si>
  <si>
    <t>Blue Cliff College-Fayetteville</t>
  </si>
  <si>
    <t>Blue Cliff College-Alexandria</t>
  </si>
  <si>
    <t>Strayer University-Delaware</t>
  </si>
  <si>
    <t>Strayer University-Alabama</t>
  </si>
  <si>
    <t>Brown Aveda Institute-Strongsville</t>
  </si>
  <si>
    <t>Clary Sage College</t>
  </si>
  <si>
    <t>Rasmussen University-Wisconsin</t>
  </si>
  <si>
    <t>Empire Beauty School-Richmond</t>
  </si>
  <si>
    <t>Empire Beauty School-North Hills</t>
  </si>
  <si>
    <t>Empire Beauty School-Concord</t>
  </si>
  <si>
    <t>Lexington Healing Arts Academy</t>
  </si>
  <si>
    <t>Empire Beauty School-Hooksett</t>
  </si>
  <si>
    <t>The Institute of Beauty and Wellness</t>
  </si>
  <si>
    <t>Carrington College-Stockton</t>
  </si>
  <si>
    <t>Carrington College-Citrus Heights</t>
  </si>
  <si>
    <t>Euphoria Institute of Beauty Arts &amp; Sciences-Summerlin</t>
  </si>
  <si>
    <t>Columbia Southern University</t>
  </si>
  <si>
    <t>Arizona Culinary Institute</t>
  </si>
  <si>
    <t>Healthcare Career College</t>
  </si>
  <si>
    <t>Coastline Beauty College</t>
  </si>
  <si>
    <t>Branford Academy of Hair and Cosmetology</t>
  </si>
  <si>
    <t>Academy of Massage and Bodywork</t>
  </si>
  <si>
    <t>Academy for Five Element Acupuncture</t>
  </si>
  <si>
    <t>Academy of Career Training</t>
  </si>
  <si>
    <t>Miami Regional University</t>
  </si>
  <si>
    <t>Paul Mitchell the School-Miami</t>
  </si>
  <si>
    <t>Aveda Institute-South Florida</t>
  </si>
  <si>
    <t>Aveda Institute-Tallahassee</t>
  </si>
  <si>
    <t>Shear Excellence Hair Academy</t>
  </si>
  <si>
    <t>Carlson College of Massage Therapy</t>
  </si>
  <si>
    <t>MyComputerCareer at Indianapolis</t>
  </si>
  <si>
    <t>Z Hair Academy</t>
  </si>
  <si>
    <t>DiGrigoli School of Cosmetology</t>
  </si>
  <si>
    <t>Elevate Salon Institute</t>
  </si>
  <si>
    <t>Lakewood School of Therapeutic Massage</t>
  </si>
  <si>
    <t>The Salon Professional Academy-Battle Creek</t>
  </si>
  <si>
    <t>Trend Setters School</t>
  </si>
  <si>
    <t>Academy of Hair Design-Springfield</t>
  </si>
  <si>
    <t>Corinth Academy of Cosmetology</t>
  </si>
  <si>
    <t>Southeastern College-Charlotte</t>
  </si>
  <si>
    <t>Yeshivas Be'er Yitzchok</t>
  </si>
  <si>
    <t>Yeshiva Toras Chaim</t>
  </si>
  <si>
    <t>Talmudical Seminary of Bobov</t>
  </si>
  <si>
    <t>Center for Allied Health Education</t>
  </si>
  <si>
    <t>Monroe 2 Orleans BOCES-Center for Workforce Development</t>
  </si>
  <si>
    <t>Aveda Fredric's Institute-Cincinnati</t>
  </si>
  <si>
    <t>MyComputerCareer at Columbus</t>
  </si>
  <si>
    <t>CDE Career Institute</t>
  </si>
  <si>
    <t>Instituto Educativo Premier</t>
  </si>
  <si>
    <t>Charleston School of Law</t>
  </si>
  <si>
    <t>Elite College of Cosmetology</t>
  </si>
  <si>
    <t>Manuel and Theresa's School of Hair Design-Bryan</t>
  </si>
  <si>
    <t>Southwest University at El Paso</t>
  </si>
  <si>
    <t>Paul Mitchell the School-Austin</t>
  </si>
  <si>
    <t>Aveda Institute-Provo</t>
  </si>
  <si>
    <t>Dixie Technical College</t>
  </si>
  <si>
    <t>Victoria's Academy of Cosmetology</t>
  </si>
  <si>
    <t>Paul Mitchell the School-San Antonio</t>
  </si>
  <si>
    <t>CEM College-Bayamon</t>
  </si>
  <si>
    <t>Bryant &amp; Stratton College-Wauwatosa</t>
  </si>
  <si>
    <t>The Art Institute of Austin</t>
  </si>
  <si>
    <t>Remington College-Houston Southeast Campus</t>
  </si>
  <si>
    <t>Remington College-Shreveport Campus</t>
  </si>
  <si>
    <t>TC Beauty</t>
  </si>
  <si>
    <t>Patrick Henry College</t>
  </si>
  <si>
    <t>The Hair Academy</t>
  </si>
  <si>
    <t>Ross Medical Education Center-New Baltimore</t>
  </si>
  <si>
    <t>Ross College-Sylvania</t>
  </si>
  <si>
    <t>Escuela De Troqueleria Y Herramentaje</t>
  </si>
  <si>
    <t>Fortis Institute-Nashville</t>
  </si>
  <si>
    <t>ATA College-Cincinnati</t>
  </si>
  <si>
    <t>Community Technology Learning Center of Portage</t>
  </si>
  <si>
    <t>Dental Assistant Pro LLC-Columbus</t>
  </si>
  <si>
    <t>Dental Assistant Pro-Lebanon</t>
  </si>
  <si>
    <t>Elite Welding Academy LLC</t>
  </si>
  <si>
    <t>Galen College of Nursing-Cincinnati</t>
  </si>
  <si>
    <t>Strayer University-North Carolina</t>
  </si>
  <si>
    <t>Strayer University-New Jersey</t>
  </si>
  <si>
    <t>International Culinary Arts and Sciences Institute</t>
  </si>
  <si>
    <t>Ohio Media School-Columbus</t>
  </si>
  <si>
    <t>Ohio Medical Career College</t>
  </si>
  <si>
    <t>The King's College</t>
  </si>
  <si>
    <t>Chamberlain University-Administrative Office</t>
  </si>
  <si>
    <t>Chamberlain University-Illinois</t>
  </si>
  <si>
    <t>Chamberlain University-Ohio</t>
  </si>
  <si>
    <t>Chamberlain University-Arizona</t>
  </si>
  <si>
    <t>The Salon Professional Academy-Appleton</t>
  </si>
  <si>
    <t>Milan Institute of Cosmetology-Vacaville</t>
  </si>
  <si>
    <t>Milan Institute of Cosmetology-Reno</t>
  </si>
  <si>
    <t>Ottawa University-Online</t>
  </si>
  <si>
    <t>Paul Mitchell the School-Esani</t>
  </si>
  <si>
    <t>Paul Mitchell the School-Birmingham</t>
  </si>
  <si>
    <t>Taft University System</t>
  </si>
  <si>
    <t>Mayfield College</t>
  </si>
  <si>
    <t>Academy of Esthetics and Cosmetology</t>
  </si>
  <si>
    <t>Borner's Barber College</t>
  </si>
  <si>
    <t>Paul Mitchell the School-Pasadena</t>
  </si>
  <si>
    <t>San Francisco Institute of Esthetics &amp; Cosmetology Inc</t>
  </si>
  <si>
    <t>Laurus College</t>
  </si>
  <si>
    <t>Healing Hands School of Holistic Health</t>
  </si>
  <si>
    <t>Career Development Institute Inc</t>
  </si>
  <si>
    <t>Auguste Escoffier School of Culinary Arts-Boulder</t>
  </si>
  <si>
    <t>Aspen University</t>
  </si>
  <si>
    <t>Institute of Taoist Education and Acupuncture</t>
  </si>
  <si>
    <t>Denver College of Nursing</t>
  </si>
  <si>
    <t>Cozmo Beauty School</t>
  </si>
  <si>
    <t>Celebrity School of Beauty</t>
  </si>
  <si>
    <t>Paul Mitchell the School-Atlanta</t>
  </si>
  <si>
    <t>Evans Hairstyling College-Rexburg</t>
  </si>
  <si>
    <t>Paul Mitchell the School-Rexburg</t>
  </si>
  <si>
    <t>The University of Aesthetics &amp; Cosmetology</t>
  </si>
  <si>
    <t>Tricoci University of Beauty Culture-Chicago NW</t>
  </si>
  <si>
    <t>Tricoci University of Beauty Culture-Glendale Heights</t>
  </si>
  <si>
    <t>Tricoci University of Beauty Culture-Peoria</t>
  </si>
  <si>
    <t>Tricoci University of Beauty Culture-Rockford</t>
  </si>
  <si>
    <t>Omega Studios' School of Applied Recording Arts &amp; Sciences</t>
  </si>
  <si>
    <t>French Academy of Cosmetology</t>
  </si>
  <si>
    <t>Healing Arts Center</t>
  </si>
  <si>
    <t>Paul Mitchell the School-Springfield</t>
  </si>
  <si>
    <t>Urshan Graduate School of Theology</t>
  </si>
  <si>
    <t>Mississippi Institute of Aesthetics Nails &amp; Cosmetology</t>
  </si>
  <si>
    <t>College of Western Idaho</t>
  </si>
  <si>
    <t>Aveda Institute-Chapel Hill</t>
  </si>
  <si>
    <t>Daoist Traditions College of Chinese Medical Arts</t>
  </si>
  <si>
    <t>Total Image Beauty Academy</t>
  </si>
  <si>
    <t>Jersey College</t>
  </si>
  <si>
    <t>American Institute of Medical Sciences &amp; Education</t>
  </si>
  <si>
    <t>Casal Institute of Nevada</t>
  </si>
  <si>
    <t>Career School of NY</t>
  </si>
  <si>
    <t>Yeshiva of Machzikai Hadas</t>
  </si>
  <si>
    <t>Aveda Institute-Columbus</t>
  </si>
  <si>
    <t>Paul Mitchell the School-Cincinnati</t>
  </si>
  <si>
    <t>Hands on Therapy</t>
  </si>
  <si>
    <t>MediaTech Institute-Dallas</t>
  </si>
  <si>
    <t>Aveda Arts &amp; Sciences Institute-San Antonio</t>
  </si>
  <si>
    <t>Skin Science Institute</t>
  </si>
  <si>
    <t>Pacific Northwest University of Health Sciences</t>
  </si>
  <si>
    <t>The Chicago School at Anaheim</t>
  </si>
  <si>
    <t>Fortis College-Dothan</t>
  </si>
  <si>
    <t>Fortis Institute-Pensacola</t>
  </si>
  <si>
    <t>Fortis College-Montgomery</t>
  </si>
  <si>
    <t>Fortis Institute-Birmingham</t>
  </si>
  <si>
    <t>The Chicago School at Los Angeles</t>
  </si>
  <si>
    <t>Cardiac and Vascular Institute of Ultrasound</t>
  </si>
  <si>
    <t>Studio Academy of Beauty</t>
  </si>
  <si>
    <t>California Nurses Educational Institute</t>
  </si>
  <si>
    <t>Paul Mitchell the School-Sacramento</t>
  </si>
  <si>
    <t>Providence Christian College</t>
  </si>
  <si>
    <t>Oxford Academy of Hair Design Inc</t>
  </si>
  <si>
    <t>Institute of World Politics</t>
  </si>
  <si>
    <t>Pontifical John Paul II Institute for Studies on Marriage and Family</t>
  </si>
  <si>
    <t>Medical Institute of Palm Beach</t>
  </si>
  <si>
    <t>Oliver Finley Academy of Cosmetology</t>
  </si>
  <si>
    <t>National Career College</t>
  </si>
  <si>
    <t>Aveda Institute-Chicago</t>
  </si>
  <si>
    <t>Tricoci University of Beauty Culture-Libertyville</t>
  </si>
  <si>
    <t>Tricoci University of Beauty Culture-Bridgeview</t>
  </si>
  <si>
    <t>The Temple-A Paul Mitchell Partner School</t>
  </si>
  <si>
    <t>Center for Massage</t>
  </si>
  <si>
    <t>The Academy of Hair Design LLC</t>
  </si>
  <si>
    <t>Toni &amp; Guy Hairdressing Academy-Cranston</t>
  </si>
  <si>
    <t>South Texas Training Center</t>
  </si>
  <si>
    <t>Advanced Welding Institute</t>
  </si>
  <si>
    <t>Paul Mitchell the School-Memphis</t>
  </si>
  <si>
    <t>Pima Medical Institute-East Valley</t>
  </si>
  <si>
    <t>Paul Mitchell the School-Cleveland</t>
  </si>
  <si>
    <t>Paul Mitchell the School-Columbus</t>
  </si>
  <si>
    <t>Empire Beauty School-Spring Lake Park</t>
  </si>
  <si>
    <t>MediaTech Institute-Houston</t>
  </si>
  <si>
    <t>Urbana Theological Seminary</t>
  </si>
  <si>
    <t>Miller-Motte College-Raleigh</t>
  </si>
  <si>
    <t>Lamson Institute</t>
  </si>
  <si>
    <t>College of Hair Design-East Campus</t>
  </si>
  <si>
    <t>Fortis College-Salt Lake City</t>
  </si>
  <si>
    <t>Polytechnic University of Puerto Rico-Miami</t>
  </si>
  <si>
    <t>Polytechnic University of Puerto Rico-Orlando</t>
  </si>
  <si>
    <t>Ross Medical Education Center-Fort Wayne</t>
  </si>
  <si>
    <t>Ross Medical Education Center-Battle Creek</t>
  </si>
  <si>
    <t>Geisinger Commonwealth School of Medicine</t>
  </si>
  <si>
    <t>Josef's School of Hair, Skin &amp; Body-Fargo</t>
  </si>
  <si>
    <t>Miller-Motte College-McCann-Allentown</t>
  </si>
  <si>
    <t>Salon Success Academy-Fontana</t>
  </si>
  <si>
    <t>Salon Success Academy-Redlands</t>
  </si>
  <si>
    <t>Strayer University-West Virginia</t>
  </si>
  <si>
    <t>Paul Mitchell the School-Baton Rouge</t>
  </si>
  <si>
    <t>San Joaquin Valley College-Hesperia</t>
  </si>
  <si>
    <t>South Texas Vocational Technical Institute-Brownsville</t>
  </si>
  <si>
    <t>Miller-Motte College-STVT-Corpus Christi</t>
  </si>
  <si>
    <t>University of Minnesota-Rochester</t>
  </si>
  <si>
    <t>Health And Style Institute</t>
  </si>
  <si>
    <t>CBT Technology Institute-Cutler Bay</t>
  </si>
  <si>
    <t>Milan Institute-Bakersfield</t>
  </si>
  <si>
    <t>Homestead Schools</t>
  </si>
  <si>
    <t>Carrington College-Las Vegas</t>
  </si>
  <si>
    <t>Carrington College-Reno</t>
  </si>
  <si>
    <t>Chamberlain University-Florida</t>
  </si>
  <si>
    <t>Washington Barber College Inc</t>
  </si>
  <si>
    <t>InterCoast Colleges-Rancho Cordova</t>
  </si>
  <si>
    <t>Horizon University</t>
  </si>
  <si>
    <t>Beyond 21st Century Beauty Academy</t>
  </si>
  <si>
    <t>Academy for Jewish Religion California</t>
  </si>
  <si>
    <t>Angeles College</t>
  </si>
  <si>
    <t>Angeles Institute</t>
  </si>
  <si>
    <t>Paul Mitchell the School-Temecula</t>
  </si>
  <si>
    <t>TIGI Hairdressing Academy Guilford</t>
  </si>
  <si>
    <t>International Institute of Cosmetology</t>
  </si>
  <si>
    <t>Florida School of Traditional Midwifery</t>
  </si>
  <si>
    <t>Emerald Coast Technical College</t>
  </si>
  <si>
    <t>Immokalee Technical College</t>
  </si>
  <si>
    <t>American Academy of Cosmetology</t>
  </si>
  <si>
    <t>University of Fort Lauderdale</t>
  </si>
  <si>
    <t>Aviation Institute of Maintenance-Orlando</t>
  </si>
  <si>
    <t>Summit Salon Academy</t>
  </si>
  <si>
    <t>Summit Salon Academy-Gainesville</t>
  </si>
  <si>
    <t>Tenaj Salon Institute</t>
  </si>
  <si>
    <t>Profile Institute of Barber-Styling</t>
  </si>
  <si>
    <t>Keune Academy by 124</t>
  </si>
  <si>
    <t>Pacific Rim Christian University</t>
  </si>
  <si>
    <t>Paul Mitchell the School-Twin Falls</t>
  </si>
  <si>
    <t>Ambria College of Nursing</t>
  </si>
  <si>
    <t>Midwestern Career College</t>
  </si>
  <si>
    <t>Paul Mitchell the School-Normal</t>
  </si>
  <si>
    <t>Innovations Design Academy</t>
  </si>
  <si>
    <t>Aveda Fredric's Institute-Indianapolis</t>
  </si>
  <si>
    <t>Eric Fisher Academy</t>
  </si>
  <si>
    <t>Blackstone Valley Vocational Regional School District</t>
  </si>
  <si>
    <t>Southern Worcester County Regional Vocational School District</t>
  </si>
  <si>
    <t>L'esprit Academy</t>
  </si>
  <si>
    <t>Marketti Academy of Cosmetology</t>
  </si>
  <si>
    <t>Avalon School of Cosmetology</t>
  </si>
  <si>
    <t>City Vision University</t>
  </si>
  <si>
    <t>Montana Academy of Salons</t>
  </si>
  <si>
    <t>National Career Institute</t>
  </si>
  <si>
    <t>Paul Mitchell the School-Albuquerque</t>
  </si>
  <si>
    <t>International Academy of Style</t>
  </si>
  <si>
    <t>EDP School</t>
  </si>
  <si>
    <t>New York Medical Career Training Center</t>
  </si>
  <si>
    <t>Institute of Culinary Education</t>
  </si>
  <si>
    <t>The Salon Professional Academy-Tonawanda</t>
  </si>
  <si>
    <t>Paul Mitchell the School-NYC</t>
  </si>
  <si>
    <t>Four County Career Center</t>
  </si>
  <si>
    <t>Summit Salon Academy-Perrysburg</t>
  </si>
  <si>
    <t>Portland Actors Conservatory</t>
  </si>
  <si>
    <t>Somerset County Technology Center</t>
  </si>
  <si>
    <t>Metro Beauty Academy</t>
  </si>
  <si>
    <t>Academy for Careers and Technology</t>
  </si>
  <si>
    <t>Love Beauty School Inc</t>
  </si>
  <si>
    <t>Houston International College Cardiotech Ultrasound School</t>
  </si>
  <si>
    <t>DuVall's School of Cosmetology</t>
  </si>
  <si>
    <t>Texas Beauty College</t>
  </si>
  <si>
    <t>Avenue Five Institute</t>
  </si>
  <si>
    <t>The Salon Professional Academy-Lewisville</t>
  </si>
  <si>
    <t>Renaissance Academie</t>
  </si>
  <si>
    <t>Ascent College</t>
  </si>
  <si>
    <t>Institute of Advanced Medical Esthetics</t>
  </si>
  <si>
    <t>Aveda Arts &amp; Sciences Institute Seattle</t>
  </si>
  <si>
    <t>Northwest School of Wooden Boat Building</t>
  </si>
  <si>
    <t>The Salon Professional Academy-Onalaska</t>
  </si>
  <si>
    <t>West Coast University-Orange County</t>
  </si>
  <si>
    <t>West Coast University-Ontario</t>
  </si>
  <si>
    <t>Paul Mitchell the School-Chicago</t>
  </si>
  <si>
    <t>Miller-Motte College-Fayetteville</t>
  </si>
  <si>
    <t>European Massage Therapy School-Las Vegas</t>
  </si>
  <si>
    <t>Miller-Motte College-Columbus</t>
  </si>
  <si>
    <t>The Art Institute of Virginia Beach</t>
  </si>
  <si>
    <t>Fortis College-Indianapolis</t>
  </si>
  <si>
    <t>Empire Beauty School-E Memphis</t>
  </si>
  <si>
    <t>Empire Beauty School-Nashville</t>
  </si>
  <si>
    <t>Empire Beauty School-Jackson</t>
  </si>
  <si>
    <t>Empire Beauty School-Springfield</t>
  </si>
  <si>
    <t>Empire Beauty School-Speedway</t>
  </si>
  <si>
    <t>Empire Beauty School-Morrow</t>
  </si>
  <si>
    <t>Strayer University-Arkansas</t>
  </si>
  <si>
    <t>Strayer University-Georgia</t>
  </si>
  <si>
    <t>Strayer University-Mississippi</t>
  </si>
  <si>
    <t>Strayer University-South Carolina</t>
  </si>
  <si>
    <t>Strayer University-Texas</t>
  </si>
  <si>
    <t>The Art Institute of San Antonio</t>
  </si>
  <si>
    <t>Empire Beauty School-Charlotte</t>
  </si>
  <si>
    <t>Empire Beauty School-Winston-Salem</t>
  </si>
  <si>
    <t>Empire Beauty School-West Palm</t>
  </si>
  <si>
    <t>Empire Beauty School-Pineville</t>
  </si>
  <si>
    <t>Paul Mitchell the School-Phoenix</t>
  </si>
  <si>
    <t>Paul Mitchell the School-Modesto</t>
  </si>
  <si>
    <t>Cosmo Beauty Academy</t>
  </si>
  <si>
    <t>Paul Mitchell the School-Fresno</t>
  </si>
  <si>
    <t>Unitek College</t>
  </si>
  <si>
    <t>Gurnick Academy of Medical Arts</t>
  </si>
  <si>
    <t>Paul Mitchell the School-East Bay</t>
  </si>
  <si>
    <t>South University-Richmond</t>
  </si>
  <si>
    <t>South University-Virginia Beach</t>
  </si>
  <si>
    <t>Aveda Institute-Denver</t>
  </si>
  <si>
    <t>Paul Mitchell the School-Colorado Springs</t>
  </si>
  <si>
    <t>The Salon Professional Academy-Colorado Springs</t>
  </si>
  <si>
    <t>Paul Mitchell the School-Delaware</t>
  </si>
  <si>
    <t>Fred K Marchman Technical College</t>
  </si>
  <si>
    <t>The Salon Professional Academy-Ft Myers</t>
  </si>
  <si>
    <t>Universal Spa Training Academy</t>
  </si>
  <si>
    <t>The Salon Professional Academy-Evansville</t>
  </si>
  <si>
    <t>Tri County Regional Vocational Technical High School</t>
  </si>
  <si>
    <t>Compass College of Film and Media</t>
  </si>
  <si>
    <t>Nova Academy of Cosmetology</t>
  </si>
  <si>
    <t>Sage School of Massage &amp; Esthetics</t>
  </si>
  <si>
    <t>Peloton College</t>
  </si>
  <si>
    <t>ABC Beauty Academy</t>
  </si>
  <si>
    <t>Salon &amp; Spa Institute</t>
  </si>
  <si>
    <t>American Beauty Academy</t>
  </si>
  <si>
    <t>Paul Mitchell the School-Milwaukee</t>
  </si>
  <si>
    <t>Touro University Worldwide</t>
  </si>
  <si>
    <t>Touro University California</t>
  </si>
  <si>
    <t>The Chicago School at Washington DC</t>
  </si>
  <si>
    <t>Touro University Nevada</t>
  </si>
  <si>
    <t>Herzing University-Kenosha</t>
  </si>
  <si>
    <t>Herzing University-Brookfield</t>
  </si>
  <si>
    <t>Texas A&amp;M University-San Antonio</t>
  </si>
  <si>
    <t>Fortis Institute</t>
  </si>
  <si>
    <t>Southern Careers Institute-Brownsville</t>
  </si>
  <si>
    <t>Southern Careers Institute-Harlingen</t>
  </si>
  <si>
    <t>Strayer University-Global Region</t>
  </si>
  <si>
    <t>Kenneth Shuler School of Cosmetology-Florence</t>
  </si>
  <si>
    <t>Fortis College-Columbia</t>
  </si>
  <si>
    <t>Ross Medical Education Center-Davison</t>
  </si>
  <si>
    <t>Ross Medical Education Center-Granger</t>
  </si>
  <si>
    <t>Ross Medical Education Center-Niles</t>
  </si>
  <si>
    <t>Ross Medical Education Center-Canton</t>
  </si>
  <si>
    <t>Pima Medical Institute-Houston</t>
  </si>
  <si>
    <t>Illinois Media School-Chicago Campus</t>
  </si>
  <si>
    <t>Miller-Motte College-STVT-San Antonio</t>
  </si>
  <si>
    <t>Concorde Career College-Dallas</t>
  </si>
  <si>
    <t>Concorde Career Institute-Orlando</t>
  </si>
  <si>
    <t>Concorde Career College-San Antonio</t>
  </si>
  <si>
    <t>Johnson &amp; Wales University-Online</t>
  </si>
  <si>
    <t>Fairfax University of America</t>
  </si>
  <si>
    <t>Geisinger-Lewistown Hospital School of Nursing</t>
  </si>
  <si>
    <t>Moreno Valley College</t>
  </si>
  <si>
    <t>Norco College</t>
  </si>
  <si>
    <t>Dorsey College-Saginaw</t>
  </si>
  <si>
    <t>Milan Institute-Boise</t>
  </si>
  <si>
    <t>Milan Institute of Cosmetology-El Paso</t>
  </si>
  <si>
    <t>Universal Technical Institute-Dallas Fort Worth</t>
  </si>
  <si>
    <t>Artistic Nails and Beauty Academy-Lakeland</t>
  </si>
  <si>
    <t>Hawaii Medical College</t>
  </si>
  <si>
    <t>Carolina College of Hair Design Inc</t>
  </si>
  <si>
    <t>Integrated Massage Therapy Services</t>
  </si>
  <si>
    <t>Miller-Motte College-Jacksonville</t>
  </si>
  <si>
    <t>Miller-Motte College-Augusta</t>
  </si>
  <si>
    <t>Miller-Motte College-Conway</t>
  </si>
  <si>
    <t>Aveda Institute-Portland</t>
  </si>
  <si>
    <t>Chamberlain University-Virginia</t>
  </si>
  <si>
    <t>Penrose Academy</t>
  </si>
  <si>
    <t>Skin Institute</t>
  </si>
  <si>
    <t>Beauty Academy of South Florida</t>
  </si>
  <si>
    <t>Ogle School Hair Skin Nails-North Dallas</t>
  </si>
  <si>
    <t>The Salon Professional Academy-St Charles</t>
  </si>
  <si>
    <t>Mildred Elley-New York Campus</t>
  </si>
  <si>
    <t>National Paralegal College</t>
  </si>
  <si>
    <t>Carolina College of Biblical Studies</t>
  </si>
  <si>
    <t>Northeast Technology Center</t>
  </si>
  <si>
    <t>Allstate Hairstyling &amp; Barber College</t>
  </si>
  <si>
    <t>Omega Graduate School</t>
  </si>
  <si>
    <t>Jung Tao School of Classical Chinese Medicine</t>
  </si>
  <si>
    <t>New York Film Academy</t>
  </si>
  <si>
    <t>International College of Cosmetology</t>
  </si>
  <si>
    <t>Bella Capelli Academy</t>
  </si>
  <si>
    <t>Institute of Medical Careers</t>
  </si>
  <si>
    <t>Flagler Technical College</t>
  </si>
  <si>
    <t>Galaxy Medical College</t>
  </si>
  <si>
    <t>American Medical Sciences Center</t>
  </si>
  <si>
    <t>Mandalyn Academy</t>
  </si>
  <si>
    <t>Jose Maria Vargas University</t>
  </si>
  <si>
    <t>D A Dorsey Technical College</t>
  </si>
  <si>
    <t>Keweenaw Bay Ojibwa Community College</t>
  </si>
  <si>
    <t>Meridian Institute of Surgical Assisting</t>
  </si>
  <si>
    <t>Mauna Loa Helicopters</t>
  </si>
  <si>
    <t>Acaydia School of Aesthetics</t>
  </si>
  <si>
    <t>Holistic Massage Training Institute</t>
  </si>
  <si>
    <t>Diamonds College</t>
  </si>
  <si>
    <t>Northern Virginia School of Therapeutic Massage</t>
  </si>
  <si>
    <t>Paul Mitchell the School-St Louis</t>
  </si>
  <si>
    <t>Advanced Training Institute</t>
  </si>
  <si>
    <t>Shepherds Theological Seminary</t>
  </si>
  <si>
    <t>Taylor Andrews Academy of Hair Design-West Jordan</t>
  </si>
  <si>
    <t>Santa Ana Beauty Academy</t>
  </si>
  <si>
    <t>Manna University</t>
  </si>
  <si>
    <t>Evolve Beauty Academy</t>
  </si>
  <si>
    <t>Aveda Institute-New Mexico</t>
  </si>
  <si>
    <t>American Trade School</t>
  </si>
  <si>
    <t>Estelle Skin Care and Spa Institute</t>
  </si>
  <si>
    <t>Paul Mitchell the School-Honolulu</t>
  </si>
  <si>
    <t>Elite Cosmetology School</t>
  </si>
  <si>
    <t>American Technical Institute</t>
  </si>
  <si>
    <t>Bergin University of Canine Studies</t>
  </si>
  <si>
    <t>Aveda Institute-Boise</t>
  </si>
  <si>
    <t>Pima Medical Institute-Aurora</t>
  </si>
  <si>
    <t>Capilo School of Hair Design</t>
  </si>
  <si>
    <t>Pure Aesthetics Natural Skincare School</t>
  </si>
  <si>
    <t>Lindsey Institute of Cosmetology</t>
  </si>
  <si>
    <t>Buckner Barber School</t>
  </si>
  <si>
    <t>Simmons College of Kentucky</t>
  </si>
  <si>
    <t>Atelier Esthetique Institute of Esthetics</t>
  </si>
  <si>
    <t>Advanced College of Cosmetology</t>
  </si>
  <si>
    <t>North American University</t>
  </si>
  <si>
    <t>United Beauty College</t>
  </si>
  <si>
    <t>Cinta Aveda Institute</t>
  </si>
  <si>
    <t>Long Island Nail Skin &amp; Hair Institute</t>
  </si>
  <si>
    <t>Keser Torah-Mayan Hatalmud</t>
  </si>
  <si>
    <t>Southern California Health Institute</t>
  </si>
  <si>
    <t>Best Care College</t>
  </si>
  <si>
    <t>First Class Cosmetology School</t>
  </si>
  <si>
    <t>Millennia Atlantic University</t>
  </si>
  <si>
    <t>Abcott Institute</t>
  </si>
  <si>
    <t>The Salon Professional Academy-Kenosha</t>
  </si>
  <si>
    <t>Paul Mitchell the School-Indianapolis</t>
  </si>
  <si>
    <t>Taylor Andrews Academy-St George</t>
  </si>
  <si>
    <t>Protege Academy</t>
  </si>
  <si>
    <t>Colorado Academy of Veterinary Technology</t>
  </si>
  <si>
    <t>Northeast Technical Institute</t>
  </si>
  <si>
    <t>Elite School of Cosmetology</t>
  </si>
  <si>
    <t>Paul Mitchell the School-Las Vegas</t>
  </si>
  <si>
    <t>Summit Salon Academy-Kokomo</t>
  </si>
  <si>
    <t>Florida Academy</t>
  </si>
  <si>
    <t>Institute for Doctoral Studies in the Visual Arts</t>
  </si>
  <si>
    <t>State Career College</t>
  </si>
  <si>
    <t>Academy for Salon Professionals</t>
  </si>
  <si>
    <t>Paul Mitchell the School-Spokane</t>
  </si>
  <si>
    <t>International College of Beauty Arts &amp; Sciences</t>
  </si>
  <si>
    <t>John Paul the Great Catholic University</t>
  </si>
  <si>
    <t>University of Connecticut-Hartford Campus</t>
  </si>
  <si>
    <t>Ottawa University-Surprise</t>
  </si>
  <si>
    <t>Chamberlain University-Missouri</t>
  </si>
  <si>
    <t>Chamberlain University-Texas</t>
  </si>
  <si>
    <t>Continental School of Beauty Culture-Mattydale</t>
  </si>
  <si>
    <t>Carrington College-Ontario</t>
  </si>
  <si>
    <t>Paul Mitchell the School-Columbia</t>
  </si>
  <si>
    <t>Paul Mitchell the School-Charleston</t>
  </si>
  <si>
    <t>Kenneth Shuler School of Cosmetology-Greenville</t>
  </si>
  <si>
    <t>Northwest College-Eugene</t>
  </si>
  <si>
    <t>Northwest College-Tualatin</t>
  </si>
  <si>
    <t>San Joaquin Valley College-Hanford Classroom</t>
  </si>
  <si>
    <t>CET-Soledad</t>
  </si>
  <si>
    <t>UEI College-Oceanside</t>
  </si>
  <si>
    <t>Paul Mitchell the School-New Orleans</t>
  </si>
  <si>
    <t>UEI College-Garden Grove</t>
  </si>
  <si>
    <t>New England Tractor Trailer Training School of Massachusetts</t>
  </si>
  <si>
    <t>Dewey University-Manati</t>
  </si>
  <si>
    <t>Allen School-Phoenix</t>
  </si>
  <si>
    <t>Oklahoma Technical College</t>
  </si>
  <si>
    <t>Unitech Training Academy-Alexandria</t>
  </si>
  <si>
    <t>UEI College-Riverside</t>
  </si>
  <si>
    <t>WellSpring School of Allied Health-Lawrence</t>
  </si>
  <si>
    <t>Manuel and Theresa's School of Hair Design-Victoria</t>
  </si>
  <si>
    <t>Tricoci University of Beauty Culture-Chicago NE</t>
  </si>
  <si>
    <t>Los Angeles Pacific University</t>
  </si>
  <si>
    <t>Avalon Institute-Phoenix</t>
  </si>
  <si>
    <t>Avalon Institute-Layton</t>
  </si>
  <si>
    <t>Aveda Institute-Des Moines</t>
  </si>
  <si>
    <t>Fortis Institute-Lawrenceville</t>
  </si>
  <si>
    <t>Relay Graduate School of Education</t>
  </si>
  <si>
    <t>Miller-Motte College-Macon</t>
  </si>
  <si>
    <t>South University-Savannah Online</t>
  </si>
  <si>
    <t>San Joaquin Valley College-Temecula</t>
  </si>
  <si>
    <t>Whitworth University-Adult Degree Programs</t>
  </si>
  <si>
    <t>The Colleges of Law at Santa Barbara</t>
  </si>
  <si>
    <t>The University of America</t>
  </si>
  <si>
    <t>Springfield College-Regional, Online, and Continuing Education</t>
  </si>
  <si>
    <t>Marian Health Careers Center-Van Nuys Campus</t>
  </si>
  <si>
    <t>Milan Institute-Las Vegas</t>
  </si>
  <si>
    <t>Catholic Distance University</t>
  </si>
  <si>
    <t>New York School of Esthetics &amp; Day Spa</t>
  </si>
  <si>
    <t>Finger Lakes Health College of Nursing &amp; Health Sciences</t>
  </si>
  <si>
    <t>ASI Career Institute</t>
  </si>
  <si>
    <t>Christine Valmy International School of Esthetics &amp; Cosmetology</t>
  </si>
  <si>
    <t>Paul Mitchell the School-Arlington</t>
  </si>
  <si>
    <t>Rocky Mountain University of Health Professions</t>
  </si>
  <si>
    <t>Paul Mitchell the School-Fort Myers</t>
  </si>
  <si>
    <t>Paul Mitchell the School-Raleigh</t>
  </si>
  <si>
    <t>CUNY Stella and Charles Guttman Community College</t>
  </si>
  <si>
    <t>Lil Lou's Beauty and Barber College</t>
  </si>
  <si>
    <t>Criswell College</t>
  </si>
  <si>
    <t>Beverly Hills Design Institute</t>
  </si>
  <si>
    <t>Reflections Academy of Beauty</t>
  </si>
  <si>
    <t>UCAS University of Cosmetology Arts &amp; Sciences-La Joya</t>
  </si>
  <si>
    <t>Annenberg School of Nursing</t>
  </si>
  <si>
    <t>American Medical Academy</t>
  </si>
  <si>
    <t>Tooele Technical College</t>
  </si>
  <si>
    <t>Chamberlain University-Georgia</t>
  </si>
  <si>
    <t>Chamberlain University-Indiana</t>
  </si>
  <si>
    <t>Sessions College for Professional Design</t>
  </si>
  <si>
    <t>Empire Beauty School-Virginia Beach</t>
  </si>
  <si>
    <t>Ross Medical Education Center-Morgantown</t>
  </si>
  <si>
    <t>Miami Ad School-New York</t>
  </si>
  <si>
    <t>Larry's Barber College</t>
  </si>
  <si>
    <t>Futura Career Institute</t>
  </si>
  <si>
    <t>Flair Beauty College</t>
  </si>
  <si>
    <t>Vogue College of Cosmetology-San Antonio Fredericksburg</t>
  </si>
  <si>
    <t>Vogue College of Cosmetology</t>
  </si>
  <si>
    <t>Tomorrow's Image Barber And Beauty Academy of Virginia</t>
  </si>
  <si>
    <t>Medical Allied Career Center</t>
  </si>
  <si>
    <t>Bais HaMedrash and Mesivta of Baltimore</t>
  </si>
  <si>
    <t>Barber &amp; Beauty Institute of New York</t>
  </si>
  <si>
    <t>Salon Institute-Toledo Campus</t>
  </si>
  <si>
    <t>Athena Career Academy</t>
  </si>
  <si>
    <t>Yeshiva Gedolah Zichron Leyma</t>
  </si>
  <si>
    <t>The Barber School</t>
  </si>
  <si>
    <t>Be'er Yaakov Talmudic Seminary</t>
  </si>
  <si>
    <t>Rio Grande Valley College</t>
  </si>
  <si>
    <t>Alexander Academy</t>
  </si>
  <si>
    <t>Aveda Institute-Tucson</t>
  </si>
  <si>
    <t>Diamond Beauty College</t>
  </si>
  <si>
    <t>University Academy of Hair Design</t>
  </si>
  <si>
    <t>Florida Institute of Recording Sound and Technology</t>
  </si>
  <si>
    <t>Paul Mitchell the School-Reno</t>
  </si>
  <si>
    <t>Boise Barber College</t>
  </si>
  <si>
    <t>Austin Kade Academy</t>
  </si>
  <si>
    <t>Aesthetic Science Institute</t>
  </si>
  <si>
    <t>Elaine Sterling Institute</t>
  </si>
  <si>
    <t>Wade Gordon Hairdressing Academy</t>
  </si>
  <si>
    <t>Mitsu Sato Hair Academy</t>
  </si>
  <si>
    <t>FVI School of Nursing and Technology</t>
  </si>
  <si>
    <t>Academy di Firenze</t>
  </si>
  <si>
    <t>Colorado State University Global</t>
  </si>
  <si>
    <t>Paul Mitchell the School-Overland Park</t>
  </si>
  <si>
    <t>Medspa Academies</t>
  </si>
  <si>
    <t>Brighton Institute of Cosmetology</t>
  </si>
  <si>
    <t>West Coast University-Dallas</t>
  </si>
  <si>
    <t>Evangel University-James River Assembly of God Church</t>
  </si>
  <si>
    <t>Empire Beauty School-Savannah</t>
  </si>
  <si>
    <t>Ogle School Hair Skin Nails-Denton</t>
  </si>
  <si>
    <t>Empire Beauty School-West Greensboro</t>
  </si>
  <si>
    <t>Bellus Academy</t>
  </si>
  <si>
    <t>MotoRing Technical Training Institute</t>
  </si>
  <si>
    <t>Pennsylvania State University-World Campus</t>
  </si>
  <si>
    <t>Medical Career Institute</t>
  </si>
  <si>
    <t>Advance Beauty Techs Academy</t>
  </si>
  <si>
    <t>Elevate Salon Institute-Westminster</t>
  </si>
  <si>
    <t>Brand College</t>
  </si>
  <si>
    <t>Hinton Barber and Beauty College</t>
  </si>
  <si>
    <t>Advanced Career Institute</t>
  </si>
  <si>
    <t>Digital Film Academy</t>
  </si>
  <si>
    <t>MyComputerCareer at Raleigh</t>
  </si>
  <si>
    <t>South University-Austin</t>
  </si>
  <si>
    <t>Bryant &amp; Stratton College-Online</t>
  </si>
  <si>
    <t>Ogle School Hair Skin Nails-San Antonio</t>
  </si>
  <si>
    <t>Warner Pacific University Professional and Graduate Studies</t>
  </si>
  <si>
    <t>Platt College-Riverside</t>
  </si>
  <si>
    <t>Empire Beauty School-Glen Burnie</t>
  </si>
  <si>
    <t>UEI College-Stockton</t>
  </si>
  <si>
    <t>Ross Medical Education Center-Dayton</t>
  </si>
  <si>
    <t>Ross Medical Education Center-Ontario</t>
  </si>
  <si>
    <t>Ross Medical Education Center-Bowling Green</t>
  </si>
  <si>
    <t>Florida Institute of Technology-Online</t>
  </si>
  <si>
    <t>Rasmussen University-Kansas</t>
  </si>
  <si>
    <t>School of Missionary Aviation Technology</t>
  </si>
  <si>
    <t>California Miramar University</t>
  </si>
  <si>
    <t>Rocky Vista University</t>
  </si>
  <si>
    <t>The College of Health Care Professions-Dallas</t>
  </si>
  <si>
    <t>The College of Health Care Professions-Fort Worth</t>
  </si>
  <si>
    <t>Shear Finesse Beauty Academy</t>
  </si>
  <si>
    <t>Miami Media School</t>
  </si>
  <si>
    <t>Academy of Salon Professionals</t>
  </si>
  <si>
    <t>CyberTex Institute of Technology</t>
  </si>
  <si>
    <t>New England Tractor Trailer Training School of CT-Bridgeport</t>
  </si>
  <si>
    <t>Designer Barber &amp; Stylist School</t>
  </si>
  <si>
    <t>Paul Mitchell the School-Woodbridge</t>
  </si>
  <si>
    <t>College of the Muscogee Nation</t>
  </si>
  <si>
    <t>The Salon Professional Academy-Huntsville</t>
  </si>
  <si>
    <t>Midwives College of Utah</t>
  </si>
  <si>
    <t>Aspen Beauty Academy of Laurel</t>
  </si>
  <si>
    <t>M T Training Center</t>
  </si>
  <si>
    <t>Berks Career &amp; Technology Center</t>
  </si>
  <si>
    <t>Future Generations University</t>
  </si>
  <si>
    <t>Carthage R9 School District-Carthage Technical Center</t>
  </si>
  <si>
    <t>Grace Mission University</t>
  </si>
  <si>
    <t>World A Cuts Barber Institute</t>
  </si>
  <si>
    <t>Verve College</t>
  </si>
  <si>
    <t>Sotheby's Institute of Art-NY</t>
  </si>
  <si>
    <t>Top Nails &amp; Hair Beauty School</t>
  </si>
  <si>
    <t>Santa Ana Beauty College</t>
  </si>
  <si>
    <t>Shepherds College</t>
  </si>
  <si>
    <t>Woodruff Medical and Wellness Training</t>
  </si>
  <si>
    <t>Helms College</t>
  </si>
  <si>
    <t>Ukiah Adult School</t>
  </si>
  <si>
    <t>Riverside County Office of Education-School of Career Education</t>
  </si>
  <si>
    <t>Institute of Health Sciences</t>
  </si>
  <si>
    <t>Mid-South Christian College</t>
  </si>
  <si>
    <t>New York Institute of Beauty</t>
  </si>
  <si>
    <t>Ultrasound Medical Institute</t>
  </si>
  <si>
    <t>Xavier College School of Nursing</t>
  </si>
  <si>
    <t>Lawrence &amp; Company College of Cosmetology</t>
  </si>
  <si>
    <t>Kaizen Beauty Academy</t>
  </si>
  <si>
    <t>Southern Texas Careers Academy</t>
  </si>
  <si>
    <t>Sharp Edgez Barber Institute</t>
  </si>
  <si>
    <t>The Salon Professional Academy-Nashville</t>
  </si>
  <si>
    <t>Prestige Health &amp; Beauty Sciences Academy</t>
  </si>
  <si>
    <t>California Career Institute</t>
  </si>
  <si>
    <t>Grace School of Theology</t>
  </si>
  <si>
    <t>Yeshiva Gedolah Kesser Torah</t>
  </si>
  <si>
    <t>Universal Training Institute</t>
  </si>
  <si>
    <t>Yeshiva Yesodei Hatorah</t>
  </si>
  <si>
    <t>Center for the Healing Arts</t>
  </si>
  <si>
    <t>Bonnie Joseph Academy of Cosmetology &amp; Barbering</t>
  </si>
  <si>
    <t>J D Academy of Salon and Spa</t>
  </si>
  <si>
    <t>Boca Beauty Academy</t>
  </si>
  <si>
    <t>City Pointe Beauty Academy</t>
  </si>
  <si>
    <t>The Chrysm Institute of Esthetics</t>
  </si>
  <si>
    <t>Sanford Burnham Prebys Medical Discovery Institute</t>
  </si>
  <si>
    <t>Belle Academy of Cosmetology LLC</t>
  </si>
  <si>
    <t>Empire Beauty School-Augusta</t>
  </si>
  <si>
    <t>South University-High Point</t>
  </si>
  <si>
    <t>Empire Beauty School-Vernon Hills</t>
  </si>
  <si>
    <t>Empire Beauty School-Stone Park</t>
  </si>
  <si>
    <t>San Joaquin Valley College-Lancaster</t>
  </si>
  <si>
    <t>Empire Beauty School-Rochester</t>
  </si>
  <si>
    <t>Ross Medical Education Center-Kokomo</t>
  </si>
  <si>
    <t>Ross Medical Education Center-Erlanger</t>
  </si>
  <si>
    <t>Ross Medical Education Center-Charleston</t>
  </si>
  <si>
    <t>InterCoast Colleges-Fairfield</t>
  </si>
  <si>
    <t>Milan Institute-Merced</t>
  </si>
  <si>
    <t>Midwest Technical Institute-Missouri</t>
  </si>
  <si>
    <t>Augusta University</t>
  </si>
  <si>
    <t>Middle Georgia State University</t>
  </si>
  <si>
    <t>Trenz Beauty Academy</t>
  </si>
  <si>
    <t>Paul Mitchell the School-Denver</t>
  </si>
  <si>
    <t>Academy of Interactive Entertainment</t>
  </si>
  <si>
    <t>Arrojo Cosmetology School</t>
  </si>
  <si>
    <t>Cosmetology Academy of Texarkana</t>
  </si>
  <si>
    <t>Veritas Baptist College</t>
  </si>
  <si>
    <t>Lynnes Welding Training</t>
  </si>
  <si>
    <t>Aviation Institute of Maintenance-Las Vegas</t>
  </si>
  <si>
    <t>UEI College-Bakersfield</t>
  </si>
  <si>
    <t>DeVry College of New York</t>
  </si>
  <si>
    <t>DeVry University-Arizona</t>
  </si>
  <si>
    <t>DeVry University-California</t>
  </si>
  <si>
    <t>DeVry University-Colorado</t>
  </si>
  <si>
    <t>DeVry University-Florida</t>
  </si>
  <si>
    <t>DeVry University-Georgia</t>
  </si>
  <si>
    <t>DeVry University-Illinois</t>
  </si>
  <si>
    <t>DeVry University-Missouri</t>
  </si>
  <si>
    <t>DeVry University-Nevada</t>
  </si>
  <si>
    <t>DeVry University-New Jersey</t>
  </si>
  <si>
    <t>DeVry University-North Carolina</t>
  </si>
  <si>
    <t>DeVry University-Ohio</t>
  </si>
  <si>
    <t>DeVry University-Tennessee</t>
  </si>
  <si>
    <t>DeVry University-Texas</t>
  </si>
  <si>
    <t>DeVry University-Virginia</t>
  </si>
  <si>
    <t>University of North Georgia</t>
  </si>
  <si>
    <t>South Georgia State College</t>
  </si>
  <si>
    <t>Northeastern University Professional Programs</t>
  </si>
  <si>
    <t>Florida Polytechnic University</t>
  </si>
  <si>
    <t>American Institute-Toms River</t>
  </si>
  <si>
    <t>Alamo City Barber College</t>
  </si>
  <si>
    <t>Arizona College-Mesa</t>
  </si>
  <si>
    <t>Texas A&amp;M University-Central Texas</t>
  </si>
  <si>
    <t>Central Georgia Technical College</t>
  </si>
  <si>
    <t>Barber School of Pittsburgh</t>
  </si>
  <si>
    <t>Innovate Salon Academy</t>
  </si>
  <si>
    <t>Arizona State University Digital Immersion</t>
  </si>
  <si>
    <t>Louisiana Delta Community College</t>
  </si>
  <si>
    <t>Learnet Academy Inc</t>
  </si>
  <si>
    <t>The Fab School</t>
  </si>
  <si>
    <t>Networks Barber College</t>
  </si>
  <si>
    <t>JB's Hair Design and Barber College</t>
  </si>
  <si>
    <t>Paul Mitchell the School-Lombard</t>
  </si>
  <si>
    <t>Paul Mitchell the School-Greenville</t>
  </si>
  <si>
    <t>Barber and Beauty Academy of Pennsylvania</t>
  </si>
  <si>
    <t>Delta College of Arts &amp; Technology-Lafayette Campus</t>
  </si>
  <si>
    <t>Delta College-Slidell Campus</t>
  </si>
  <si>
    <t>Integrity College of Health</t>
  </si>
  <si>
    <t>Electrical and HVAC/R Training Center</t>
  </si>
  <si>
    <t>Alexander Paul Institute of Hair Design</t>
  </si>
  <si>
    <t>More Tech Institute</t>
  </si>
  <si>
    <t>Dorsey College-Dearborn</t>
  </si>
  <si>
    <t>Neecee's Barber College</t>
  </si>
  <si>
    <t>Bella Cosmetology and Barber College</t>
  </si>
  <si>
    <t>Franklin Hair Academy School of Cosmetology</t>
  </si>
  <si>
    <t>Ana G. Mendez University</t>
  </si>
  <si>
    <t>Ohio Institute of Allied Health</t>
  </si>
  <si>
    <t>Access Careers</t>
  </si>
  <si>
    <t>Luckes Beauty Academy LLC</t>
  </si>
  <si>
    <t>Total Transformation Institute of Cosmetology</t>
  </si>
  <si>
    <t>Vibe Barber College</t>
  </si>
  <si>
    <t>Champ's Barber School</t>
  </si>
  <si>
    <t>Washington University of Science and Technology</t>
  </si>
  <si>
    <t>East-West Healing Arts Institute</t>
  </si>
  <si>
    <t>Standard Healthcare Services-College of Nursing</t>
  </si>
  <si>
    <t>Philadelphia Technician Training</t>
  </si>
  <si>
    <t>Grace International Beauty School</t>
  </si>
  <si>
    <t>Alliance Computing Solutions</t>
  </si>
  <si>
    <t>InterAmerican Technical Institute</t>
  </si>
  <si>
    <t>Bay Area Medical Academy</t>
  </si>
  <si>
    <t>Mind Body Institute</t>
  </si>
  <si>
    <t>Parisian Spa Institute</t>
  </si>
  <si>
    <t>Creative Touch Cosmetology School</t>
  </si>
  <si>
    <t>LaBarberia Institute of Hair</t>
  </si>
  <si>
    <t>Bos-Man's Barber College</t>
  </si>
  <si>
    <t>Alabama College of Osteopathic Medicine</t>
  </si>
  <si>
    <t>High Desert Medical College</t>
  </si>
  <si>
    <t>Paul Mitchell the School-Schenectady</t>
  </si>
  <si>
    <t>Beyond Measure Barbering Institute</t>
  </si>
  <si>
    <t>Barber Institute of Texas</t>
  </si>
  <si>
    <t>Jupiter Beauty Academy</t>
  </si>
  <si>
    <t>MedQuest College</t>
  </si>
  <si>
    <t>First Coast Barber Academy</t>
  </si>
  <si>
    <t>Debutantes School of Cosmetology and Nail Technology</t>
  </si>
  <si>
    <t>Paul Mitchell the School-Farmington Hills</t>
  </si>
  <si>
    <t>Paul Mitchell the School-Merrillville</t>
  </si>
  <si>
    <t>TIGI Hairdressing Academy Newtown</t>
  </si>
  <si>
    <t>Yahweh Beauty Academy</t>
  </si>
  <si>
    <t>Arizona School of Integrative Studies</t>
  </si>
  <si>
    <t>Lee Professional Institute</t>
  </si>
  <si>
    <t>Park Place Premier Barber School</t>
  </si>
  <si>
    <t>The Salon Professional Academy-San Jose</t>
  </si>
  <si>
    <t>Tri-Community Adult Education</t>
  </si>
  <si>
    <t>Ross Medical Education Center-Owensboro</t>
  </si>
  <si>
    <t>Ross Medical Education Center-Evansville</t>
  </si>
  <si>
    <t>Ross Medical Education Center-Johnson City</t>
  </si>
  <si>
    <t>North-West College-Anaheim</t>
  </si>
  <si>
    <t>North-West College-Long Beach</t>
  </si>
  <si>
    <t>Taylor Andrews Academy of Hair Design-Provo</t>
  </si>
  <si>
    <t>University of Florida-Online</t>
  </si>
  <si>
    <t>Ogle School Hair Skin Nails-Stafford</t>
  </si>
  <si>
    <t>University of Phoenix-Arizona</t>
  </si>
  <si>
    <t>University of Phoenix-California</t>
  </si>
  <si>
    <t>University of Phoenix-Nevada</t>
  </si>
  <si>
    <t>University of Phoenix-Texas</t>
  </si>
  <si>
    <t>Minerva University</t>
  </si>
  <si>
    <t>University of West Los Angeles</t>
  </si>
  <si>
    <t>Rabbinical College Ohr Yisroel</t>
  </si>
  <si>
    <t>Aveda Institute-Phoenix</t>
  </si>
  <si>
    <t>University of North Texas at Dallas</t>
  </si>
  <si>
    <t>Dermal Science International Aesthetics and Nail Academy</t>
  </si>
  <si>
    <t>BridgeValley Community &amp; Technical College</t>
  </si>
  <si>
    <t>Northwest College-Medford</t>
  </si>
  <si>
    <t>Houston Training Schools-Gessner</t>
  </si>
  <si>
    <t>Empire Beauty School-Buffalo</t>
  </si>
  <si>
    <t>Paul Mitchell the School-Toledo</t>
  </si>
  <si>
    <t>Georgia Military College</t>
  </si>
  <si>
    <t>Beau Monde Academy of Barbering and Cosmetology</t>
  </si>
  <si>
    <t>Fountain of Youth Academy of Cosmetology</t>
  </si>
  <si>
    <t>West Coast University-Miami</t>
  </si>
  <si>
    <t>Aparicio-Levy Technical College</t>
  </si>
  <si>
    <t>The Vocational Nursing Institute Inc</t>
  </si>
  <si>
    <t>Hollywood Institute of Beauty Careers-West Palm Beach</t>
  </si>
  <si>
    <t>Hollywood Institute of Beauty Careers-Casselberry</t>
  </si>
  <si>
    <t>Empire Beauty School-Cheltenham</t>
  </si>
  <si>
    <t>High Tech High Graduate School of Education</t>
  </si>
  <si>
    <t>Coachella Valley Beauty College-Hemet</t>
  </si>
  <si>
    <t>Coastal Pines Technical College</t>
  </si>
  <si>
    <t>Carrington College-Administrative Office</t>
  </si>
  <si>
    <t>Studio Beauty School</t>
  </si>
  <si>
    <t>Latin Beauty Academy</t>
  </si>
  <si>
    <t>Associated Barber College of San Diego</t>
  </si>
  <si>
    <t>ABCO Technology</t>
  </si>
  <si>
    <t>Lionel University</t>
  </si>
  <si>
    <t>California Intercontinental University</t>
  </si>
  <si>
    <t>Infinity College</t>
  </si>
  <si>
    <t>Universal Healthcare Careers College</t>
  </si>
  <si>
    <t>New Beginnings Beauty Academy</t>
  </si>
  <si>
    <t>Dolce The Academy</t>
  </si>
  <si>
    <t>American College of the Building Arts</t>
  </si>
  <si>
    <t>River Valley School of Massage</t>
  </si>
  <si>
    <t>Atlantis University</t>
  </si>
  <si>
    <t>Westchester School for Medical &amp; Dental Assistants</t>
  </si>
  <si>
    <t>Studio Incamminati</t>
  </si>
  <si>
    <t>Salon Boutique Academy</t>
  </si>
  <si>
    <t>GA Beauty &amp; Barber School</t>
  </si>
  <si>
    <t>The Recording Conservatory of Austin</t>
  </si>
  <si>
    <t>VH Barber &amp; Styling Academy</t>
  </si>
  <si>
    <t>Bet Medrash Gadol Ateret Torah</t>
  </si>
  <si>
    <t>Yeshiva Ohr Yisrael</t>
  </si>
  <si>
    <t>Yeshiva Sholom Shachna</t>
  </si>
  <si>
    <t>Bethlehem College &amp; Seminary</t>
  </si>
  <si>
    <t>Elmezzi Graduate School of Molecular Medicine</t>
  </si>
  <si>
    <t>Theatre of Arts</t>
  </si>
  <si>
    <t>Westchester College of Nursing &amp; Allied Health</t>
  </si>
  <si>
    <t>Treasure Coast Technical College</t>
  </si>
  <si>
    <t>American College of Barbering</t>
  </si>
  <si>
    <t>Beth Medrash Meor Yitzchok</t>
  </si>
  <si>
    <t>Mingo Extended Learning Center</t>
  </si>
  <si>
    <t>San Ignacio University</t>
  </si>
  <si>
    <t>ZMS The Academy</t>
  </si>
  <si>
    <t>Valor Christian College</t>
  </si>
  <si>
    <t>Bethany Global University</t>
  </si>
  <si>
    <t>HVAC Technical Institute</t>
  </si>
  <si>
    <t>United International College</t>
  </si>
  <si>
    <t>San Francisco Film School</t>
  </si>
  <si>
    <t>Center for Ultrasound Research &amp; Education</t>
  </si>
  <si>
    <t>Culinary Tech Center</t>
  </si>
  <si>
    <t>Randolph Technical Center</t>
  </si>
  <si>
    <t>AMG School of Nursing</t>
  </si>
  <si>
    <t>Saint Michael College of Allied Health</t>
  </si>
  <si>
    <t>Presidio Graduate School</t>
  </si>
  <si>
    <t>Sandra Academy of Salon Services</t>
  </si>
  <si>
    <t>Wright Graduate University for the Realization of Human Potential</t>
  </si>
  <si>
    <t>California Jazz Conservatory</t>
  </si>
  <si>
    <t>California Barber and Beauty College</t>
  </si>
  <si>
    <t>Laredo CHI Academy Beauty School</t>
  </si>
  <si>
    <t>Florida International Training Institute</t>
  </si>
  <si>
    <t>Gould's Academy</t>
  </si>
  <si>
    <t>Aviation Institute of Maintenance-Fremont</t>
  </si>
  <si>
    <t>Paul Mitchell the School-Tulsa</t>
  </si>
  <si>
    <t>PPG Technical College</t>
  </si>
  <si>
    <t>Academy of Professional Cosmetology</t>
  </si>
  <si>
    <t>Empire Beauty School-Northlake</t>
  </si>
  <si>
    <t>Ross Medical Education Center-Huntsville</t>
  </si>
  <si>
    <t>Ross Medical Education Center-Knoxville</t>
  </si>
  <si>
    <t>Ross Medical Education Center-Muncie</t>
  </si>
  <si>
    <t>Cortiva Institute-Arlington</t>
  </si>
  <si>
    <t>Tulsa Welding School-Houston</t>
  </si>
  <si>
    <t>Pima Medical Institute-El Paso</t>
  </si>
  <si>
    <t>Pima Medical Institute-Phoenix</t>
  </si>
  <si>
    <t>Kennesaw State University</t>
  </si>
  <si>
    <t>Entourage Institute of Beauty and Esthetics</t>
  </si>
  <si>
    <t>Milligan University</t>
  </si>
  <si>
    <t>Chamberlain University-Nevada</t>
  </si>
  <si>
    <t>Chamberlain University-Michigan</t>
  </si>
  <si>
    <t>Chamberlain University-New Jersey</t>
  </si>
  <si>
    <t>Hussian College-Los Angeles</t>
  </si>
  <si>
    <t>Paul Mitchell the School-Madison</t>
  </si>
  <si>
    <t>The University of Tennessee Health Science Center</t>
  </si>
  <si>
    <t>Unitech Training Academy-New Orleans</t>
  </si>
  <si>
    <t>Wade Gordon Hairdressing Academy-Lubbock</t>
  </si>
  <si>
    <t>Emory University-Oxford College</t>
  </si>
  <si>
    <t>The Chicago School at Xavier University of Louisiana</t>
  </si>
  <si>
    <t>Southern Regional Technical College</t>
  </si>
  <si>
    <t>Texas College of Cosmetology-Lubbock</t>
  </si>
  <si>
    <t>Fortis College-Cuyahoga Falls</t>
  </si>
  <si>
    <t>Jones Technical Institute</t>
  </si>
  <si>
    <t>Texas State Technical College</t>
  </si>
  <si>
    <t>Aveda Institute Portland-Vancouver Campus</t>
  </si>
  <si>
    <t>Arizona College of Nursing-Las Vegas</t>
  </si>
  <si>
    <t>Florida Career College-Pembroke Pines</t>
  </si>
  <si>
    <t>Florida Career College-West Palm Beach</t>
  </si>
  <si>
    <t>Florida Career College-Hialeah</t>
  </si>
  <si>
    <t>Florida Career College-Lauderdale Lakes</t>
  </si>
  <si>
    <t>Florida Career College-Tampa</t>
  </si>
  <si>
    <t>Florida Career College-Jacksonville</t>
  </si>
  <si>
    <t>Florida Career College-Boynton Beach</t>
  </si>
  <si>
    <t>Florida Career College-Margate</t>
  </si>
  <si>
    <t>Florida Career College-Orlando</t>
  </si>
  <si>
    <t>UEI College-Phoenix</t>
  </si>
  <si>
    <t>Florida Career College-Houston</t>
  </si>
  <si>
    <t>Aveda Institute-Madison</t>
  </si>
  <si>
    <t>Husson University</t>
  </si>
  <si>
    <t>Tricoci University of Beauty Culture-Elgin</t>
  </si>
  <si>
    <t>Concorde Career College-Southaven</t>
  </si>
  <si>
    <t>Universal Technical Institute-Southern California</t>
  </si>
  <si>
    <t>Northwest University-Center for Online and Extended Education</t>
  </si>
  <si>
    <t>Celebrity Barber School</t>
  </si>
  <si>
    <t>California Institute of Advanced Management</t>
  </si>
  <si>
    <t>The Temple Annapolis-A Paul Mitchell Partner School</t>
  </si>
  <si>
    <t>Yeshiva Zichron Aryeh</t>
  </si>
  <si>
    <t>Butte County Regional Occupational Program</t>
  </si>
  <si>
    <t>Arclabs</t>
  </si>
  <si>
    <t>Top of the Line Barber College</t>
  </si>
  <si>
    <t>Midfield Institute of Cosmetology</t>
  </si>
  <si>
    <t>Felbry College</t>
  </si>
  <si>
    <t>Regional Center for Border Health</t>
  </si>
  <si>
    <t>B-Unique Beauty and Barber Academy</t>
  </si>
  <si>
    <t>Kentucky Horseshoeing School</t>
  </si>
  <si>
    <t>Image Maker Beauty Institute</t>
  </si>
  <si>
    <t>Dalton Institute of Esthetics and Cosmetology</t>
  </si>
  <si>
    <t>CAAN Academy of Nursing</t>
  </si>
  <si>
    <t>Martinsburg College</t>
  </si>
  <si>
    <t>Alhambra Medical University</t>
  </si>
  <si>
    <t>Central Yeshiva Beth Joseph</t>
  </si>
  <si>
    <t>Garden State Science and Technology Institute</t>
  </si>
  <si>
    <t>Barber Tech Academy</t>
  </si>
  <si>
    <t>Abraham Lincoln University</t>
  </si>
  <si>
    <t>Med College</t>
  </si>
  <si>
    <t>Huntington University of Health Sciences</t>
  </si>
  <si>
    <t>Sonoran Desert Institute</t>
  </si>
  <si>
    <t>Natural Images Beauty College</t>
  </si>
  <si>
    <t>Textures Institute of Cosmetology</t>
  </si>
  <si>
    <t>Williams Technical College</t>
  </si>
  <si>
    <t>PiBerry Institute</t>
  </si>
  <si>
    <t>Ea La Mar's Cosmetology &amp; Barber College</t>
  </si>
  <si>
    <t>Regina Webb Academy</t>
  </si>
  <si>
    <t>DeHart Technical School</t>
  </si>
  <si>
    <t>Medical Career &amp; Technical College</t>
  </si>
  <si>
    <t>Center for Neurosomatic Studies</t>
  </si>
  <si>
    <t>Focus Personal Training Institute</t>
  </si>
  <si>
    <t>Hair Academy School of Barbering &amp; Beauty</t>
  </si>
  <si>
    <t>Fosbre Academy of Hair Design</t>
  </si>
  <si>
    <t>National Personal Training Institute</t>
  </si>
  <si>
    <t>Mission Beauty Institute</t>
  </si>
  <si>
    <t>Elim Bible Institute and College</t>
  </si>
  <si>
    <t>Beth Medrash of Asbury Park</t>
  </si>
  <si>
    <t>Hope College of Arts and Sciences</t>
  </si>
  <si>
    <t>Yeshiva Gedolah Shaarei Shmuel</t>
  </si>
  <si>
    <t>Premier Barber Institute</t>
  </si>
  <si>
    <t>International Beauty Education Center</t>
  </si>
  <si>
    <t>Claremont Lincoln University</t>
  </si>
  <si>
    <t>Phipps Academy of Barbering</t>
  </si>
  <si>
    <t>Hoss Lee Academy</t>
  </si>
  <si>
    <t>Indiana Wellness College</t>
  </si>
  <si>
    <t>Kenny's Academy of Barbering</t>
  </si>
  <si>
    <t>Seattle Film Institute</t>
  </si>
  <si>
    <t>Arkansas Colleges of Health Education</t>
  </si>
  <si>
    <t>Burrell College of Osteopathic Medicine</t>
  </si>
  <si>
    <t>California College of Music</t>
  </si>
  <si>
    <t>California Health Sciences University</t>
  </si>
  <si>
    <t>Christian Culinary Academy</t>
  </si>
  <si>
    <t>Glitz School of Cosmetology</t>
  </si>
  <si>
    <t>Indiana Wesleyan University-National &amp; Global</t>
  </si>
  <si>
    <t>NationsUniversity</t>
  </si>
  <si>
    <t>Northeast Lakeview College</t>
  </si>
  <si>
    <t>Paul Mitchell the School-Jessup</t>
  </si>
  <si>
    <t>John Patrick University of Health and Applied Sciences</t>
  </si>
  <si>
    <t>University of Saint Katherine</t>
  </si>
  <si>
    <t>Teachers College of San Joaquin</t>
  </si>
  <si>
    <t>U.S. Truck Driver Training School</t>
  </si>
  <si>
    <t>University of the People</t>
  </si>
  <si>
    <t>South Dade Technical College-South Dade Skills Center Campus</t>
  </si>
  <si>
    <t>Wongu University of Oriental Medicine</t>
  </si>
  <si>
    <t>Alabama School of Nail Technology &amp; Cosmetology</t>
  </si>
  <si>
    <t>Tulsa Technology Center</t>
  </si>
  <si>
    <t>Ross Medical Education Center-Elyria</t>
  </si>
  <si>
    <t>Ross Medical Education Center-Lafayette</t>
  </si>
  <si>
    <t>Ross Medical Education Center-Midland</t>
  </si>
  <si>
    <t>Paul Mitchell the School-Clear Lake</t>
  </si>
  <si>
    <t>Paul Mitchell the School-Nampa</t>
  </si>
  <si>
    <t>Kenneth Shuler School of Cosmetology-Goose Creek</t>
  </si>
  <si>
    <t>Boca Beauty Academy-Parkland</t>
  </si>
  <si>
    <t>American Beauty Academy-West Valley Campus</t>
  </si>
  <si>
    <t>Caribbean Aviation Training Institute Inc</t>
  </si>
  <si>
    <t>The College of Health Care Professions-McAllen Campus</t>
  </si>
  <si>
    <t>Institute of Buddhist Studies</t>
  </si>
  <si>
    <t>Chamberlain University-North Carolina</t>
  </si>
  <si>
    <t>Chamberlain University-California</t>
  </si>
  <si>
    <t>Purdue University Global</t>
  </si>
  <si>
    <t>Pima Medical Institute-Dillon</t>
  </si>
  <si>
    <t>West Coast University-Center for Graduate Studies</t>
  </si>
  <si>
    <t>Carolina University</t>
  </si>
  <si>
    <t>National Personal Training Institute-Tampa</t>
  </si>
  <si>
    <t>Presbyterian Theological Seminary in America</t>
  </si>
  <si>
    <t>HCI College</t>
  </si>
  <si>
    <t>America Evangelical University</t>
  </si>
  <si>
    <t>Gadsden Technical College</t>
  </si>
  <si>
    <t>Virginia University of Integrative Medicine</t>
  </si>
  <si>
    <t>Nashville Film Institute</t>
  </si>
  <si>
    <t>Los Angeles Academy of Figurative Art</t>
  </si>
  <si>
    <t>Westcliff University</t>
  </si>
  <si>
    <t>World Class Academy of Beauty Careers</t>
  </si>
  <si>
    <t>Allied Health Careers Institute</t>
  </si>
  <si>
    <t>Sacramento Ultrasound Institute</t>
  </si>
  <si>
    <t>Regan Career Institute</t>
  </si>
  <si>
    <t>Bolivar Technical College</t>
  </si>
  <si>
    <t>MAK Beauty Institute</t>
  </si>
  <si>
    <t>Reformed University</t>
  </si>
  <si>
    <t>Mobile Technical Training</t>
  </si>
  <si>
    <t>American Barber and Beauty Academy</t>
  </si>
  <si>
    <t>Master's Barber &amp; Styling College</t>
  </si>
  <si>
    <t>Yeshiva Shaar Ephraim</t>
  </si>
  <si>
    <t>California Institute of Arts &amp; Technology</t>
  </si>
  <si>
    <t>Elite Cosmetology, Barber &amp; Spa Academy</t>
  </si>
  <si>
    <t>Cutting Edge Academy</t>
  </si>
  <si>
    <t>Yeshiva Bais Aharon</t>
  </si>
  <si>
    <t>Mechon L'hoyroa</t>
  </si>
  <si>
    <t>Elyon College</t>
  </si>
  <si>
    <t>Western Michigan University Homer Stryker M.D. School of Medicine</t>
  </si>
  <si>
    <t>Harmony Health Care Institute</t>
  </si>
  <si>
    <t>American Beauty Schools</t>
  </si>
  <si>
    <t>Hogan Institute of Cosmetology and Esthetics</t>
  </si>
  <si>
    <t>J's Barber College</t>
  </si>
  <si>
    <t>Ann Webb Skin Institute</t>
  </si>
  <si>
    <t>Apex Academy Hair Skin Nails School of Cosmetology</t>
  </si>
  <si>
    <t>The Esthetic Institute</t>
  </si>
  <si>
    <t>Kor Beauty Academy</t>
  </si>
  <si>
    <t>EduMed Partners</t>
  </si>
  <si>
    <t>Massage Institute of Memphis</t>
  </si>
  <si>
    <t>Metro Detroit Barber College</t>
  </si>
  <si>
    <t>Digital Media Institute</t>
  </si>
  <si>
    <t>Yeshiva Ohr Naftoli</t>
  </si>
  <si>
    <t>Bais Medrash Mayan Hatorah</t>
  </si>
  <si>
    <t>Allgood Beauty Institute</t>
  </si>
  <si>
    <t>Ray J's College of Hair</t>
  </si>
  <si>
    <t>Gwinnett Institute</t>
  </si>
  <si>
    <t>Manuel and Theresa's School of Hair Design</t>
  </si>
  <si>
    <t>Cincinnati School of Barbering &amp; Hair Design</t>
  </si>
  <si>
    <t>L Makeup Institute</t>
  </si>
  <si>
    <t>Northern Technical College</t>
  </si>
  <si>
    <t>Maine Media College</t>
  </si>
  <si>
    <t>Purdue University Northwest</t>
  </si>
  <si>
    <t>Ross Medical Education Center-Portage</t>
  </si>
  <si>
    <t>Ross College-Canton</t>
  </si>
  <si>
    <t>Ross College-Grand Rapids North</t>
  </si>
  <si>
    <t>American Institute-Somerset</t>
  </si>
  <si>
    <t>Platt College-Anaheim</t>
  </si>
  <si>
    <t>Advantage Career Institute</t>
  </si>
  <si>
    <t>Bull City Durham Beauty and Barber College</t>
  </si>
  <si>
    <t>Fortis College-Cutler Bay</t>
  </si>
  <si>
    <t>Yeshiva Kollel Tifereth Elizer</t>
  </si>
  <si>
    <t>Strand Institute of Beauty &amp; Esthetics</t>
  </si>
  <si>
    <t>Arkansas Welding Academy</t>
  </si>
  <si>
    <t>Unitech Training Academy-Baton Rouge</t>
  </si>
  <si>
    <t>Empire Beauty School-Tampa</t>
  </si>
  <si>
    <t>Empire Beauty School-Lakeland</t>
  </si>
  <si>
    <t>Galen College of Nursing-ARH</t>
  </si>
  <si>
    <t>The Chicago School at San Diego</t>
  </si>
  <si>
    <t>Commercial Divers International</t>
  </si>
  <si>
    <t>Tricoci University of Beauty Culture-Janesville</t>
  </si>
  <si>
    <t>Unlimited Cosmetology School</t>
  </si>
  <si>
    <t>Johnny Matthew's Hairdressing Training School</t>
  </si>
  <si>
    <t>The Culinary School of Fort Worth</t>
  </si>
  <si>
    <t>Centralia Beauty College</t>
  </si>
  <si>
    <t>University of Wisconsin-Milwaukee Flex</t>
  </si>
  <si>
    <t>University of Wisconsin-Parkside Flex</t>
  </si>
  <si>
    <t>Miller-Motte College-STVT-Arlington</t>
  </si>
  <si>
    <t>Bnos Zion Of Bobov Seminary</t>
  </si>
  <si>
    <t>ABC Adult School</t>
  </si>
  <si>
    <t>Polytech Adult Education</t>
  </si>
  <si>
    <t>California Institute of Medical Science</t>
  </si>
  <si>
    <t>Union Bible College</t>
  </si>
  <si>
    <t>Pets Playground Grooming School</t>
  </si>
  <si>
    <t>San Bernardino Beauty College</t>
  </si>
  <si>
    <t>Christina and Company Education Center</t>
  </si>
  <si>
    <t>Institute of Medical Ultrasound</t>
  </si>
  <si>
    <t>Mystros Barber Academy</t>
  </si>
  <si>
    <t>European Medical School of Massage</t>
  </si>
  <si>
    <t>Yeshiva Gedolah Tiferes Boruch</t>
  </si>
  <si>
    <t>Yeshiva Chemdas Hatorah</t>
  </si>
  <si>
    <t>Women's Institute of Torah Seminary and College</t>
  </si>
  <si>
    <t>Yeshiva Gedolah Keren Hatorah</t>
  </si>
  <si>
    <t>ICOHS College</t>
  </si>
  <si>
    <t>Neo-Esthetique European Institute</t>
  </si>
  <si>
    <t>Lehigh Valley Barber School</t>
  </si>
  <si>
    <t>International Barber College</t>
  </si>
  <si>
    <t>Brown Beauty Barber School</t>
  </si>
  <si>
    <t>Rexburg College of Massage Therapy</t>
  </si>
  <si>
    <t>Yeshiva Gedolah of Cliffwood</t>
  </si>
  <si>
    <t>Goshen School of Cosmetology</t>
  </si>
  <si>
    <t>IBS School of Cosmetology and Massage</t>
  </si>
  <si>
    <t>UR Beauty &amp; Barber Academy</t>
  </si>
  <si>
    <t>Urban Barber College</t>
  </si>
  <si>
    <t>Yeshivas Emek Hatorah</t>
  </si>
  <si>
    <t>Transitions Career Institute School of Nursing</t>
  </si>
  <si>
    <t>Wilton Simpson Technical College</t>
  </si>
  <si>
    <t>Stacey James Institute</t>
  </si>
  <si>
    <t>Meridian University</t>
  </si>
  <si>
    <t>Seminary Bnos Chaim</t>
  </si>
  <si>
    <t>Avenue Academy, A Cosmetology Institute</t>
  </si>
  <si>
    <t>Salon Professional Academy of San Antonio</t>
  </si>
  <si>
    <t>Red Lake Nation College</t>
  </si>
  <si>
    <t>Princess Institute of Beauty</t>
  </si>
  <si>
    <t>Vogue International Academy</t>
  </si>
  <si>
    <t>Independent Training &amp; Apprenticeship Program</t>
  </si>
  <si>
    <t>Victory Career College</t>
  </si>
  <si>
    <t>Winonah's International School of Cosmetology</t>
  </si>
  <si>
    <t>Yeshiva Gedola Tiferes Yerachmiel</t>
  </si>
  <si>
    <t>Southeastern Esthetics Institute</t>
  </si>
  <si>
    <t>Installer Institute</t>
  </si>
  <si>
    <t>Caris College</t>
  </si>
  <si>
    <t>Contra Costa Medical Career College</t>
  </si>
  <si>
    <t>Another Level Barbering and Cosmetology School</t>
  </si>
  <si>
    <t>The Salon Professional Academy-Georgetown</t>
  </si>
  <si>
    <t>Elite Academy of Hair Design</t>
  </si>
  <si>
    <t>Americare Technical School</t>
  </si>
  <si>
    <t>Champion Christian College</t>
  </si>
  <si>
    <t>Chicago Professional Center</t>
  </si>
  <si>
    <t>The Continents States University</t>
  </si>
  <si>
    <t>D&amp;S School of Cosmetology</t>
  </si>
  <si>
    <t>DSDT</t>
  </si>
  <si>
    <t>Elite Beauty College</t>
  </si>
  <si>
    <t>Reiss-Davis Graduate School</t>
  </si>
  <si>
    <t>The University of Tennessee System Office</t>
  </si>
  <si>
    <t>GoodFellas Barber College</t>
  </si>
  <si>
    <t>Escondido Adult School</t>
  </si>
  <si>
    <t>Poway Adult School</t>
  </si>
  <si>
    <t>Vista Adult School</t>
  </si>
  <si>
    <t>The Salon Professional Academy-Delray Beach</t>
  </si>
  <si>
    <t>No Grease Barber School</t>
  </si>
  <si>
    <t>Pima Medical Institute-San Marcos</t>
  </si>
  <si>
    <t>EDP University of Puerto Rico-Villalba</t>
  </si>
  <si>
    <t>The Chicago School at Dallas</t>
  </si>
  <si>
    <t>American Massage &amp; Bodywork Institute</t>
  </si>
  <si>
    <t>KCK Beauty &amp; Barber Academy</t>
  </si>
  <si>
    <t>California College of Barbering and Cosmetology</t>
  </si>
  <si>
    <t>Texas Tech University Health Sciences Center-El Paso</t>
  </si>
  <si>
    <t>Ponce Health Sciences University-Centro Universitario de San Juan</t>
  </si>
  <si>
    <t>The College of Health Care Professions-South San Antonio</t>
  </si>
  <si>
    <t>Chamberlain University-Louisiana</t>
  </si>
  <si>
    <t>Drury University-College of Continuing Professional Studies</t>
  </si>
  <si>
    <t>Global Medical &amp; Technical Training Institute</t>
  </si>
  <si>
    <t>Salon Success Academy-West Covina</t>
  </si>
  <si>
    <t>Indiana Institute of Technology-College of Professional Studies</t>
  </si>
  <si>
    <t>Universal Technical Institute-Bloomfield</t>
  </si>
  <si>
    <t>Institute of Lutheran Theology</t>
  </si>
  <si>
    <t>Urban Academy of Beauty</t>
  </si>
  <si>
    <t>WellSpring School of Allied Health-Springfield</t>
  </si>
  <si>
    <t>Medical Career College of Northern California</t>
  </si>
  <si>
    <t>Premiere International College</t>
  </si>
  <si>
    <t>San Diego Global Knowledge University</t>
  </si>
  <si>
    <t>Global Tech College</t>
  </si>
  <si>
    <t>Crown Cutz Academy Bristol</t>
  </si>
  <si>
    <t>MCI</t>
  </si>
  <si>
    <t>Central Pennsylvania Diesel Institute</t>
  </si>
  <si>
    <t>Bellasa Professional Institute</t>
  </si>
  <si>
    <t>PMCA Pittsburgh Multicultural Cosmetology Academy</t>
  </si>
  <si>
    <t>Health and Technology Training Institute</t>
  </si>
  <si>
    <t>Yeshiva of Ocean</t>
  </si>
  <si>
    <t>Congregation Talmidei Mesivta Tiferes Shmiel Aleksander</t>
  </si>
  <si>
    <t>Young Americans College of the Performing Arts</t>
  </si>
  <si>
    <t>Pro Beauty Academy</t>
  </si>
  <si>
    <t>South Eastern Beauty Academy</t>
  </si>
  <si>
    <t>Ohel Margulia Seminary</t>
  </si>
  <si>
    <t>Montana Barber Institute</t>
  </si>
  <si>
    <t>Yeshivat Hechal Shemuel</t>
  </si>
  <si>
    <t>Professional University Dr. Carlos J. Borrero Rios</t>
  </si>
  <si>
    <t>American Institute of Healthcare &amp; Technology</t>
  </si>
  <si>
    <t>Premier Academy of Cosmetology</t>
  </si>
  <si>
    <t>Yeshiva Gedolah of Woodlake Village</t>
  </si>
  <si>
    <t>Yeshiva Gedola Tiferes Yaakov Yitzchok</t>
  </si>
  <si>
    <t>Houston Barber School</t>
  </si>
  <si>
    <t>Health-Tech Institute of Memphis</t>
  </si>
  <si>
    <t>MIXED Institute of Cosmetology &amp; Barber</t>
  </si>
  <si>
    <t>Vski Cosmetology School</t>
  </si>
  <si>
    <t>New York Seminary</t>
  </si>
  <si>
    <t>Deluxe Barber College</t>
  </si>
  <si>
    <t>Falcon Institute of Health and Science</t>
  </si>
  <si>
    <t>Midwest Barber College</t>
  </si>
  <si>
    <t>A Better U Beauty Barber Academy</t>
  </si>
  <si>
    <t>SANS Technology Institute</t>
  </si>
  <si>
    <t>Tuana European Beauty Academy</t>
  </si>
  <si>
    <t>Idaho College of Osteopathic Medicine</t>
  </si>
  <si>
    <t>Cal Northern School of Law</t>
  </si>
  <si>
    <t>College of Athens</t>
  </si>
  <si>
    <t>Southern Careers Institute-Waco</t>
  </si>
  <si>
    <t>Ponce Health Sciences University-St Louis</t>
  </si>
  <si>
    <t>Lil Lou's Beauty and Barber College-Hammond</t>
  </si>
  <si>
    <t>Arizona College of Nursing-Dallas</t>
  </si>
  <si>
    <t>The Salon Professional Academy-Washington DC</t>
  </si>
  <si>
    <t>Valley College-Cleveland</t>
  </si>
  <si>
    <t>EDP University of Puerto Rico-Humacao</t>
  </si>
  <si>
    <t>EDP University of Puerto Rico-Manati</t>
  </si>
  <si>
    <t>UEI College-Sacramento</t>
  </si>
  <si>
    <t>Fortis Institute-Cookeville</t>
  </si>
  <si>
    <t>Derech Hachaim Seminary</t>
  </si>
  <si>
    <t>Evvaylois Academy School of Beauty</t>
  </si>
  <si>
    <t>Avenue Five Institute-South Austin Campus</t>
  </si>
  <si>
    <t>Sattler College</t>
  </si>
  <si>
    <t>Glasgow Caledonian New York College</t>
  </si>
  <si>
    <t>Pima Medical Institute-San Antonio</t>
  </si>
  <si>
    <t>Faith Theological Seminary and Christian College</t>
  </si>
  <si>
    <t>The Southwestern Baptist Theological Seminary</t>
  </si>
  <si>
    <t>Lotus Professional College</t>
  </si>
  <si>
    <t>Christ Mission College</t>
  </si>
  <si>
    <t>Esteem Academy of Beauty</t>
  </si>
  <si>
    <t>KC Beauty Academy</t>
  </si>
  <si>
    <t>Urshan College</t>
  </si>
  <si>
    <t>Texas Healthtech Institute</t>
  </si>
  <si>
    <t>Xtylo Beauty College</t>
  </si>
  <si>
    <t>Tonsorial Arts Barber College</t>
  </si>
  <si>
    <t>Michael's Barber &amp; Hair Stylist Academy</t>
  </si>
  <si>
    <t>Yeshiva Yesoda Hatorah Vetz Chaim</t>
  </si>
  <si>
    <t>North-West College-San Diego</t>
  </si>
  <si>
    <t>Aviation Institute of Maintenance-Charlotte</t>
  </si>
  <si>
    <t>Ponce Health Sciences University-East</t>
  </si>
  <si>
    <t>Fortis College-Landover</t>
  </si>
  <si>
    <t>Stautzenberger College-Rockford Career College</t>
  </si>
  <si>
    <t>WellSpring School of Allied Health-Wichita</t>
  </si>
  <si>
    <t>Access Careers-Islandia</t>
  </si>
  <si>
    <t>Northern Pennsylvania Regional College</t>
  </si>
  <si>
    <t>Apex College of Veterinary Technology</t>
  </si>
  <si>
    <t>Meryma'at Barber College</t>
  </si>
  <si>
    <t>Western Maricopa Education Center</t>
  </si>
  <si>
    <t>Bais Medrash of Dexter Park</t>
  </si>
  <si>
    <t>Makana Esthetics Wellness Academy</t>
  </si>
  <si>
    <t>Oak Valley College</t>
  </si>
  <si>
    <t>Paul Mitchell the School-San Jose</t>
  </si>
  <si>
    <t>Zion Massage College</t>
  </si>
  <si>
    <t>Great Lakes Boat Building School</t>
  </si>
  <si>
    <t>Austin Career Institute</t>
  </si>
  <si>
    <t>Professional Culinary Academy</t>
  </si>
  <si>
    <t>Pacific Northwest Christian College</t>
  </si>
  <si>
    <t>Royal Learning Institute</t>
  </si>
  <si>
    <t>Hollywood Cultural College</t>
  </si>
  <si>
    <t>Mariano Moreno Culinary Institute</t>
  </si>
  <si>
    <t>Webb's Barber School of Arts</t>
  </si>
  <si>
    <t>Adrian H. Wallace Barber Academy</t>
  </si>
  <si>
    <t>St. Louis Med Tech</t>
  </si>
  <si>
    <t>Total Beauty Institute</t>
  </si>
  <si>
    <t>Pearlands Innovative School of Beauty</t>
  </si>
  <si>
    <t>Durant Institute of Hair Design</t>
  </si>
  <si>
    <t>Premiere Aesthetics Institute</t>
  </si>
  <si>
    <t>California Indian Nations College</t>
  </si>
  <si>
    <t>Indian Bible College</t>
  </si>
  <si>
    <t>Florida Professional Institute</t>
  </si>
  <si>
    <t>The Professional Cosmetology Academy</t>
  </si>
  <si>
    <t>Hackensack Meridian School of Medicine</t>
  </si>
  <si>
    <t>Taylor Andrews Academy of Hair Design-Hair Lab Detroit Barber School</t>
  </si>
  <si>
    <t>Paul Mitchell the School-North Tahoe</t>
  </si>
  <si>
    <t>Paul Mitchell the School-Fort Lauderdale</t>
  </si>
  <si>
    <t>PCI Academy-Iowa City</t>
  </si>
  <si>
    <t>Paul Mitchell the School-Provo</t>
  </si>
  <si>
    <t>Arizona College of Nursing-Tampa</t>
  </si>
  <si>
    <t>Arizona College of Nursing-Fort Lauderdale</t>
  </si>
  <si>
    <t>Arizona College of Nursing-Tucson</t>
  </si>
  <si>
    <t>Arizona College of Nursing-Phoenix</t>
  </si>
  <si>
    <t>Empire Beauty School-Newport News</t>
  </si>
  <si>
    <t>Tricoci University of Beauty Culture-Normal</t>
  </si>
  <si>
    <t>Elite Welding Academy</t>
  </si>
  <si>
    <t>Paul Mitchell the School-Murfreesboro-Nashville</t>
  </si>
  <si>
    <t>Dorsey College-Woodhaven</t>
  </si>
  <si>
    <t>Pathways College</t>
  </si>
  <si>
    <t>San Joaquin Valley College-Madera</t>
  </si>
  <si>
    <t>San Joaquin Valley College-Delano</t>
  </si>
  <si>
    <t>San Joaquin Valley College-Atascadero</t>
  </si>
  <si>
    <t>San Joaquin Valley College-Rancho Mirage</t>
  </si>
  <si>
    <t>San Joaquin Valley College-Santa Maria</t>
  </si>
  <si>
    <t>Advantage Technical College-Aguadilla</t>
  </si>
  <si>
    <t>San Joaquin Valley College-Porterville</t>
  </si>
  <si>
    <t>California University of Science and Medicine</t>
  </si>
  <si>
    <t>Ruben's Five Star Academy</t>
  </si>
  <si>
    <t>Mason Anthony School of Cosmetology Arts &amp; Sciences</t>
  </si>
  <si>
    <t>California Institute of Arts &amp; Technology-National City</t>
  </si>
  <si>
    <t>Triangle Tech-Chambersburg</t>
  </si>
  <si>
    <t>Provo College-Idaho Falls Campus</t>
  </si>
  <si>
    <t>Eagle Gate College-Boise Campus</t>
  </si>
  <si>
    <t>Elite Welding Academy South Point</t>
  </si>
  <si>
    <t>Agape College of Business and Science</t>
  </si>
  <si>
    <t>Zorganics Institute of Beauty and Wellness</t>
  </si>
  <si>
    <t>Daybreak University</t>
  </si>
  <si>
    <t>Motion Picture Institute</t>
  </si>
  <si>
    <t>Zen Shiatsu Chicago</t>
  </si>
  <si>
    <t>The  Salon Professional Academy of Holland</t>
  </si>
  <si>
    <t>Dymond Designs Beauty School</t>
  </si>
  <si>
    <t>National Institute for Medical Assistant Advancement (NIMAA)</t>
  </si>
  <si>
    <t>California Northstate University</t>
  </si>
  <si>
    <t>Antigua College International</t>
  </si>
  <si>
    <t>Burlington County Institute of Technology-Adult Education</t>
  </si>
  <si>
    <t>Sri Sai Krish Institute</t>
  </si>
  <si>
    <t>Riggins Urban Barber College</t>
  </si>
  <si>
    <t>Hair Arts Institute</t>
  </si>
  <si>
    <t>Florida Academy of Nursing</t>
  </si>
  <si>
    <t>Body Wisdom Massage Therapy School</t>
  </si>
  <si>
    <t>Lakewood University</t>
  </si>
  <si>
    <t>CTK Healthcare &amp; Career Institute</t>
  </si>
  <si>
    <t>Aesthetics Institute</t>
  </si>
  <si>
    <t>Sierra Academy of Style</t>
  </si>
  <si>
    <t>Institute of Allied Healthcare</t>
  </si>
  <si>
    <t>NewU University</t>
  </si>
  <si>
    <t>Branford Academy of Hair &amp; Cosmetology-Bridgeport</t>
  </si>
  <si>
    <t>United Education Institute-Las Vegas</t>
  </si>
  <si>
    <t>UEI College-Mesa</t>
  </si>
  <si>
    <t>Larry's Barber College-Joliet</t>
  </si>
  <si>
    <t>Herzing University-Tampa</t>
  </si>
  <si>
    <t>Galen Health Institutes-Miami Campus</t>
  </si>
  <si>
    <t>Remington College-Online Dallas</t>
  </si>
  <si>
    <t>Abilene Christian University-Undergraduate Online</t>
  </si>
  <si>
    <t>Madera Community College</t>
  </si>
  <si>
    <t>Ogle School Hair Skin Nails-Willowbrook</t>
  </si>
  <si>
    <t>University of Silicon Andhra</t>
  </si>
  <si>
    <t>Galen Health Institutes-Austin Campus</t>
  </si>
  <si>
    <t>Galen Health Institutes-Nashville Campus</t>
  </si>
  <si>
    <t>Ohio Business College-Dayton-Driving Academy</t>
  </si>
  <si>
    <t>The Rapha School</t>
  </si>
  <si>
    <t>Academy of Allied Health Careers</t>
  </si>
  <si>
    <t>Mei Barber School</t>
  </si>
  <si>
    <t>Great Northern University</t>
  </si>
  <si>
    <t>Salon Professional Academy-Elevate Salon Institute</t>
  </si>
  <si>
    <t>Arizona College of Nursing-Salt Lake City</t>
  </si>
  <si>
    <t>Arizona College-Glendale</t>
  </si>
  <si>
    <t>Universal Technical Institute-West Texas</t>
  </si>
  <si>
    <t>Avalon Institute-Las Vegas</t>
  </si>
  <si>
    <t>Medspa Academies-National Institute of Modern Aesthetics</t>
  </si>
  <si>
    <t>American Institute-Cherry Hill</t>
  </si>
  <si>
    <t>Glendale Career College-North-West College-Bakersfield</t>
  </si>
  <si>
    <t>Barber Education Academy</t>
  </si>
  <si>
    <t>Legends Barber College</t>
  </si>
  <si>
    <t>Academia Medical Institute</t>
  </si>
  <si>
    <t>Barbers Trade School</t>
  </si>
  <si>
    <t>Top of the Line Barber School</t>
  </si>
  <si>
    <t>Bridges Christian College</t>
  </si>
  <si>
    <t>Kino College</t>
  </si>
  <si>
    <t>Salon Professional Academy</t>
  </si>
  <si>
    <t>Southern California College of Barber and Beauty</t>
  </si>
  <si>
    <t>Hello Gorgeous Barbers Stillwater's School of Barbering</t>
  </si>
  <si>
    <t>Jackson Theological Seminary</t>
  </si>
  <si>
    <t>Redeemers University North America</t>
  </si>
  <si>
    <t>Personal Touch Beauty and Barber College</t>
  </si>
  <si>
    <t>Reach University</t>
  </si>
  <si>
    <t>Technology Learning Center</t>
  </si>
  <si>
    <t>Hawaii Tokai International College</t>
  </si>
  <si>
    <t>California University-Silicon Valley</t>
  </si>
  <si>
    <t>Sweetwater Institute of Cosmetology</t>
  </si>
  <si>
    <t>Kansas Health Science Center</t>
  </si>
  <si>
    <t>Academy for Jewish Religion</t>
  </si>
  <si>
    <t>American College of Healthcare and Technology-Santa Ana</t>
  </si>
  <si>
    <t>Aviation Institute of Maintenance-Chicago</t>
  </si>
  <si>
    <t>Atlantis University-Florida Palms University</t>
  </si>
  <si>
    <t>Evangel University-College of Online Learning</t>
  </si>
  <si>
    <t>Marian University-Ancilla</t>
  </si>
  <si>
    <t>Spa Tech Institute-North Andover</t>
  </si>
  <si>
    <t>Aveda Arts &amp; Sciences Institute Lafayette-Arlington</t>
  </si>
  <si>
    <t>Shawnee Beauty College-Academy of Cosmetology &amp; Barbering</t>
  </si>
  <si>
    <t>Concorde Career College-Broadway</t>
  </si>
  <si>
    <t>United Education Institute-Stone Mountain</t>
  </si>
  <si>
    <t>UEI College-Tacoma</t>
  </si>
  <si>
    <t>Montgomery Beauty School-Baltimore Beauty &amp; Barber School</t>
  </si>
  <si>
    <t>Commonwealth of Puerto Rico Department of Education-PRAMI</t>
  </si>
  <si>
    <t>Universal Technical Institute-South Florida Miramar</t>
  </si>
  <si>
    <t>Arizona College of Nursing-Southfield</t>
  </si>
  <si>
    <t>Galen Health Institutes-Sarasota</t>
  </si>
  <si>
    <t>Galen Health Institutes-Gainesville</t>
  </si>
  <si>
    <t>Galen Health Institutes-Richmond</t>
  </si>
  <si>
    <t>Galen Health Institutes-Myrtle Beach</t>
  </si>
  <si>
    <t>Galen Health Institutes-Asheville</t>
  </si>
  <si>
    <t>Larkin University</t>
  </si>
  <si>
    <t>Pathways College-Arizona</t>
  </si>
  <si>
    <t>Pontifex University</t>
  </si>
  <si>
    <t>The Salon Professional Academy Maplewood</t>
  </si>
  <si>
    <t>San Francisco School of Massage &amp; Bodywork</t>
  </si>
  <si>
    <t>Chancellor Institute</t>
  </si>
  <si>
    <t>Studio 75 Hair Academy</t>
  </si>
  <si>
    <t>Commercial Diving Technologies Institute</t>
  </si>
  <si>
    <t>Boone Career and Technical Center</t>
  </si>
  <si>
    <t>Edge Academy of Beauty</t>
  </si>
  <si>
    <t>Premier Barber School</t>
  </si>
  <si>
    <t>Arizona College of Nursing-Falls Church</t>
  </si>
  <si>
    <t>Arizona College of Nursing-Ontario</t>
  </si>
  <si>
    <t>National Tractor Trailer School</t>
  </si>
  <si>
    <t>Galen Health Institutes-Houston</t>
  </si>
  <si>
    <t>Galen Health Institutes-Pikeville</t>
  </si>
  <si>
    <t>Commonwealth University of Pennsylvania</t>
  </si>
  <si>
    <t>Pennsylvania Western University</t>
  </si>
  <si>
    <t>Aveda Institute Montana</t>
  </si>
  <si>
    <t>Phoenix Institute</t>
  </si>
  <si>
    <t>Lehigh Career &amp; Technical Institute</t>
  </si>
  <si>
    <t>CalCopa Massage School</t>
  </si>
  <si>
    <t>Medical Solutions Academy</t>
  </si>
  <si>
    <t>Sami Halaseh Institute</t>
  </si>
  <si>
    <t>Beaver Beauty Academy</t>
  </si>
  <si>
    <t>Upper Kutz Barber &amp; Style College</t>
  </si>
  <si>
    <t>All In The Wrist Barber Academy</t>
  </si>
  <si>
    <t>Yeshiva of Kasho</t>
  </si>
  <si>
    <t>Cutting Edge Barber Academy</t>
  </si>
  <si>
    <t>JT's Cuts Academy</t>
  </si>
  <si>
    <t>The Nurse Academy</t>
  </si>
  <si>
    <t>Heartland Welding Academy</t>
  </si>
  <si>
    <t>Jazz Barber and Hairstyling Academy</t>
  </si>
  <si>
    <t>Renaissance Beauty Academy</t>
  </si>
  <si>
    <t>Central Valley Barber College</t>
  </si>
  <si>
    <t>One Stop Academy</t>
  </si>
  <si>
    <t>East Texas Cosmetology College</t>
  </si>
  <si>
    <t>Yeshivas Sanz Klauzenburg</t>
  </si>
  <si>
    <t>Agora University</t>
  </si>
  <si>
    <t>URBE University</t>
  </si>
  <si>
    <t>Artisan Academy of Cosmetology</t>
  </si>
  <si>
    <t>Healthcare Workforce Training Institute</t>
  </si>
  <si>
    <t>Jersey College - Cleveland</t>
  </si>
  <si>
    <t>Jersey College - Melbourne</t>
  </si>
  <si>
    <t>Jersey College - Scranton</t>
  </si>
  <si>
    <t>Jersey College - Tucson</t>
  </si>
  <si>
    <t>Jersey College - Knoxville</t>
  </si>
  <si>
    <t>Jersey College - Jenkintown</t>
  </si>
  <si>
    <t>Champ's Barber School-Lebanon</t>
  </si>
  <si>
    <t>Bushnell University - Roseburg Campus</t>
  </si>
  <si>
    <t>Tennessee College of Applied Technology-Jacksboro -</t>
  </si>
  <si>
    <t>Collectiv Hair Dressing Academy-Collectiv Academy-Dallas</t>
  </si>
  <si>
    <t>Adult &amp; Community Education, Columbus City Schools - Fort Hayes Career</t>
  </si>
  <si>
    <t>Homestead Schools-Costa Mesa</t>
  </si>
  <si>
    <t>College of the Marshall Islands - Kwajalein Campus</t>
  </si>
  <si>
    <t>Casa Loma College - Casa Loma College</t>
  </si>
  <si>
    <t>Herzing University-Nashville</t>
  </si>
  <si>
    <t>Southeastern Baptist Theological Seminary-Nash County Extension Center</t>
  </si>
  <si>
    <t>Southeastern Baptist Theological Seminary-Wake County Extension Center</t>
  </si>
  <si>
    <t>College of Biomedical Equipment Technology</t>
  </si>
  <si>
    <t>Dorsey College-Grand Rapids</t>
  </si>
  <si>
    <t>Georgia Military College - Rockdale</t>
  </si>
  <si>
    <t>Baltimore Beauty &amp; Barber School II</t>
  </si>
  <si>
    <t>Alabama School of Nail Technology &amp; Cosmetology - Saraland</t>
  </si>
  <si>
    <t>Galen Health Institutes-Dallas</t>
  </si>
  <si>
    <t>Galen Health Institutes-Roanoke</t>
  </si>
  <si>
    <t>Galen Health Institutes-Wichita</t>
  </si>
  <si>
    <t>Galen Health Institutes-Salt Lake City</t>
  </si>
  <si>
    <t>Academy of Cosmetology, Barbering, and Esthetics</t>
  </si>
  <si>
    <t>Aveda Institute Tucson-Avondale</t>
  </si>
  <si>
    <t>Paul Mitchell The School Boise -Paul Mitchell The School Coeur d'Alene</t>
  </si>
  <si>
    <t>Paul Mitchell The School Great Lakes - Sarasota</t>
  </si>
  <si>
    <t>Premiere Aesthetics Institute-Meridian</t>
  </si>
  <si>
    <t>Arizona College of Nursing-Sarasota</t>
  </si>
  <si>
    <t>Arizona College of Nursing-Aurora</t>
  </si>
  <si>
    <t>Arizona College of Nursing-Cincinnati</t>
  </si>
  <si>
    <t>Arizona College of Nursing-Cleveland</t>
  </si>
  <si>
    <t>Glendale Career College-North-West College-MFSON</t>
  </si>
  <si>
    <t>Denver College of Nursing-Houston</t>
  </si>
  <si>
    <t>Cambridge College of Healthcare &amp; Technology - Miami Gardens</t>
  </si>
  <si>
    <t>Mystros Barber Academy - Missouri City</t>
  </si>
  <si>
    <t>College Unbound - Newport/Aquidneck Island</t>
  </si>
  <si>
    <t>Porter and Chester Institute - New London 2</t>
  </si>
  <si>
    <t>New Gloucester-Unity College</t>
  </si>
  <si>
    <t>Puerto Rico Advance Institute</t>
  </si>
  <si>
    <t>Austin Medical Assistant Training</t>
  </si>
  <si>
    <t>Albany Beauty Academy</t>
  </si>
  <si>
    <t>Alliant International University - Phoenix</t>
  </si>
  <si>
    <t>Indian Capital Technology Center, School District Number 4 - Coweta</t>
  </si>
  <si>
    <t>Wade Gordon Hairdressing Academy-Oklahoma</t>
  </si>
  <si>
    <t>Unity Environmental University - Unity</t>
  </si>
  <si>
    <t>EDP University of Puerto Rico-Caguas</t>
  </si>
  <si>
    <t>Baker College - Royal Oak Campus</t>
  </si>
  <si>
    <t>Life Chiropractic College West - Bellevue University</t>
  </si>
  <si>
    <t>Aviation Institute of Maintenance-Phoenix</t>
  </si>
  <si>
    <t>Galen Health Institutes-Las Vegas</t>
  </si>
  <si>
    <t>Stellar Career College-Crown Point</t>
  </si>
  <si>
    <t>Dragon Rises College of Oriental Medicine - Bradenton</t>
  </si>
  <si>
    <t>Tulsa Welding School-Dallas Campus</t>
  </si>
  <si>
    <t>Pearl River Community College - Hancock Workforce Academy Hangar</t>
  </si>
  <si>
    <t>Barber Tech Academy-Columbia</t>
  </si>
  <si>
    <t>Total_number_signatories</t>
  </si>
  <si>
    <t>Percent_total_number_IHE</t>
  </si>
  <si>
    <t>TOTIHES</t>
  </si>
  <si>
    <t>NUMSIGS</t>
  </si>
  <si>
    <t>SIGTOTOT</t>
  </si>
  <si>
    <t>TRUMPVOTE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</si>
  <si>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</si>
  <si>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</si>
  <si>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</si>
  <si>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</si>
  <si>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</si>
  <si>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</si>
  <si>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</si>
  <si>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</si>
  <si>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</si>
  <si>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</si>
  <si>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</si>
  <si>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</si>
  <si>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</si>
  <si>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</si>
  <si>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</si>
  <si>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</si>
  <si>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</si>
  <si>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</si>
  <si>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</si>
  <si>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</si>
  <si>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</si>
  <si>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</si>
  <si>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</si>
  <si>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</si>
  <si>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</si>
  <si>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</si>
  <si>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</si>
  <si>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</si>
  <si>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</si>
  <si>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</si>
  <si>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</si>
  <si>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</si>
  <si>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</si>
  <si>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</si>
  <si>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</si>
  <si>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</si>
  <si>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</si>
  <si>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</si>
  <si>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</si>
  <si>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</si>
  <si>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</si>
  <si>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</si>
  <si>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</si>
  <si>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</si>
  <si>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</si>
  <si>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</si>
  <si>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</si>
  <si>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</si>
  <si>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</si>
  <si>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</si>
  <si>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</si>
  <si>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Religious institutions</t>
  </si>
  <si>
    <t>Non-religious institutions</t>
  </si>
  <si>
    <t>Percent_class</t>
  </si>
  <si>
    <t>Not classified, not in classification universe</t>
  </si>
  <si>
    <t>Community College</t>
  </si>
  <si>
    <t>Special Focus Two-Year</t>
  </si>
  <si>
    <t>Baccalaureate/Associate’s Colleges: Associate’s Dominant</t>
  </si>
  <si>
    <t>R1</t>
  </si>
  <si>
    <t>R2</t>
  </si>
  <si>
    <t>DPU</t>
  </si>
  <si>
    <t>M1</t>
  </si>
  <si>
    <t>M2</t>
  </si>
  <si>
    <t>M3</t>
  </si>
  <si>
    <t>Baccalaureate Colleges</t>
  </si>
  <si>
    <t>Baccalaureate/Associate’s Colleges: Mixed Baccalaureate/Associate’s</t>
  </si>
  <si>
    <t>Special Focus Four-Year</t>
  </si>
  <si>
    <t>Tribal Colleges and Universities</t>
  </si>
  <si>
    <t>U.S. Service Academies</t>
  </si>
  <si>
    <t>New England</t>
  </si>
  <si>
    <t>Mid East</t>
  </si>
  <si>
    <t>Great Lakes</t>
  </si>
  <si>
    <t>Plains</t>
  </si>
  <si>
    <t>Southeast</t>
  </si>
  <si>
    <t>Southwest</t>
  </si>
  <si>
    <t>Rocky Mountains</t>
  </si>
  <si>
    <t>Far West</t>
  </si>
  <si>
    <t>Other U.S. Jurisdictions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</si>
  <si>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</si>
  <si>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</si>
  <si>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</si>
  <si>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</si>
  <si>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</si>
  <si>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</si>
  <si>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</si>
  <si>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</si>
  <si>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</si>
  <si>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</si>
  <si>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</si>
  <si>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</si>
  <si>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</si>
  <si>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</si>
  <si>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</si>
  <si>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</si>
  <si>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</si>
  <si>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</si>
  <si>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</si>
  <si>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</si>
  <si>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</si>
  <si>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</si>
  <si>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</si>
  <si>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</si>
  <si>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</si>
  <si>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</si>
  <si>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</si>
  <si>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</si>
  <si>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</si>
  <si>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</si>
  <si>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</si>
  <si>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</si>
  <si>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</si>
  <si>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</si>
  <si>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</si>
  <si>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</si>
  <si>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</si>
  <si>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</si>
  <si>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</si>
  <si>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</si>
  <si>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</si>
  <si>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</si>
  <si>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</si>
  <si>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</si>
  <si>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</si>
  <si>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</si>
  <si>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</si>
  <si>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</si>
  <si>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</si>
  <si>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</si>
  <si>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</si>
  <si>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</si>
  <si>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AS</t>
  </si>
  <si>
    <t>Guam</t>
  </si>
  <si>
    <t>GU</t>
  </si>
  <si>
    <t>Northern Mariana Islands</t>
  </si>
  <si>
    <t>MP</t>
  </si>
  <si>
    <t>Puerto Rico</t>
  </si>
  <si>
    <t>PR</t>
  </si>
  <si>
    <t>Virgin Islands</t>
  </si>
  <si>
    <t>VI</t>
  </si>
  <si>
    <t>name_check</t>
  </si>
  <si>
    <t>Match</t>
  </si>
  <si>
    <t>Andy Zink</t>
  </si>
  <si>
    <t>Deep Springs College</t>
  </si>
  <si>
    <t>unitid</t>
  </si>
  <si>
    <t>institution name</t>
  </si>
  <si>
    <t>year</t>
  </si>
  <si>
    <t>DRVEF2023.Total  enrollment</t>
  </si>
  <si>
    <t>DRVHR2023.Instructional FTE</t>
  </si>
  <si>
    <t>MORRIS BROWN COLLEGE</t>
  </si>
  <si>
    <t>Tohono O'Odham Community College</t>
  </si>
  <si>
    <t>Paul Mitchell The School-Farmington Hills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</si>
</sst>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0%"/>
  </numFmts>
  <fonts count="3">
    <font>
      <sz val="10.0"/>
      <color rgb="FF000000"/>
      <name val="Arial"/>
      <scheme val="minor"/>
    </font>
    <font>
      <color theme="1"/>
      <name val="Arial"/>
      <scheme val="minor"/>
    </font>
    <font>
      <color theme="1"/>
      <name val="Arial"/>
    </font>
  </fonts>
  <fills count="2">
    <fill>
      <patternFill patternType="none"/>
    </fill>
    <fill>
      <patternFill patternType="lightGray"/>
    </fill>
  </fills>
  <borders count="1">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readingOrder="0" shrinkToFit="0" wrapText="0"/>
    </xf>
    <xf borderId="0" fillId="0" fontId="1" numFmtId="0" xfId="0" applyFont="1"/>
    <xf borderId="0" fillId="0" fontId="2" numFmtId="0" xfId="0" applyAlignment="1" applyFont="1">
      <alignment vertical="bottom"/>
    </xf>
    <xf borderId="0" fillId="0" fontId="2" numFmtId="0" xfId="0" applyAlignment="1" applyFont="1">
      <alignment horizontal="right" vertical="bottom"/>
    </xf>
    <xf borderId="0" fillId="0" fontId="1" numFmtId="164" xfId="0" applyAlignment="1" applyFont="1" applyNumberFormat="1">
      <alignment readingOrder="0"/>
    </xf>
    <xf borderId="0" fillId="0" fontId="1" numFmtId="10" xfId="0" applyAlignment="1" applyFont="1" applyNumberFormat="1">
      <alignment readingOrder="0"/>
    </xf>
    <xf borderId="0" fillId="0" fontId="1" numFmtId="164" xfId="0" applyFont="1" applyNumberFormat="1"/>
    <xf borderId="0" fillId="0" fontId="1" numFmtId="10"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75"/>
  <cols>
    <col customWidth="1" min="1" max="1" width="18.38"/>
    <col customWidth="1" min="3" max="3" width="33.5"/>
    <col hidden="1" min="4" max="4" width="12.63"/>
    <col customWidth="1" min="8" max="8" width="15.75"/>
    <col customWidth="1" min="9" max="9" width="18.13"/>
    <col customWidth="1" min="11" max="11" width="38.5"/>
    <col customWidth="1" min="12" max="12" width="12.75"/>
    <col customWidth="1" min="13" max="13" width="18.88"/>
    <col customWidth="1" min="17" max="17" width="20.5"/>
    <col customWidth="1" min="19" max="19" width="37.13"/>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S1" s="2" t="s">
        <v>17</v>
      </c>
    </row>
    <row r="2">
      <c r="A2" s="1" t="s">
        <v>18</v>
      </c>
      <c r="B2" s="1" t="s">
        <v>19</v>
      </c>
      <c r="C2" s="1" t="s">
        <v>20</v>
      </c>
      <c r="D2" s="3">
        <f>vlookup(C2, IPEDS!$A$2:$C$6164, 2, FALSE)</f>
        <v>185129</v>
      </c>
      <c r="E2" s="3">
        <v>185129.0</v>
      </c>
      <c r="F2" s="3">
        <f>vlookup(E2, IPEDS!$B$2:$H$6164, 2, FALSE)</f>
        <v>2</v>
      </c>
      <c r="G2" s="3" t="str">
        <f>VLOOKUP(F2,Region_Codes!A:B,2,FALSE)</f>
        <v>Mid East</v>
      </c>
      <c r="H2" s="3">
        <f>vlookup(E2, IPEDS!$B$2:$H$6164, 3, FALSE)</f>
        <v>18</v>
      </c>
      <c r="I2" s="3">
        <f>vlookup(E2, IPEDS!$B$2:$H$6164, 7, FALSE)</f>
        <v>-2</v>
      </c>
      <c r="J2" s="3" t="str">
        <f t="shared" ref="J2:J515" si="1">if(I2:I943=-2, "Not religious", "Religious")</f>
        <v>Not religious</v>
      </c>
      <c r="K2" s="3" t="str">
        <f>VLOOKUP(H2,Carnegie_class!A:B,2,FALSE)</f>
        <v>M1</v>
      </c>
      <c r="L2" s="3" t="str">
        <f>vlookup(E2, IPEDS!$B$2:$H$6164, 5, FALSE)</f>
        <v>NJ</v>
      </c>
      <c r="M2" s="3">
        <f>vlookup(E2,'Faculty and Enrollment'!$A$1:$E$6135,4,FALSE)</f>
        <v>5833</v>
      </c>
      <c r="N2" s="3">
        <f>vlookup(E2,'Faculty and Enrollment'!$A$1:$E$6135,5,FALSE)</f>
        <v>285</v>
      </c>
      <c r="O2" s="1">
        <v>1.0</v>
      </c>
      <c r="P2" s="3" t="str">
        <f t="shared" ref="P2:P515" si="2">(IF(O2 = 1, "Public", "Private"))</f>
        <v>Public</v>
      </c>
      <c r="Q2" s="1" t="b">
        <v>0</v>
      </c>
    </row>
    <row r="3">
      <c r="A3" s="1" t="s">
        <v>21</v>
      </c>
      <c r="B3" s="1" t="s">
        <v>22</v>
      </c>
      <c r="C3" s="1" t="s">
        <v>23</v>
      </c>
      <c r="D3" s="3">
        <f>vlookup(C3, IPEDS!$A$2:$C$6164, 2, FALSE)</f>
        <v>127918</v>
      </c>
      <c r="E3" s="3">
        <v>127918.0</v>
      </c>
      <c r="F3" s="3">
        <f>vlookup(E3, IPEDS!$B$2:$H$6164, 2, FALSE)</f>
        <v>7</v>
      </c>
      <c r="G3" s="3" t="str">
        <f>VLOOKUP(F3,Region_Codes!A:B,2,FALSE)</f>
        <v>Rocky Mountains</v>
      </c>
      <c r="H3" s="3">
        <f>vlookup(E3, IPEDS!$B$2:$H$6164, 3, FALSE)</f>
        <v>17</v>
      </c>
      <c r="I3" s="3">
        <f>vlookup(E3, IPEDS!$B$2:$H$6164, 7, FALSE)</f>
        <v>30</v>
      </c>
      <c r="J3" s="3" t="str">
        <f t="shared" si="1"/>
        <v>Religious</v>
      </c>
      <c r="K3" s="3" t="str">
        <f>VLOOKUP(H3,Carnegie_class!A:B,2,FALSE)</f>
        <v>DPU</v>
      </c>
      <c r="L3" s="3" t="str">
        <f>vlookup(E3, IPEDS!$B$2:$H$6164, 5, FALSE)</f>
        <v>CO</v>
      </c>
      <c r="M3" s="3">
        <f>vlookup(E3,'Faculty and Enrollment'!$A$1:$E$6135,4,FALSE)</f>
        <v>4631</v>
      </c>
      <c r="N3" s="3">
        <f>vlookup(E3,'Faculty and Enrollment'!$A$1:$E$6135,5,FALSE)</f>
        <v>429</v>
      </c>
      <c r="O3" s="3">
        <f>vlookup(E3, IPEDS!$B$2:$J$6164, 9, FALSE)</f>
        <v>2</v>
      </c>
      <c r="P3" s="3" t="str">
        <f t="shared" si="2"/>
        <v>Private</v>
      </c>
      <c r="Q3" s="1" t="b">
        <v>0</v>
      </c>
    </row>
    <row r="4">
      <c r="A4" s="1" t="s">
        <v>24</v>
      </c>
      <c r="B4" s="1" t="s">
        <v>22</v>
      </c>
      <c r="C4" s="1" t="s">
        <v>25</v>
      </c>
      <c r="D4" s="1">
        <v>190628.0</v>
      </c>
      <c r="E4" s="1">
        <v>190628.0</v>
      </c>
      <c r="F4" s="3">
        <f>vlookup(E4, IPEDS!$B$2:$H$6164, 2, FALSE)</f>
        <v>2</v>
      </c>
      <c r="G4" s="3" t="str">
        <f>VLOOKUP(F4,Region_Codes!A:B,2,FALSE)</f>
        <v>Mid East</v>
      </c>
      <c r="H4" s="3">
        <f>vlookup(E4, IPEDS!$B$2:$H$6164, 3, FALSE)</f>
        <v>1</v>
      </c>
      <c r="I4" s="3">
        <f>vlookup(E4, IPEDS!$B$2:$H$6164, 7, FALSE)</f>
        <v>-2</v>
      </c>
      <c r="J4" s="3" t="str">
        <f t="shared" si="1"/>
        <v>Not religious</v>
      </c>
      <c r="K4" s="3" t="str">
        <f>VLOOKUP(H4,Carnegie_class!A:B,2,FALSE)</f>
        <v>Community College</v>
      </c>
      <c r="L4" s="3" t="str">
        <f>vlookup(E4, IPEDS!$B$2:$H$6164, 5, FALSE)</f>
        <v>NY</v>
      </c>
      <c r="M4" s="3">
        <f>vlookup(E4,'Faculty and Enrollment'!$A$1:$E$6135,4,FALSE)</f>
        <v>13998</v>
      </c>
      <c r="N4" s="3">
        <f>vlookup(E4,'Faculty and Enrollment'!$A$1:$E$6135,5,FALSE)</f>
        <v>512</v>
      </c>
      <c r="O4" s="1">
        <v>1.0</v>
      </c>
      <c r="P4" s="3" t="str">
        <f t="shared" si="2"/>
        <v>Public</v>
      </c>
      <c r="Q4" s="1" t="b">
        <v>0</v>
      </c>
    </row>
    <row r="5">
      <c r="A5" s="1" t="s">
        <v>26</v>
      </c>
      <c r="B5" s="1" t="s">
        <v>22</v>
      </c>
      <c r="C5" s="1" t="s">
        <v>27</v>
      </c>
      <c r="D5" s="3">
        <f>vlookup(C5, IPEDS!$A$2:$C$6164, 2, FALSE)</f>
        <v>239105</v>
      </c>
      <c r="E5" s="3">
        <v>239105.0</v>
      </c>
      <c r="F5" s="3">
        <f>vlookup(E5, IPEDS!$B$2:$H$6164, 2, FALSE)</f>
        <v>3</v>
      </c>
      <c r="G5" s="3" t="str">
        <f>VLOOKUP(F5,Region_Codes!A:B,2,FALSE)</f>
        <v>Great Lakes</v>
      </c>
      <c r="H5" s="3">
        <f>vlookup(E5, IPEDS!$B$2:$H$6164, 3, FALSE)</f>
        <v>16</v>
      </c>
      <c r="I5" s="3">
        <f>vlookup(E5, IPEDS!$B$2:$H$6164, 7, FALSE)</f>
        <v>30</v>
      </c>
      <c r="J5" s="3" t="str">
        <f t="shared" si="1"/>
        <v>Religious</v>
      </c>
      <c r="K5" s="3" t="str">
        <f>VLOOKUP(H5,Carnegie_class!A:B,2,FALSE)</f>
        <v>R2</v>
      </c>
      <c r="L5" s="3" t="str">
        <f>vlookup(E5, IPEDS!$B$2:$H$6164, 5, FALSE)</f>
        <v>WI</v>
      </c>
      <c r="M5" s="3">
        <f>vlookup(E5,'Faculty and Enrollment'!$A$1:$E$6135,4,FALSE)</f>
        <v>11373</v>
      </c>
      <c r="N5" s="3">
        <f>vlookup(E5,'Faculty and Enrollment'!$A$1:$E$6135,5,FALSE)</f>
        <v>838</v>
      </c>
      <c r="O5" s="1">
        <v>4.0</v>
      </c>
      <c r="P5" s="3" t="str">
        <f t="shared" si="2"/>
        <v>Private</v>
      </c>
      <c r="Q5" s="1" t="b">
        <v>0</v>
      </c>
    </row>
    <row r="6">
      <c r="A6" s="1" t="s">
        <v>28</v>
      </c>
      <c r="B6" s="1" t="s">
        <v>22</v>
      </c>
      <c r="C6" s="1" t="s">
        <v>29</v>
      </c>
      <c r="D6" s="3">
        <f>vlookup(C6, IPEDS!$A$2:$C$6164, 2, FALSE)</f>
        <v>131159</v>
      </c>
      <c r="E6" s="3">
        <v>131159.0</v>
      </c>
      <c r="F6" s="3">
        <f>vlookup(E6, IPEDS!$B$2:$H$6164, 2, FALSE)</f>
        <v>2</v>
      </c>
      <c r="G6" s="3" t="str">
        <f>VLOOKUP(F6,Region_Codes!A:B,2,FALSE)</f>
        <v>Mid East</v>
      </c>
      <c r="H6" s="3">
        <f>vlookup(E6, IPEDS!$B$2:$H$6164, 3, FALSE)</f>
        <v>16</v>
      </c>
      <c r="I6" s="3">
        <f>vlookup(E6, IPEDS!$B$2:$H$6164, 7, FALSE)</f>
        <v>71</v>
      </c>
      <c r="J6" s="3" t="str">
        <f t="shared" si="1"/>
        <v>Religious</v>
      </c>
      <c r="K6" s="3" t="str">
        <f>VLOOKUP(H6,Carnegie_class!A:B,2,FALSE)</f>
        <v>R2</v>
      </c>
      <c r="L6" s="3" t="str">
        <f>vlookup(E6, IPEDS!$B$2:$H$6164, 5, FALSE)</f>
        <v>DC</v>
      </c>
      <c r="M6" s="3">
        <f>vlookup(E6,'Faculty and Enrollment'!$A$1:$E$6135,4,FALSE)</f>
        <v>13019</v>
      </c>
      <c r="N6" s="3">
        <f>vlookup(E6,'Faculty and Enrollment'!$A$1:$E$6135,5,FALSE)</f>
        <v>1118</v>
      </c>
      <c r="O6" s="3">
        <f>vlookup(E6, IPEDS!$B$2:$J$6164, 9, FALSE)</f>
        <v>3</v>
      </c>
      <c r="P6" s="3" t="str">
        <f t="shared" si="2"/>
        <v>Private</v>
      </c>
      <c r="Q6" s="1" t="b">
        <v>1</v>
      </c>
    </row>
    <row r="7">
      <c r="A7" s="1" t="s">
        <v>30</v>
      </c>
      <c r="B7" s="1" t="s">
        <v>22</v>
      </c>
      <c r="C7" s="1" t="s">
        <v>31</v>
      </c>
      <c r="D7" s="1">
        <v>212577.0</v>
      </c>
      <c r="E7" s="1">
        <v>212577.0</v>
      </c>
      <c r="F7" s="3">
        <f>vlookup(E7, IPEDS!$B$2:$H$6164, 2, FALSE)</f>
        <v>2</v>
      </c>
      <c r="G7" s="3" t="str">
        <f>VLOOKUP(F7,Region_Codes!A:B,2,FALSE)</f>
        <v>Mid East</v>
      </c>
      <c r="H7" s="3">
        <f>vlookup(E7, IPEDS!$B$2:$H$6164, 3, FALSE)</f>
        <v>21</v>
      </c>
      <c r="I7" s="3">
        <f>vlookup(E7, IPEDS!$B$2:$H$6164, 7, FALSE)</f>
        <v>-2</v>
      </c>
      <c r="J7" s="3" t="str">
        <f t="shared" si="1"/>
        <v>Not religious</v>
      </c>
      <c r="K7" s="3" t="str">
        <f>VLOOKUP(H7,Carnegie_class!A:B,2,FALSE)</f>
        <v>Baccalaureate Colleges</v>
      </c>
      <c r="L7" s="3" t="str">
        <f>vlookup(E7, IPEDS!$B$2:$H$6164, 5, FALSE)</f>
        <v>PA</v>
      </c>
      <c r="M7" s="3">
        <f>vlookup(E7,'Faculty and Enrollment'!$A$1:$E$6135,4,FALSE)</f>
        <v>1911</v>
      </c>
      <c r="N7" s="3">
        <f>vlookup(E7,'Faculty and Enrollment'!$A$1:$E$6135,5,FALSE)</f>
        <v>208</v>
      </c>
      <c r="O7" s="3">
        <f>vlookup(E7, IPEDS!$B$2:$J$6164, 9, FALSE)</f>
        <v>2</v>
      </c>
      <c r="P7" s="3" t="str">
        <f t="shared" si="2"/>
        <v>Private</v>
      </c>
      <c r="Q7" s="1" t="b">
        <v>0</v>
      </c>
    </row>
    <row r="8">
      <c r="A8" s="1" t="s">
        <v>32</v>
      </c>
      <c r="B8" s="1" t="s">
        <v>22</v>
      </c>
      <c r="C8" s="1" t="s">
        <v>33</v>
      </c>
      <c r="D8" s="3">
        <f>vlookup(C8, IPEDS!$A$2:$C$6164, 2, FALSE)</f>
        <v>204501</v>
      </c>
      <c r="E8" s="3">
        <v>204501.0</v>
      </c>
      <c r="F8" s="3">
        <f>vlookup(E8, IPEDS!$B$2:$H$6164, 2, FALSE)</f>
        <v>3</v>
      </c>
      <c r="G8" s="3" t="str">
        <f>VLOOKUP(F8,Region_Codes!A:B,2,FALSE)</f>
        <v>Great Lakes</v>
      </c>
      <c r="H8" s="3">
        <f>vlookup(E8, IPEDS!$B$2:$H$6164, 3, FALSE)</f>
        <v>21</v>
      </c>
      <c r="I8" s="3">
        <f>vlookup(E8, IPEDS!$B$2:$H$6164, 7, FALSE)</f>
        <v>-2</v>
      </c>
      <c r="J8" s="3" t="str">
        <f t="shared" si="1"/>
        <v>Not religious</v>
      </c>
      <c r="K8" s="3" t="str">
        <f>VLOOKUP(H8,Carnegie_class!A:B,2,FALSE)</f>
        <v>Baccalaureate Colleges</v>
      </c>
      <c r="L8" s="3" t="str">
        <f>vlookup(E8, IPEDS!$B$2:$H$6164, 5, FALSE)</f>
        <v>OH</v>
      </c>
      <c r="M8" s="3">
        <f>vlookup(E8,'Faculty and Enrollment'!$A$1:$E$6135,4,FALSE)</f>
        <v>2976</v>
      </c>
      <c r="N8" s="3">
        <f>vlookup(E8,'Faculty and Enrollment'!$A$1:$E$6135,5,FALSE)</f>
        <v>309</v>
      </c>
      <c r="O8" s="3">
        <f>vlookup(E8, IPEDS!$B$2:$J$6164, 9, FALSE)</f>
        <v>2</v>
      </c>
      <c r="P8" s="3" t="str">
        <f t="shared" si="2"/>
        <v>Private</v>
      </c>
      <c r="Q8" s="1" t="b">
        <v>0</v>
      </c>
    </row>
    <row r="9">
      <c r="A9" s="1" t="s">
        <v>34</v>
      </c>
      <c r="B9" s="1" t="s">
        <v>22</v>
      </c>
      <c r="C9" s="1" t="s">
        <v>35</v>
      </c>
      <c r="D9" s="3">
        <f>vlookup(C9, IPEDS!$A$2:$C$6164, 2, FALSE)</f>
        <v>236258</v>
      </c>
      <c r="E9" s="3">
        <v>236258.0</v>
      </c>
      <c r="F9" s="3">
        <f>vlookup(E9, IPEDS!$B$2:$H$6164, 2, FALSE)</f>
        <v>8</v>
      </c>
      <c r="G9" s="3" t="str">
        <f>VLOOKUP(F9,Region_Codes!A:B,2,FALSE)</f>
        <v>Far West</v>
      </c>
      <c r="H9" s="3">
        <f>vlookup(E9, IPEDS!$B$2:$H$6164, 3, FALSE)</f>
        <v>14</v>
      </c>
      <c r="I9" s="3">
        <f>vlookup(E9, IPEDS!$B$2:$H$6164, 7, FALSE)</f>
        <v>-2</v>
      </c>
      <c r="J9" s="3" t="str">
        <f t="shared" si="1"/>
        <v>Not religious</v>
      </c>
      <c r="K9" s="3" t="str">
        <f>VLOOKUP(H9,Carnegie_class!A:B,2,FALSE)</f>
        <v>Baccalaureate/Associate’s Colleges: Associate’s Dominant</v>
      </c>
      <c r="L9" s="3" t="str">
        <f>vlookup(E9, IPEDS!$B$2:$H$6164, 5, FALSE)</f>
        <v>WA</v>
      </c>
      <c r="M9" s="3">
        <f>vlookup(E9,'Faculty and Enrollment'!$A$1:$E$6135,4,FALSE)</f>
        <v>1837</v>
      </c>
      <c r="N9" s="3">
        <f>vlookup(E9,'Faculty and Enrollment'!$A$1:$E$6135,5,FALSE)</f>
        <v>86</v>
      </c>
      <c r="O9" s="3">
        <f>vlookup(E9, IPEDS!$B$2:$J$6164, 9, FALSE)</f>
        <v>1</v>
      </c>
      <c r="P9" s="3" t="str">
        <f t="shared" si="2"/>
        <v>Public</v>
      </c>
      <c r="Q9" s="1" t="b">
        <v>0</v>
      </c>
    </row>
    <row r="10">
      <c r="A10" s="1" t="s">
        <v>36</v>
      </c>
      <c r="B10" s="1" t="s">
        <v>22</v>
      </c>
      <c r="C10" s="1" t="s">
        <v>37</v>
      </c>
      <c r="D10" s="1">
        <v>187967.0</v>
      </c>
      <c r="E10" s="1">
        <v>187967.0</v>
      </c>
      <c r="F10" s="3">
        <f>vlookup(E10, IPEDS!$B$2:$H$6164, 2, FALSE)</f>
        <v>6</v>
      </c>
      <c r="G10" s="3" t="str">
        <f>VLOOKUP(F10,Region_Codes!A:B,2,FALSE)</f>
        <v>Southwest</v>
      </c>
      <c r="H10" s="3">
        <f>vlookup(E10, IPEDS!$B$2:$H$6164, 3, FALSE)</f>
        <v>20</v>
      </c>
      <c r="I10" s="3">
        <f>vlookup(E10, IPEDS!$B$2:$H$6164, 7, FALSE)</f>
        <v>-2</v>
      </c>
      <c r="J10" s="3" t="str">
        <f t="shared" si="1"/>
        <v>Not religious</v>
      </c>
      <c r="K10" s="3" t="str">
        <f>VLOOKUP(H10,Carnegie_class!A:B,2,FALSE)</f>
        <v>M3</v>
      </c>
      <c r="L10" s="3" t="str">
        <f>vlookup(E10, IPEDS!$B$2:$H$6164, 5, FALSE)</f>
        <v>NM</v>
      </c>
      <c r="M10" s="3">
        <f>vlookup(E10,'Faculty and Enrollment'!$A$1:$E$6135,4,FALSE)</f>
        <v>1713</v>
      </c>
      <c r="N10" s="3">
        <f>vlookup(E10,'Faculty and Enrollment'!$A$1:$E$6135,5,FALSE)</f>
        <v>157</v>
      </c>
      <c r="O10" s="1">
        <v>1.0</v>
      </c>
      <c r="P10" s="3" t="str">
        <f t="shared" si="2"/>
        <v>Public</v>
      </c>
      <c r="Q10" s="1" t="b">
        <v>0</v>
      </c>
    </row>
    <row r="11">
      <c r="A11" s="1" t="s">
        <v>38</v>
      </c>
      <c r="B11" s="1" t="s">
        <v>22</v>
      </c>
      <c r="C11" s="1" t="s">
        <v>39</v>
      </c>
      <c r="D11" s="1">
        <v>190549.0</v>
      </c>
      <c r="E11" s="1">
        <v>190549.0</v>
      </c>
      <c r="F11" s="3">
        <f>vlookup(E11, IPEDS!$B$2:$H$6164, 2, FALSE)</f>
        <v>2</v>
      </c>
      <c r="G11" s="3" t="str">
        <f>VLOOKUP(F11,Region_Codes!A:B,2,FALSE)</f>
        <v>Mid East</v>
      </c>
      <c r="H11" s="3">
        <f>vlookup(E11, IPEDS!$B$2:$H$6164, 3, FALSE)</f>
        <v>18</v>
      </c>
      <c r="I11" s="3">
        <f>vlookup(E11, IPEDS!$B$2:$H$6164, 7, FALSE)</f>
        <v>-2</v>
      </c>
      <c r="J11" s="3" t="str">
        <f t="shared" si="1"/>
        <v>Not religious</v>
      </c>
      <c r="K11" s="3" t="str">
        <f>VLOOKUP(H11,Carnegie_class!A:B,2,FALSE)</f>
        <v>M1</v>
      </c>
      <c r="L11" s="3" t="str">
        <f>vlookup(E11, IPEDS!$B$2:$H$6164, 5, FALSE)</f>
        <v>NY</v>
      </c>
      <c r="M11" s="3">
        <f>vlookup(E11,'Faculty and Enrollment'!$A$1:$E$6135,4,FALSE)</f>
        <v>13935</v>
      </c>
      <c r="N11" s="3">
        <f>vlookup(E11,'Faculty and Enrollment'!$A$1:$E$6135,5,FALSE)</f>
        <v>713</v>
      </c>
      <c r="O11" s="3">
        <f>vlookup(E11, IPEDS!$B$2:$J$6164, 9, FALSE)</f>
        <v>1</v>
      </c>
      <c r="P11" s="3" t="str">
        <f t="shared" si="2"/>
        <v>Public</v>
      </c>
      <c r="Q11" s="1" t="b">
        <v>0</v>
      </c>
    </row>
    <row r="12">
      <c r="A12" s="1" t="s">
        <v>40</v>
      </c>
      <c r="B12" s="1" t="s">
        <v>22</v>
      </c>
      <c r="C12" s="1" t="s">
        <v>41</v>
      </c>
      <c r="D12" s="3">
        <f>vlookup(C12, IPEDS!$A$2:$C$6164, 2, FALSE)</f>
        <v>133492</v>
      </c>
      <c r="E12" s="3">
        <v>133492.0</v>
      </c>
      <c r="F12" s="3">
        <f>vlookup(E12, IPEDS!$B$2:$H$6164, 2, FALSE)</f>
        <v>5</v>
      </c>
      <c r="G12" s="3" t="str">
        <f>VLOOKUP(F12,Region_Codes!A:B,2,FALSE)</f>
        <v>Southeast</v>
      </c>
      <c r="H12" s="3">
        <f>vlookup(E12, IPEDS!$B$2:$H$6164, 3, FALSE)</f>
        <v>21</v>
      </c>
      <c r="I12" s="3">
        <f>vlookup(E12, IPEDS!$B$2:$H$6164, 7, FALSE)</f>
        <v>66</v>
      </c>
      <c r="J12" s="3" t="str">
        <f t="shared" si="1"/>
        <v>Religious</v>
      </c>
      <c r="K12" s="3" t="str">
        <f>VLOOKUP(H12,Carnegie_class!A:B,2,FALSE)</f>
        <v>Baccalaureate Colleges</v>
      </c>
      <c r="L12" s="3" t="str">
        <f>vlookup(E12, IPEDS!$B$2:$H$6164, 5, FALSE)</f>
        <v>FL</v>
      </c>
      <c r="M12" s="3">
        <f>vlookup(E12,'Faculty and Enrollment'!$A$1:$E$6135,4,FALSE)</f>
        <v>1986</v>
      </c>
      <c r="N12" s="3">
        <f>vlookup(E12,'Faculty and Enrollment'!$A$1:$E$6135,5,FALSE)</f>
        <v>185</v>
      </c>
      <c r="O12" s="3">
        <f>vlookup(E12, IPEDS!$B$2:$J$6164, 9, FALSE)</f>
        <v>4</v>
      </c>
      <c r="P12" s="3" t="str">
        <f t="shared" si="2"/>
        <v>Private</v>
      </c>
      <c r="Q12" s="1" t="b">
        <v>0</v>
      </c>
    </row>
    <row r="13">
      <c r="A13" s="1" t="s">
        <v>42</v>
      </c>
      <c r="B13" s="1" t="s">
        <v>22</v>
      </c>
      <c r="C13" s="1" t="s">
        <v>43</v>
      </c>
      <c r="D13" s="3">
        <f>vlookup(C13, IPEDS!$A$2:$C$6164, 2, FALSE)</f>
        <v>148007</v>
      </c>
      <c r="E13" s="3">
        <v>148007.0</v>
      </c>
      <c r="F13" s="3">
        <f>vlookup(E13, IPEDS!$B$2:$H$6164, 2, FALSE)</f>
        <v>3</v>
      </c>
      <c r="G13" s="3" t="str">
        <f>VLOOKUP(F13,Region_Codes!A:B,2,FALSE)</f>
        <v>Great Lakes</v>
      </c>
      <c r="H13" s="3">
        <f>vlookup(E13, IPEDS!$B$2:$H$6164, 3, FALSE)</f>
        <v>6</v>
      </c>
      <c r="I13" s="3">
        <f>vlookup(E13, IPEDS!$B$2:$H$6164, 7, FALSE)</f>
        <v>-2</v>
      </c>
      <c r="J13" s="3" t="str">
        <f t="shared" si="1"/>
        <v>Not religious</v>
      </c>
      <c r="K13" s="3" t="str">
        <f>VLOOKUP(H13,Carnegie_class!A:B,2,FALSE)</f>
        <v>Community College</v>
      </c>
      <c r="L13" s="3" t="str">
        <f>vlookup(E13, IPEDS!$B$2:$H$6164, 5, FALSE)</f>
        <v>IL</v>
      </c>
      <c r="M13" s="3">
        <f>vlookup(E13,'Faculty and Enrollment'!$A$1:$E$6135,4,FALSE)</f>
        <v>3045</v>
      </c>
      <c r="N13" s="3">
        <f>vlookup(E13,'Faculty and Enrollment'!$A$1:$E$6135,5,FALSE)</f>
        <v>128</v>
      </c>
      <c r="O13" s="1">
        <v>1.0</v>
      </c>
      <c r="P13" s="3" t="str">
        <f t="shared" si="2"/>
        <v>Public</v>
      </c>
      <c r="Q13" s="1" t="b">
        <v>0</v>
      </c>
    </row>
    <row r="14">
      <c r="A14" s="1" t="s">
        <v>44</v>
      </c>
      <c r="B14" s="1" t="s">
        <v>22</v>
      </c>
      <c r="C14" s="1" t="s">
        <v>45</v>
      </c>
      <c r="D14" s="3">
        <f>vlookup(C14, IPEDS!$A$2:$C$6164, 2, FALSE)</f>
        <v>167358</v>
      </c>
      <c r="E14" s="3">
        <v>167358.0</v>
      </c>
      <c r="F14" s="3">
        <f>vlookup(E14, IPEDS!$B$2:$H$6164, 2, FALSE)</f>
        <v>1</v>
      </c>
      <c r="G14" s="3" t="str">
        <f>VLOOKUP(F14,Region_Codes!A:B,2,FALSE)</f>
        <v>New England</v>
      </c>
      <c r="H14" s="3">
        <f>vlookup(E14, IPEDS!$B$2:$H$6164, 3, FALSE)</f>
        <v>15</v>
      </c>
      <c r="I14" s="3">
        <f>vlookup(E14, IPEDS!$B$2:$H$6164, 7, FALSE)</f>
        <v>-2</v>
      </c>
      <c r="J14" s="3" t="str">
        <f t="shared" si="1"/>
        <v>Not religious</v>
      </c>
      <c r="K14" s="3" t="str">
        <f>VLOOKUP(H14,Carnegie_class!A:B,2,FALSE)</f>
        <v>R1</v>
      </c>
      <c r="L14" s="3" t="str">
        <f>vlookup(E14, IPEDS!$B$2:$H$6164, 5, FALSE)</f>
        <v>MA</v>
      </c>
      <c r="M14" s="3">
        <f>vlookup(E14,'Faculty and Enrollment'!$A$1:$E$6135,4,FALSE)</f>
        <v>31159</v>
      </c>
      <c r="N14" s="3">
        <f>vlookup(E14,'Faculty and Enrollment'!$A$1:$E$6135,5,FALSE)</f>
        <v>2007</v>
      </c>
      <c r="O14" s="3">
        <f>vlookup(E14, IPEDS!$B$2:$J$6164, 9, FALSE)</f>
        <v>3</v>
      </c>
      <c r="P14" s="3" t="str">
        <f t="shared" si="2"/>
        <v>Private</v>
      </c>
      <c r="Q14" s="1" t="b">
        <v>0</v>
      </c>
    </row>
    <row r="15">
      <c r="A15" s="1" t="s">
        <v>46</v>
      </c>
      <c r="B15" s="1" t="s">
        <v>22</v>
      </c>
      <c r="C15" s="1" t="s">
        <v>47</v>
      </c>
      <c r="D15" s="1">
        <v>174020.0</v>
      </c>
      <c r="E15" s="1">
        <v>174020.0</v>
      </c>
      <c r="F15" s="3">
        <f>vlookup(E15, IPEDS!$B$2:$H$6164, 2, FALSE)</f>
        <v>4</v>
      </c>
      <c r="G15" s="3" t="str">
        <f>VLOOKUP(F15,Region_Codes!A:B,2,FALSE)</f>
        <v>Plains</v>
      </c>
      <c r="H15" s="3">
        <f>vlookup(E15, IPEDS!$B$2:$H$6164, 3, FALSE)</f>
        <v>19</v>
      </c>
      <c r="I15" s="3">
        <f>vlookup(E15, IPEDS!$B$2:$H$6164, 7, FALSE)</f>
        <v>-2</v>
      </c>
      <c r="J15" s="3" t="str">
        <f t="shared" si="1"/>
        <v>Not religious</v>
      </c>
      <c r="K15" s="3" t="str">
        <f>VLOOKUP(H15,Carnegie_class!A:B,2,FALSE)</f>
        <v>M2</v>
      </c>
      <c r="L15" s="3" t="str">
        <f>vlookup(E15, IPEDS!$B$2:$H$6164, 5, FALSE)</f>
        <v>MN</v>
      </c>
      <c r="M15" s="3">
        <f>vlookup(E15,'Faculty and Enrollment'!$A$1:$E$6135,4,FALSE)</f>
        <v>6005</v>
      </c>
      <c r="N15" s="3">
        <f>vlookup(E15,'Faculty and Enrollment'!$A$1:$E$6135,5,FALSE)</f>
        <v>281</v>
      </c>
      <c r="O15" s="3">
        <f>vlookup(E15, IPEDS!$B$2:$J$6164, 9, FALSE)</f>
        <v>1</v>
      </c>
      <c r="P15" s="3" t="str">
        <f t="shared" si="2"/>
        <v>Public</v>
      </c>
      <c r="Q15" s="1" t="b">
        <v>0</v>
      </c>
    </row>
    <row r="16">
      <c r="A16" s="1" t="s">
        <v>48</v>
      </c>
      <c r="B16" s="1" t="s">
        <v>22</v>
      </c>
      <c r="C16" s="1" t="s">
        <v>49</v>
      </c>
      <c r="D16" s="3">
        <f>vlookup(C16, IPEDS!$A$2:$C$6164, 2, FALSE)</f>
        <v>217721</v>
      </c>
      <c r="E16" s="3">
        <v>217721.0</v>
      </c>
      <c r="F16" s="3">
        <f>vlookup(E16, IPEDS!$B$2:$H$6164, 2, FALSE)</f>
        <v>5</v>
      </c>
      <c r="G16" s="3" t="str">
        <f>VLOOKUP(F16,Region_Codes!A:B,2,FALSE)</f>
        <v>Southeast</v>
      </c>
      <c r="H16" s="3">
        <f>vlookup(E16, IPEDS!$B$2:$H$6164, 3, FALSE)</f>
        <v>22</v>
      </c>
      <c r="I16" s="3">
        <f>vlookup(E16, IPEDS!$B$2:$H$6164, 7, FALSE)</f>
        <v>54</v>
      </c>
      <c r="J16" s="3" t="str">
        <f t="shared" si="1"/>
        <v>Religious</v>
      </c>
      <c r="K16" s="3" t="str">
        <f>VLOOKUP(H16,Carnegie_class!A:B,2,FALSE)</f>
        <v>Baccalaureate Colleges</v>
      </c>
      <c r="L16" s="3" t="str">
        <f>vlookup(E16, IPEDS!$B$2:$H$6164, 5, FALSE)</f>
        <v>SC</v>
      </c>
      <c r="M16" s="3">
        <f>vlookup(E16,'Faculty and Enrollment'!$A$1:$E$6135,4,FALSE)</f>
        <v>1731</v>
      </c>
      <c r="N16" s="3">
        <f>vlookup(E16,'Faculty and Enrollment'!$A$1:$E$6135,5,FALSE)</f>
        <v>111</v>
      </c>
      <c r="O16" s="1">
        <v>4.0</v>
      </c>
      <c r="P16" s="3" t="str">
        <f t="shared" si="2"/>
        <v>Private</v>
      </c>
      <c r="Q16" s="1" t="b">
        <v>0</v>
      </c>
    </row>
    <row r="17">
      <c r="A17" s="1" t="s">
        <v>50</v>
      </c>
      <c r="B17" s="1" t="s">
        <v>22</v>
      </c>
      <c r="C17" s="1" t="s">
        <v>51</v>
      </c>
      <c r="D17" s="1">
        <v>163268.0</v>
      </c>
      <c r="E17" s="1">
        <v>163268.0</v>
      </c>
      <c r="F17" s="3">
        <f>vlookup(E17, IPEDS!$B$2:$H$6164, 2, FALSE)</f>
        <v>2</v>
      </c>
      <c r="G17" s="3" t="str">
        <f>VLOOKUP(F17,Region_Codes!A:B,2,FALSE)</f>
        <v>Mid East</v>
      </c>
      <c r="H17" s="3">
        <f>vlookup(E17, IPEDS!$B$2:$H$6164, 3, FALSE)</f>
        <v>15</v>
      </c>
      <c r="I17" s="3">
        <f>vlookup(E17, IPEDS!$B$2:$H$6164, 7, FALSE)</f>
        <v>-2</v>
      </c>
      <c r="J17" s="3" t="str">
        <f t="shared" si="1"/>
        <v>Not religious</v>
      </c>
      <c r="K17" s="3" t="str">
        <f>VLOOKUP(H17,Carnegie_class!A:B,2,FALSE)</f>
        <v>R1</v>
      </c>
      <c r="L17" s="3" t="str">
        <f>vlookup(E17, IPEDS!$B$2:$H$6164, 5, FALSE)</f>
        <v>MD</v>
      </c>
      <c r="M17" s="3">
        <f>vlookup(E17,'Faculty and Enrollment'!$A$1:$E$6135,4,FALSE)</f>
        <v>14148</v>
      </c>
      <c r="N17" s="3">
        <f>vlookup(E17,'Faculty and Enrollment'!$A$1:$E$6135,5,FALSE)</f>
        <v>696</v>
      </c>
      <c r="O17" s="3">
        <f>vlookup(E17, IPEDS!$B$2:$J$6164, 9, FALSE)</f>
        <v>1</v>
      </c>
      <c r="P17" s="3" t="str">
        <f t="shared" si="2"/>
        <v>Public</v>
      </c>
      <c r="Q17" s="1" t="b">
        <v>0</v>
      </c>
    </row>
    <row r="18">
      <c r="A18" s="1" t="s">
        <v>52</v>
      </c>
      <c r="B18" s="1" t="s">
        <v>22</v>
      </c>
      <c r="C18" s="1" t="s">
        <v>53</v>
      </c>
      <c r="D18" s="3">
        <f>vlookup(C18, IPEDS!$A$2:$C$6164, 2, FALSE)</f>
        <v>130943</v>
      </c>
      <c r="E18" s="3">
        <v>130943.0</v>
      </c>
      <c r="F18" s="3">
        <f>vlookup(E18, IPEDS!$B$2:$H$6164, 2, FALSE)</f>
        <v>2</v>
      </c>
      <c r="G18" s="3" t="str">
        <f>VLOOKUP(F18,Region_Codes!A:B,2,FALSE)</f>
        <v>Mid East</v>
      </c>
      <c r="H18" s="3">
        <f>vlookup(E18, IPEDS!$B$2:$H$6164, 3, FALSE)</f>
        <v>15</v>
      </c>
      <c r="I18" s="3">
        <f>vlookup(E18, IPEDS!$B$2:$H$6164, 7, FALSE)</f>
        <v>-2</v>
      </c>
      <c r="J18" s="3" t="str">
        <f t="shared" si="1"/>
        <v>Not religious</v>
      </c>
      <c r="K18" s="3" t="str">
        <f>VLOOKUP(H18,Carnegie_class!A:B,2,FALSE)</f>
        <v>R1</v>
      </c>
      <c r="L18" s="3" t="str">
        <f>vlookup(E18, IPEDS!$B$2:$H$6164, 5, FALSE)</f>
        <v>DE</v>
      </c>
      <c r="M18" s="3">
        <f>vlookup(E18,'Faculty and Enrollment'!$A$1:$E$6135,4,FALSE)</f>
        <v>24221</v>
      </c>
      <c r="N18" s="3">
        <f>vlookup(E18,'Faculty and Enrollment'!$A$1:$E$6135,5,FALSE)</f>
        <v>1261</v>
      </c>
      <c r="O18" s="3">
        <f>vlookup(E18, IPEDS!$B$2:$J$6164, 9, FALSE)</f>
        <v>1</v>
      </c>
      <c r="P18" s="3" t="str">
        <f t="shared" si="2"/>
        <v>Public</v>
      </c>
      <c r="Q18" s="1" t="b">
        <v>1</v>
      </c>
    </row>
    <row r="19">
      <c r="A19" s="1" t="s">
        <v>54</v>
      </c>
      <c r="B19" s="1" t="s">
        <v>22</v>
      </c>
      <c r="C19" s="1" t="s">
        <v>55</v>
      </c>
      <c r="D19" s="1">
        <v>184694.0</v>
      </c>
      <c r="E19" s="1">
        <v>184694.0</v>
      </c>
      <c r="F19" s="3">
        <f>vlookup(E19, IPEDS!$B$2:$H$6164, 2, FALSE)</f>
        <v>2</v>
      </c>
      <c r="G19" s="3" t="str">
        <f>VLOOKUP(F19,Region_Codes!A:B,2,FALSE)</f>
        <v>Mid East</v>
      </c>
      <c r="H19" s="3">
        <f>vlookup(E19, IPEDS!$B$2:$H$6164, 3, FALSE)</f>
        <v>18</v>
      </c>
      <c r="I19" s="3">
        <f>vlookup(E19, IPEDS!$B$2:$H$6164, 7, FALSE)</f>
        <v>-2</v>
      </c>
      <c r="J19" s="3" t="str">
        <f t="shared" si="1"/>
        <v>Not religious</v>
      </c>
      <c r="K19" s="3" t="str">
        <f>VLOOKUP(H19,Carnegie_class!A:B,2,FALSE)</f>
        <v>M1</v>
      </c>
      <c r="L19" s="3" t="str">
        <f>vlookup(E19, IPEDS!$B$2:$H$6164, 5, FALSE)</f>
        <v>NJ</v>
      </c>
      <c r="M19" s="3">
        <f>vlookup(E19,'Faculty and Enrollment'!$A$1:$E$6135,4,FALSE)</f>
        <v>2778</v>
      </c>
      <c r="N19" s="3">
        <f>vlookup(E19,'Faculty and Enrollment'!$A$1:$E$6135,5,FALSE)</f>
        <v>224</v>
      </c>
      <c r="O19" s="1">
        <v>3.0</v>
      </c>
      <c r="P19" s="3" t="str">
        <f t="shared" si="2"/>
        <v>Private</v>
      </c>
      <c r="Q19" s="1" t="b">
        <v>0</v>
      </c>
    </row>
    <row r="20">
      <c r="A20" s="1" t="s">
        <v>56</v>
      </c>
      <c r="B20" s="1" t="s">
        <v>22</v>
      </c>
      <c r="C20" s="1" t="s">
        <v>57</v>
      </c>
      <c r="D20" s="3">
        <f>vlookup(C20, IPEDS!$A$2:$C$6164, 2, FALSE)</f>
        <v>141486</v>
      </c>
      <c r="E20" s="3">
        <v>141486.0</v>
      </c>
      <c r="F20" s="3">
        <f>vlookup(E20, IPEDS!$B$2:$H$6164, 2, FALSE)</f>
        <v>8</v>
      </c>
      <c r="G20" s="3" t="str">
        <f>VLOOKUP(F20,Region_Codes!A:B,2,FALSE)</f>
        <v>Far West</v>
      </c>
      <c r="H20" s="3">
        <f>vlookup(E20, IPEDS!$B$2:$H$6164, 3, FALSE)</f>
        <v>19</v>
      </c>
      <c r="I20" s="3">
        <f>vlookup(E20, IPEDS!$B$2:$H$6164, 7, FALSE)</f>
        <v>30</v>
      </c>
      <c r="J20" s="3" t="str">
        <f t="shared" si="1"/>
        <v>Religious</v>
      </c>
      <c r="K20" s="3" t="str">
        <f>VLOOKUP(H20,Carnegie_class!A:B,2,FALSE)</f>
        <v>M2</v>
      </c>
      <c r="L20" s="3" t="str">
        <f>vlookup(E20, IPEDS!$B$2:$H$6164, 5, FALSE)</f>
        <v>HI</v>
      </c>
      <c r="M20" s="3">
        <f>vlookup(E20,'Faculty and Enrollment'!$A$1:$E$6135,4,FALSE)</f>
        <v>2602</v>
      </c>
      <c r="N20" s="3">
        <f>vlookup(E20,'Faculty and Enrollment'!$A$1:$E$6135,5,FALSE)</f>
        <v>142</v>
      </c>
      <c r="O20" s="3">
        <f>vlookup(E20, IPEDS!$B$2:$J$6164, 9, FALSE)</f>
        <v>3</v>
      </c>
      <c r="P20" s="3" t="str">
        <f t="shared" si="2"/>
        <v>Private</v>
      </c>
      <c r="Q20" s="1" t="b">
        <v>0</v>
      </c>
    </row>
    <row r="21">
      <c r="A21" s="1" t="s">
        <v>58</v>
      </c>
      <c r="B21" s="1" t="s">
        <v>22</v>
      </c>
      <c r="C21" s="1" t="s">
        <v>59</v>
      </c>
      <c r="D21" s="1">
        <v>196468.0</v>
      </c>
      <c r="E21" s="1">
        <v>196468.0</v>
      </c>
      <c r="F21" s="3">
        <f>vlookup(E21, IPEDS!$B$2:$H$6164, 2, FALSE)</f>
        <v>2</v>
      </c>
      <c r="G21" s="3" t="str">
        <f>VLOOKUP(F21,Region_Codes!A:B,2,FALSE)</f>
        <v>Mid East</v>
      </c>
      <c r="H21" s="3">
        <f>vlookup(E21, IPEDS!$B$2:$H$6164, 3, FALSE)</f>
        <v>16</v>
      </c>
      <c r="I21" s="3">
        <f>vlookup(E21, IPEDS!$B$2:$H$6164, 7, FALSE)</f>
        <v>-2</v>
      </c>
      <c r="J21" s="3" t="str">
        <f t="shared" si="1"/>
        <v>Not religious</v>
      </c>
      <c r="K21" s="3" t="str">
        <f>VLOOKUP(H21,Carnegie_class!A:B,2,FALSE)</f>
        <v>R2</v>
      </c>
      <c r="L21" s="3" t="str">
        <f>vlookup(E21, IPEDS!$B$2:$H$6164, 5, FALSE)</f>
        <v>NY</v>
      </c>
      <c r="M21" s="3">
        <f>vlookup(E21,'Faculty and Enrollment'!$A$1:$E$6135,4,FALSE)</f>
        <v>4392</v>
      </c>
      <c r="N21" s="3">
        <f>vlookup(E21,'Faculty and Enrollment'!$A$1:$E$6135,5,FALSE)</f>
        <v>342</v>
      </c>
      <c r="O21" s="3">
        <f>vlookup(E21, IPEDS!$B$2:$J$6164, 9, FALSE)</f>
        <v>3</v>
      </c>
      <c r="P21" s="3" t="str">
        <f t="shared" si="2"/>
        <v>Private</v>
      </c>
      <c r="Q21" s="1" t="b">
        <v>0</v>
      </c>
    </row>
    <row r="22">
      <c r="A22" s="1" t="s">
        <v>60</v>
      </c>
      <c r="B22" s="1" t="s">
        <v>22</v>
      </c>
      <c r="C22" s="1" t="s">
        <v>61</v>
      </c>
      <c r="D22" s="1">
        <v>441982.0</v>
      </c>
      <c r="E22" s="1">
        <v>441982.0</v>
      </c>
      <c r="F22" s="3">
        <f>vlookup(E22, IPEDS!$B$2:$H$6164, 2, FALSE)</f>
        <v>1</v>
      </c>
      <c r="G22" s="3" t="str">
        <f>VLOOKUP(F22,Region_Codes!A:B,2,FALSE)</f>
        <v>New England</v>
      </c>
      <c r="H22" s="3">
        <f>vlookup(E22, IPEDS!$B$2:$H$6164, 3, FALSE)</f>
        <v>28</v>
      </c>
      <c r="I22" s="3">
        <f>vlookup(E22, IPEDS!$B$2:$H$6164, 7, FALSE)</f>
        <v>-2</v>
      </c>
      <c r="J22" s="3" t="str">
        <f t="shared" si="1"/>
        <v>Not religious</v>
      </c>
      <c r="K22" s="3" t="str">
        <f>VLOOKUP(H22,Carnegie_class!A:B,2,FALSE)</f>
        <v>Special Focus Four-Year</v>
      </c>
      <c r="L22" s="3" t="str">
        <f>vlookup(E22, IPEDS!$B$2:$H$6164, 5, FALSE)</f>
        <v>MA</v>
      </c>
      <c r="M22" s="3">
        <f>vlookup(E22,'Faculty and Enrollment'!$A$1:$E$6135,4,FALSE)</f>
        <v>402</v>
      </c>
      <c r="N22" s="3">
        <f>vlookup(E22,'Faculty and Enrollment'!$A$1:$E$6135,5,FALSE)</f>
        <v>51</v>
      </c>
      <c r="O22" s="1">
        <v>3.0</v>
      </c>
      <c r="P22" s="3" t="str">
        <f t="shared" si="2"/>
        <v>Private</v>
      </c>
      <c r="Q22" s="1" t="b">
        <v>0</v>
      </c>
    </row>
    <row r="23">
      <c r="A23" s="1" t="s">
        <v>62</v>
      </c>
      <c r="B23" s="1" t="s">
        <v>22</v>
      </c>
      <c r="C23" s="1" t="s">
        <v>63</v>
      </c>
      <c r="D23" s="3">
        <f>vlookup(C23, IPEDS!$A$2:$C$6164, 2, FALSE)</f>
        <v>215053</v>
      </c>
      <c r="E23" s="3">
        <v>215053.0</v>
      </c>
      <c r="F23" s="3">
        <f>vlookup(E23, IPEDS!$B$2:$H$6164, 2, FALSE)</f>
        <v>2</v>
      </c>
      <c r="G23" s="3" t="str">
        <f>VLOOKUP(F23,Region_Codes!A:B,2,FALSE)</f>
        <v>Mid East</v>
      </c>
      <c r="H23" s="3">
        <f>vlookup(E23, IPEDS!$B$2:$H$6164, 3, FALSE)</f>
        <v>30</v>
      </c>
      <c r="I23" s="3">
        <f>vlookup(E23, IPEDS!$B$2:$H$6164, 7, FALSE)</f>
        <v>-2</v>
      </c>
      <c r="J23" s="3" t="str">
        <f t="shared" si="1"/>
        <v>Not religious</v>
      </c>
      <c r="K23" s="3" t="str">
        <f>VLOOKUP(H23,Carnegie_class!A:B,2,FALSE)</f>
        <v>Special Focus Four-Year</v>
      </c>
      <c r="L23" s="3" t="str">
        <f>vlookup(E23, IPEDS!$B$2:$H$6164, 5, FALSE)</f>
        <v>PA</v>
      </c>
      <c r="M23" s="3">
        <f>vlookup(E23,'Faculty and Enrollment'!$A$1:$E$6135,4,FALSE)</f>
        <v>323</v>
      </c>
      <c r="N23" s="3">
        <f>vlookup(E23,'Faculty and Enrollment'!$A$1:$E$6135,5,FALSE)</f>
        <v>38</v>
      </c>
      <c r="O23" s="1">
        <v>3.0</v>
      </c>
      <c r="P23" s="3" t="str">
        <f t="shared" si="2"/>
        <v>Private</v>
      </c>
      <c r="Q23" s="1" t="b">
        <v>0</v>
      </c>
    </row>
    <row r="24">
      <c r="A24" s="1" t="s">
        <v>64</v>
      </c>
      <c r="B24" s="1" t="s">
        <v>22</v>
      </c>
      <c r="C24" s="1" t="s">
        <v>65</v>
      </c>
      <c r="D24" s="1">
        <v>196167.0</v>
      </c>
      <c r="E24" s="1">
        <v>196167.0</v>
      </c>
      <c r="F24" s="3">
        <f>vlookup(E24, IPEDS!$B$2:$H$6164, 2, FALSE)</f>
        <v>2</v>
      </c>
      <c r="G24" s="3" t="str">
        <f>VLOOKUP(F24,Region_Codes!A:B,2,FALSE)</f>
        <v>Mid East</v>
      </c>
      <c r="H24" s="3">
        <f>vlookup(E24, IPEDS!$B$2:$H$6164, 3, FALSE)</f>
        <v>20</v>
      </c>
      <c r="I24" s="3">
        <f>vlookup(E24, IPEDS!$B$2:$H$6164, 7, FALSE)</f>
        <v>-2</v>
      </c>
      <c r="J24" s="3" t="str">
        <f t="shared" si="1"/>
        <v>Not religious</v>
      </c>
      <c r="K24" s="3" t="str">
        <f>VLOOKUP(H24,Carnegie_class!A:B,2,FALSE)</f>
        <v>M3</v>
      </c>
      <c r="L24" s="3" t="str">
        <f>vlookup(E24, IPEDS!$B$2:$H$6164, 5, FALSE)</f>
        <v>NY</v>
      </c>
      <c r="M24" s="3">
        <f>vlookup(E24,'Faculty and Enrollment'!$A$1:$E$6135,4,FALSE)</f>
        <v>3928</v>
      </c>
      <c r="N24" s="3">
        <f>vlookup(E24,'Faculty and Enrollment'!$A$1:$E$6135,5,FALSE)</f>
        <v>258</v>
      </c>
      <c r="O24" s="3">
        <f>vlookup(E24, IPEDS!$B$2:$J$6164, 9, FALSE)</f>
        <v>1</v>
      </c>
      <c r="P24" s="3" t="str">
        <f t="shared" si="2"/>
        <v>Public</v>
      </c>
      <c r="Q24" s="1" t="b">
        <v>0</v>
      </c>
    </row>
    <row r="25">
      <c r="A25" s="1" t="s">
        <v>66</v>
      </c>
      <c r="B25" s="1" t="s">
        <v>67</v>
      </c>
      <c r="C25" s="1" t="s">
        <v>68</v>
      </c>
      <c r="D25" s="3">
        <f>vlookup(C25, IPEDS!$A$2:$C$6164, 2, FALSE)</f>
        <v>230959</v>
      </c>
      <c r="E25" s="3">
        <v>230959.0</v>
      </c>
      <c r="F25" s="3">
        <f>vlookup(E25, IPEDS!$B$2:$H$6164, 2, FALSE)</f>
        <v>1</v>
      </c>
      <c r="G25" s="3" t="str">
        <f>VLOOKUP(F25,Region_Codes!A:B,2,FALSE)</f>
        <v>New England</v>
      </c>
      <c r="H25" s="3">
        <f>vlookup(E25, IPEDS!$B$2:$H$6164, 3, FALSE)</f>
        <v>21</v>
      </c>
      <c r="I25" s="3">
        <f>vlookup(E25, IPEDS!$B$2:$H$6164, 7, FALSE)</f>
        <v>-2</v>
      </c>
      <c r="J25" s="3" t="str">
        <f t="shared" si="1"/>
        <v>Not religious</v>
      </c>
      <c r="K25" s="3" t="str">
        <f>VLOOKUP(H25,Carnegie_class!A:B,2,FALSE)</f>
        <v>Baccalaureate Colleges</v>
      </c>
      <c r="L25" s="3" t="str">
        <f>vlookup(E25, IPEDS!$B$2:$H$6164, 5, FALSE)</f>
        <v>VT</v>
      </c>
      <c r="M25" s="3">
        <f>vlookup(E25,'Faculty and Enrollment'!$A$1:$E$6135,4,FALSE)</f>
        <v>2857</v>
      </c>
      <c r="N25" s="3">
        <f>vlookup(E25,'Faculty and Enrollment'!$A$1:$E$6135,5,FALSE)</f>
        <v>364</v>
      </c>
      <c r="O25" s="1">
        <v>3.0</v>
      </c>
      <c r="P25" s="3" t="str">
        <f t="shared" si="2"/>
        <v>Private</v>
      </c>
      <c r="Q25" s="1" t="b">
        <v>1</v>
      </c>
    </row>
    <row r="26">
      <c r="A26" s="1" t="s">
        <v>69</v>
      </c>
      <c r="B26" s="1" t="s">
        <v>22</v>
      </c>
      <c r="C26" s="1" t="s">
        <v>70</v>
      </c>
      <c r="D26" s="1">
        <v>110608.0</v>
      </c>
      <c r="E26" s="1">
        <v>110608.0</v>
      </c>
      <c r="F26" s="3">
        <f>vlookup(E26, IPEDS!$B$2:$H$6164, 2, FALSE)</f>
        <v>8</v>
      </c>
      <c r="G26" s="3" t="str">
        <f>VLOOKUP(F26,Region_Codes!A:B,2,FALSE)</f>
        <v>Far West</v>
      </c>
      <c r="H26" s="3">
        <f>vlookup(E26, IPEDS!$B$2:$H$6164, 3, FALSE)</f>
        <v>18</v>
      </c>
      <c r="I26" s="3">
        <f>vlookup(E26, IPEDS!$B$2:$H$6164, 7, FALSE)</f>
        <v>-2</v>
      </c>
      <c r="J26" s="3" t="str">
        <f t="shared" si="1"/>
        <v>Not religious</v>
      </c>
      <c r="K26" s="3" t="str">
        <f>VLOOKUP(H26,Carnegie_class!A:B,2,FALSE)</f>
        <v>M1</v>
      </c>
      <c r="L26" s="3" t="str">
        <f>vlookup(E26, IPEDS!$B$2:$H$6164, 5, FALSE)</f>
        <v>CA</v>
      </c>
      <c r="M26" s="3">
        <f>vlookup(E26,'Faculty and Enrollment'!$A$1:$E$6135,4,FALSE)</f>
        <v>37760</v>
      </c>
      <c r="N26" s="3">
        <f>vlookup(E26,'Faculty and Enrollment'!$A$1:$E$6135,5,FALSE)</f>
        <v>1299</v>
      </c>
      <c r="O26" s="3">
        <f>vlookup(E26, IPEDS!$B$2:$J$6164, 9, FALSE)</f>
        <v>1</v>
      </c>
      <c r="P26" s="3" t="str">
        <f t="shared" si="2"/>
        <v>Public</v>
      </c>
      <c r="Q26" s="1" t="b">
        <v>0</v>
      </c>
    </row>
    <row r="27">
      <c r="A27" s="1" t="s">
        <v>71</v>
      </c>
      <c r="B27" s="1" t="s">
        <v>19</v>
      </c>
      <c r="C27" s="1" t="s">
        <v>72</v>
      </c>
      <c r="D27" s="3">
        <f>vlookup(C27, IPEDS!$A$2:$C$6164, 2, FALSE)</f>
        <v>125897</v>
      </c>
      <c r="E27" s="3">
        <v>125897.0</v>
      </c>
      <c r="F27" s="3">
        <f>vlookup(E27, IPEDS!$B$2:$H$6164, 2, FALSE)</f>
        <v>8</v>
      </c>
      <c r="G27" s="3" t="str">
        <f>VLOOKUP(F27,Region_Codes!A:B,2,FALSE)</f>
        <v>Far West</v>
      </c>
      <c r="H27" s="3">
        <f>vlookup(E27, IPEDS!$B$2:$H$6164, 3, FALSE)</f>
        <v>20</v>
      </c>
      <c r="I27" s="3">
        <f>vlookup(E27, IPEDS!$B$2:$H$6164, 7, FALSE)</f>
        <v>-2</v>
      </c>
      <c r="J27" s="3" t="str">
        <f t="shared" si="1"/>
        <v>Not religious</v>
      </c>
      <c r="K27" s="3" t="str">
        <f>VLOOKUP(H27,Carnegie_class!A:B,2,FALSE)</f>
        <v>M3</v>
      </c>
      <c r="L27" s="3" t="str">
        <f>vlookup(E27, IPEDS!$B$2:$H$6164, 5, FALSE)</f>
        <v>CA</v>
      </c>
      <c r="M27" s="3">
        <f>vlookup(E27,'Faculty and Enrollment'!$A$1:$E$6135,4,FALSE)</f>
        <v>898</v>
      </c>
      <c r="N27" s="3">
        <f>vlookup(E27,'Faculty and Enrollment'!$A$1:$E$6135,5,FALSE)</f>
        <v>99</v>
      </c>
      <c r="O27" s="1">
        <v>3.0</v>
      </c>
      <c r="P27" s="3" t="str">
        <f t="shared" si="2"/>
        <v>Private</v>
      </c>
      <c r="Q27" s="1" t="b">
        <v>0</v>
      </c>
    </row>
    <row r="28">
      <c r="A28" s="1" t="s">
        <v>73</v>
      </c>
      <c r="B28" s="1" t="s">
        <v>22</v>
      </c>
      <c r="C28" s="1" t="s">
        <v>74</v>
      </c>
      <c r="D28" s="3">
        <f>vlookup(C28, IPEDS!$A$2:$C$6164, 2, FALSE)</f>
        <v>236230</v>
      </c>
      <c r="E28" s="3">
        <v>236230.0</v>
      </c>
      <c r="F28" s="3">
        <f>vlookup(E28, IPEDS!$B$2:$H$6164, 2, FALSE)</f>
        <v>8</v>
      </c>
      <c r="G28" s="3" t="str">
        <f>VLOOKUP(F28,Region_Codes!A:B,2,FALSE)</f>
        <v>Far West</v>
      </c>
      <c r="H28" s="3">
        <f>vlookup(E28, IPEDS!$B$2:$H$6164, 3, FALSE)</f>
        <v>19</v>
      </c>
      <c r="I28" s="3">
        <f>vlookup(E28, IPEDS!$B$2:$H$6164, 7, FALSE)</f>
        <v>39</v>
      </c>
      <c r="J28" s="3" t="str">
        <f t="shared" si="1"/>
        <v>Religious</v>
      </c>
      <c r="K28" s="3" t="str">
        <f>VLOOKUP(H28,Carnegie_class!A:B,2,FALSE)</f>
        <v>M2</v>
      </c>
      <c r="L28" s="3" t="str">
        <f>vlookup(E28, IPEDS!$B$2:$H$6164, 5, FALSE)</f>
        <v>WA</v>
      </c>
      <c r="M28" s="3">
        <f>vlookup(E28,'Faculty and Enrollment'!$A$1:$E$6135,4,FALSE)</f>
        <v>2737</v>
      </c>
      <c r="N28" s="3">
        <f>vlookup(E28,'Faculty and Enrollment'!$A$1:$E$6135,5,FALSE)</f>
        <v>215</v>
      </c>
      <c r="O28" s="1">
        <v>4.0</v>
      </c>
      <c r="P28" s="3" t="str">
        <f t="shared" si="2"/>
        <v>Private</v>
      </c>
      <c r="Q28" s="1" t="b">
        <v>1</v>
      </c>
    </row>
    <row r="29">
      <c r="A29" s="1" t="s">
        <v>75</v>
      </c>
      <c r="B29" s="1" t="s">
        <v>22</v>
      </c>
      <c r="C29" s="1" t="s">
        <v>76</v>
      </c>
      <c r="D29" s="3">
        <f>vlookup(C29, IPEDS!$A$2:$C$6164, 2, FALSE)</f>
        <v>186432</v>
      </c>
      <c r="E29" s="3">
        <v>186432.0</v>
      </c>
      <c r="F29" s="3">
        <f>vlookup(E29, IPEDS!$B$2:$H$6164, 2, FALSE)</f>
        <v>2</v>
      </c>
      <c r="G29" s="3" t="str">
        <f>VLOOKUP(F29,Region_Codes!A:B,2,FALSE)</f>
        <v>Mid East</v>
      </c>
      <c r="H29" s="3">
        <f>vlookup(E29, IPEDS!$B$2:$H$6164, 3, FALSE)</f>
        <v>18</v>
      </c>
      <c r="I29" s="3">
        <f>vlookup(E29, IPEDS!$B$2:$H$6164, 7, FALSE)</f>
        <v>30</v>
      </c>
      <c r="J29" s="3" t="str">
        <f t="shared" si="1"/>
        <v>Religious</v>
      </c>
      <c r="K29" s="3" t="str">
        <f>VLOOKUP(H29,Carnegie_class!A:B,2,FALSE)</f>
        <v>M1</v>
      </c>
      <c r="L29" s="3" t="str">
        <f>vlookup(E29, IPEDS!$B$2:$H$6164, 5, FALSE)</f>
        <v>NJ</v>
      </c>
      <c r="M29" s="3">
        <f>vlookup(E29,'Faculty and Enrollment'!$A$1:$E$6135,4,FALSE)</f>
        <v>3673</v>
      </c>
      <c r="N29" s="3">
        <f>vlookup(E29,'Faculty and Enrollment'!$A$1:$E$6135,5,FALSE)</f>
        <v>184</v>
      </c>
      <c r="O29" s="1">
        <v>4.0</v>
      </c>
      <c r="P29" s="3" t="str">
        <f t="shared" si="2"/>
        <v>Private</v>
      </c>
      <c r="Q29" s="1" t="b">
        <v>0</v>
      </c>
    </row>
    <row r="30">
      <c r="A30" s="1" t="s">
        <v>77</v>
      </c>
      <c r="B30" s="1" t="s">
        <v>22</v>
      </c>
      <c r="C30" s="1" t="s">
        <v>78</v>
      </c>
      <c r="D30" s="1">
        <v>130590.0</v>
      </c>
      <c r="E30" s="1">
        <v>130590.0</v>
      </c>
      <c r="F30" s="3">
        <f>vlookup(E30, IPEDS!$B$2:$H$6164, 2, FALSE)</f>
        <v>1</v>
      </c>
      <c r="G30" s="3" t="str">
        <f>VLOOKUP(F30,Region_Codes!A:B,2,FALSE)</f>
        <v>New England</v>
      </c>
      <c r="H30" s="3">
        <f>vlookup(E30, IPEDS!$B$2:$H$6164, 3, FALSE)</f>
        <v>21</v>
      </c>
      <c r="I30" s="3">
        <f>vlookup(E30, IPEDS!$B$2:$H$6164, 7, FALSE)</f>
        <v>-2</v>
      </c>
      <c r="J30" s="3" t="str">
        <f t="shared" si="1"/>
        <v>Not religious</v>
      </c>
      <c r="K30" s="3" t="str">
        <f>VLOOKUP(H30,Carnegie_class!A:B,2,FALSE)</f>
        <v>Baccalaureate Colleges</v>
      </c>
      <c r="L30" s="3" t="str">
        <f>vlookup(E30, IPEDS!$B$2:$H$6164, 5, FALSE)</f>
        <v>CT</v>
      </c>
      <c r="M30" s="3">
        <f>vlookup(E30,'Faculty and Enrollment'!$A$1:$E$6135,4,FALSE)</f>
        <v>2276</v>
      </c>
      <c r="N30" s="3">
        <f>vlookup(E30,'Faculty and Enrollment'!$A$1:$E$6135,5,FALSE)</f>
        <v>255</v>
      </c>
      <c r="O30" s="1">
        <v>3.0</v>
      </c>
      <c r="P30" s="3" t="str">
        <f t="shared" si="2"/>
        <v>Private</v>
      </c>
      <c r="Q30" s="1" t="b">
        <v>0</v>
      </c>
    </row>
    <row r="31">
      <c r="A31" s="1" t="s">
        <v>79</v>
      </c>
      <c r="B31" s="1" t="s">
        <v>22</v>
      </c>
      <c r="C31" s="1" t="s">
        <v>80</v>
      </c>
      <c r="D31" s="3">
        <f>vlookup(C31, IPEDS!$A$2:$C$6164, 2, FALSE)</f>
        <v>173647</v>
      </c>
      <c r="E31" s="3">
        <v>173647.0</v>
      </c>
      <c r="F31" s="3">
        <f>vlookup(E31, IPEDS!$B$2:$H$6164, 2, FALSE)</f>
        <v>4</v>
      </c>
      <c r="G31" s="3" t="str">
        <f>VLOOKUP(F31,Region_Codes!A:B,2,FALSE)</f>
        <v>Plains</v>
      </c>
      <c r="H31" s="3">
        <f>vlookup(E31, IPEDS!$B$2:$H$6164, 3, FALSE)</f>
        <v>21</v>
      </c>
      <c r="I31" s="3">
        <f>vlookup(E31, IPEDS!$B$2:$H$6164, 7, FALSE)</f>
        <v>39</v>
      </c>
      <c r="J31" s="3" t="str">
        <f t="shared" si="1"/>
        <v>Religious</v>
      </c>
      <c r="K31" s="3" t="str">
        <f>VLOOKUP(H31,Carnegie_class!A:B,2,FALSE)</f>
        <v>Baccalaureate Colleges</v>
      </c>
      <c r="L31" s="3" t="str">
        <f>vlookup(E31, IPEDS!$B$2:$H$6164, 5, FALSE)</f>
        <v>MN</v>
      </c>
      <c r="M31" s="3">
        <f>vlookup(E31,'Faculty and Enrollment'!$A$1:$E$6135,4,FALSE)</f>
        <v>1952</v>
      </c>
      <c r="N31" s="3">
        <f>vlookup(E31,'Faculty and Enrollment'!$A$1:$E$6135,5,FALSE)</f>
        <v>178</v>
      </c>
      <c r="O31" s="1">
        <v>4.0</v>
      </c>
      <c r="P31" s="3" t="str">
        <f t="shared" si="2"/>
        <v>Private</v>
      </c>
      <c r="Q31" s="1" t="b">
        <v>0</v>
      </c>
    </row>
    <row r="32">
      <c r="A32" s="1" t="s">
        <v>81</v>
      </c>
      <c r="B32" s="1" t="s">
        <v>22</v>
      </c>
      <c r="C32" s="1" t="s">
        <v>82</v>
      </c>
      <c r="D32" s="3">
        <f>vlookup(C32, IPEDS!$A$2:$C$6164, 2, FALSE)</f>
        <v>165662</v>
      </c>
      <c r="E32" s="3">
        <v>165662.0</v>
      </c>
      <c r="F32" s="3">
        <f>vlookup(E32, IPEDS!$B$2:$H$6164, 2, FALSE)</f>
        <v>1</v>
      </c>
      <c r="G32" s="3" t="str">
        <f>VLOOKUP(F32,Region_Codes!A:B,2,FALSE)</f>
        <v>New England</v>
      </c>
      <c r="H32" s="3">
        <f>vlookup(E32, IPEDS!$B$2:$H$6164, 3, FALSE)</f>
        <v>18</v>
      </c>
      <c r="I32" s="3">
        <f>vlookup(E32, IPEDS!$B$2:$H$6164, 7, FALSE)</f>
        <v>-2</v>
      </c>
      <c r="J32" s="3" t="str">
        <f t="shared" si="1"/>
        <v>Not religious</v>
      </c>
      <c r="K32" s="3" t="str">
        <f>VLOOKUP(H32,Carnegie_class!A:B,2,FALSE)</f>
        <v>M1</v>
      </c>
      <c r="L32" s="3" t="str">
        <f>vlookup(E32, IPEDS!$B$2:$H$6164, 5, FALSE)</f>
        <v>MA</v>
      </c>
      <c r="M32" s="3">
        <f>vlookup(E32,'Faculty and Enrollment'!$A$1:$E$6135,4,FALSE)</f>
        <v>5670</v>
      </c>
      <c r="N32" s="3">
        <f>vlookup(E32,'Faculty and Enrollment'!$A$1:$E$6135,5,FALSE)</f>
        <v>396</v>
      </c>
      <c r="O32" s="1">
        <v>3.0</v>
      </c>
      <c r="P32" s="3" t="str">
        <f t="shared" si="2"/>
        <v>Private</v>
      </c>
      <c r="Q32" s="1" t="b">
        <v>1</v>
      </c>
    </row>
    <row r="33">
      <c r="A33" s="1" t="s">
        <v>83</v>
      </c>
      <c r="B33" s="1" t="s">
        <v>22</v>
      </c>
      <c r="C33" s="1" t="s">
        <v>84</v>
      </c>
      <c r="D33" s="3">
        <f>vlookup(C33, IPEDS!$A$2:$C$6164, 2, FALSE)</f>
        <v>187134</v>
      </c>
      <c r="E33" s="3">
        <v>187134.0</v>
      </c>
      <c r="F33" s="3">
        <f>vlookup(E33, IPEDS!$B$2:$H$6164, 2, FALSE)</f>
        <v>2</v>
      </c>
      <c r="G33" s="3" t="str">
        <f>VLOOKUP(F33,Region_Codes!A:B,2,FALSE)</f>
        <v>Mid East</v>
      </c>
      <c r="H33" s="3">
        <f>vlookup(E33, IPEDS!$B$2:$H$6164, 3, FALSE)</f>
        <v>18</v>
      </c>
      <c r="I33" s="3">
        <f>vlookup(E33, IPEDS!$B$2:$H$6164, 7, FALSE)</f>
        <v>-2</v>
      </c>
      <c r="J33" s="3" t="str">
        <f t="shared" si="1"/>
        <v>Not religious</v>
      </c>
      <c r="K33" s="3" t="str">
        <f>VLOOKUP(H33,Carnegie_class!A:B,2,FALSE)</f>
        <v>M1</v>
      </c>
      <c r="L33" s="3" t="str">
        <f>vlookup(E33, IPEDS!$B$2:$H$6164, 5, FALSE)</f>
        <v>NJ</v>
      </c>
      <c r="M33" s="3">
        <f>vlookup(E33,'Faculty and Enrollment'!$A$1:$E$6135,4,FALSE)</f>
        <v>7652</v>
      </c>
      <c r="N33" s="3">
        <f>vlookup(E33,'Faculty and Enrollment'!$A$1:$E$6135,5,FALSE)</f>
        <v>499</v>
      </c>
      <c r="O33" s="3">
        <f>vlookup(E33, IPEDS!$B$2:$J$6164, 9, FALSE)</f>
        <v>1</v>
      </c>
      <c r="P33" s="3" t="str">
        <f t="shared" si="2"/>
        <v>Public</v>
      </c>
      <c r="Q33" s="1" t="b">
        <v>0</v>
      </c>
    </row>
    <row r="34">
      <c r="A34" s="1" t="s">
        <v>85</v>
      </c>
      <c r="B34" s="1" t="s">
        <v>22</v>
      </c>
      <c r="C34" s="1" t="s">
        <v>86</v>
      </c>
      <c r="D34" s="3">
        <f>vlookup(C34, IPEDS!$A$2:$C$6164, 2, FALSE)</f>
        <v>186876</v>
      </c>
      <c r="E34" s="3">
        <v>186876.0</v>
      </c>
      <c r="F34" s="3">
        <f>vlookup(E34, IPEDS!$B$2:$H$6164, 2, FALSE)</f>
        <v>2</v>
      </c>
      <c r="G34" s="3" t="str">
        <f>VLOOKUP(F34,Region_Codes!A:B,2,FALSE)</f>
        <v>Mid East</v>
      </c>
      <c r="H34" s="3">
        <f>vlookup(E34, IPEDS!$B$2:$H$6164, 3, FALSE)</f>
        <v>17</v>
      </c>
      <c r="I34" s="3">
        <f>vlookup(E34, IPEDS!$B$2:$H$6164, 7, FALSE)</f>
        <v>-2</v>
      </c>
      <c r="J34" s="3" t="str">
        <f t="shared" si="1"/>
        <v>Not religious</v>
      </c>
      <c r="K34" s="3" t="str">
        <f>VLOOKUP(H34,Carnegie_class!A:B,2,FALSE)</f>
        <v>DPU</v>
      </c>
      <c r="L34" s="3" t="str">
        <f>vlookup(E34, IPEDS!$B$2:$H$6164, 5, FALSE)</f>
        <v>NJ</v>
      </c>
      <c r="M34" s="3">
        <f>vlookup(E34,'Faculty and Enrollment'!$A$1:$E$6135,4,FALSE)</f>
        <v>8788</v>
      </c>
      <c r="N34" s="3">
        <f>vlookup(E34,'Faculty and Enrollment'!$A$1:$E$6135,5,FALSE)</f>
        <v>466</v>
      </c>
      <c r="O34" s="3">
        <f>vlookup(E34, IPEDS!$B$2:$J$6164, 9, FALSE)</f>
        <v>1</v>
      </c>
      <c r="P34" s="3" t="str">
        <f t="shared" si="2"/>
        <v>Public</v>
      </c>
      <c r="Q34" s="1" t="b">
        <v>0</v>
      </c>
    </row>
    <row r="35">
      <c r="A35" s="1" t="s">
        <v>87</v>
      </c>
      <c r="B35" s="1" t="s">
        <v>22</v>
      </c>
      <c r="C35" s="1" t="s">
        <v>88</v>
      </c>
      <c r="D35" s="3">
        <f>vlookup(C35, IPEDS!$A$2:$C$6164, 2, FALSE)</f>
        <v>209922</v>
      </c>
      <c r="E35" s="3">
        <v>209922.0</v>
      </c>
      <c r="F35" s="3">
        <f>vlookup(E35, IPEDS!$B$2:$H$6164, 2, FALSE)</f>
        <v>8</v>
      </c>
      <c r="G35" s="3" t="str">
        <f>VLOOKUP(F35,Region_Codes!A:B,2,FALSE)</f>
        <v>Far West</v>
      </c>
      <c r="H35" s="3">
        <f>vlookup(E35, IPEDS!$B$2:$H$6164, 3, FALSE)</f>
        <v>21</v>
      </c>
      <c r="I35" s="3">
        <f>vlookup(E35, IPEDS!$B$2:$H$6164, 7, FALSE)</f>
        <v>-2</v>
      </c>
      <c r="J35" s="3" t="str">
        <f t="shared" si="1"/>
        <v>Not religious</v>
      </c>
      <c r="K35" s="3" t="str">
        <f>VLOOKUP(H35,Carnegie_class!A:B,2,FALSE)</f>
        <v>Baccalaureate Colleges</v>
      </c>
      <c r="L35" s="3" t="str">
        <f>vlookup(E35, IPEDS!$B$2:$H$6164, 5, FALSE)</f>
        <v>OR</v>
      </c>
      <c r="M35" s="3">
        <f>vlookup(E35,'Faculty and Enrollment'!$A$1:$E$6135,4,FALSE)</f>
        <v>1458</v>
      </c>
      <c r="N35" s="3">
        <f>vlookup(E35,'Faculty and Enrollment'!$A$1:$E$6135,5,FALSE)</f>
        <v>167</v>
      </c>
      <c r="O35" s="3">
        <f>vlookup(E35, IPEDS!$B$2:$J$6164, 9, FALSE)</f>
        <v>3</v>
      </c>
      <c r="P35" s="3" t="str">
        <f t="shared" si="2"/>
        <v>Private</v>
      </c>
      <c r="Q35" s="1" t="b">
        <v>0</v>
      </c>
    </row>
    <row r="36">
      <c r="A36" s="1" t="s">
        <v>89</v>
      </c>
      <c r="B36" s="1" t="s">
        <v>22</v>
      </c>
      <c r="C36" s="1" t="s">
        <v>90</v>
      </c>
      <c r="D36" s="3">
        <f>vlookup(C36, IPEDS!$A$2:$C$6164, 2, FALSE)</f>
        <v>167288</v>
      </c>
      <c r="E36" s="3">
        <v>167288.0</v>
      </c>
      <c r="F36" s="3">
        <f>vlookup(E36, IPEDS!$B$2:$H$6164, 2, FALSE)</f>
        <v>1</v>
      </c>
      <c r="G36" s="3" t="str">
        <f>VLOOKUP(F36,Region_Codes!A:B,2,FALSE)</f>
        <v>New England</v>
      </c>
      <c r="H36" s="3">
        <f>vlookup(E36, IPEDS!$B$2:$H$6164, 3, FALSE)</f>
        <v>21</v>
      </c>
      <c r="I36" s="3">
        <f>vlookup(E36, IPEDS!$B$2:$H$6164, 7, FALSE)</f>
        <v>-2</v>
      </c>
      <c r="J36" s="3" t="str">
        <f t="shared" si="1"/>
        <v>Not religious</v>
      </c>
      <c r="K36" s="3" t="str">
        <f>VLOOKUP(H36,Carnegie_class!A:B,2,FALSE)</f>
        <v>Baccalaureate Colleges</v>
      </c>
      <c r="L36" s="3" t="str">
        <f>vlookup(E36, IPEDS!$B$2:$H$6164, 5, FALSE)</f>
        <v>MA</v>
      </c>
      <c r="M36" s="3">
        <f>vlookup(E36,'Faculty and Enrollment'!$A$1:$E$6135,4,FALSE)</f>
        <v>933</v>
      </c>
      <c r="N36" s="3">
        <f>vlookup(E36,'Faculty and Enrollment'!$A$1:$E$6135,5,FALSE)</f>
        <v>93</v>
      </c>
      <c r="O36" s="3">
        <f>vlookup(E36, IPEDS!$B$2:$J$6164, 9, FALSE)</f>
        <v>3</v>
      </c>
      <c r="P36" s="3" t="str">
        <f t="shared" si="2"/>
        <v>Private</v>
      </c>
      <c r="Q36" s="1" t="b">
        <v>0</v>
      </c>
    </row>
    <row r="37">
      <c r="A37" s="1" t="s">
        <v>91</v>
      </c>
      <c r="B37" s="1" t="s">
        <v>22</v>
      </c>
      <c r="C37" s="1" t="s">
        <v>92</v>
      </c>
      <c r="D37" s="1">
        <v>196149.0</v>
      </c>
      <c r="E37" s="1">
        <v>196149.0</v>
      </c>
      <c r="F37" s="3">
        <f>vlookup(E37, IPEDS!$B$2:$H$6164, 2, FALSE)</f>
        <v>2</v>
      </c>
      <c r="G37" s="3" t="str">
        <f>VLOOKUP(F37,Region_Codes!A:B,2,FALSE)</f>
        <v>Mid East</v>
      </c>
      <c r="H37" s="3">
        <f>vlookup(E37, IPEDS!$B$2:$H$6164, 3, FALSE)</f>
        <v>19</v>
      </c>
      <c r="I37" s="3">
        <f>vlookup(E37, IPEDS!$B$2:$H$6164, 7, FALSE)</f>
        <v>-2</v>
      </c>
      <c r="J37" s="3" t="str">
        <f t="shared" si="1"/>
        <v>Not religious</v>
      </c>
      <c r="K37" s="3" t="str">
        <f>VLOOKUP(H37,Carnegie_class!A:B,2,FALSE)</f>
        <v>M2</v>
      </c>
      <c r="L37" s="3" t="str">
        <f>vlookup(E37, IPEDS!$B$2:$H$6164, 5, FALSE)</f>
        <v>NY</v>
      </c>
      <c r="M37" s="3">
        <f>vlookup(E37,'Faculty and Enrollment'!$A$1:$E$6135,4,FALSE)</f>
        <v>6780</v>
      </c>
      <c r="N37" s="3">
        <f>vlookup(E37,'Faculty and Enrollment'!$A$1:$E$6135,5,FALSE)</f>
        <v>408</v>
      </c>
      <c r="O37" s="1">
        <v>1.0</v>
      </c>
      <c r="P37" s="3" t="str">
        <f t="shared" si="2"/>
        <v>Public</v>
      </c>
      <c r="Q37" s="1" t="b">
        <v>0</v>
      </c>
    </row>
    <row r="38">
      <c r="A38" s="1" t="s">
        <v>93</v>
      </c>
      <c r="B38" s="1" t="s">
        <v>94</v>
      </c>
      <c r="C38" s="1" t="s">
        <v>95</v>
      </c>
      <c r="D38" s="3">
        <f>vlookup(C38, IPEDS!$A$2:$C$6164, 2, FALSE)</f>
        <v>147244</v>
      </c>
      <c r="E38" s="3">
        <v>147244.0</v>
      </c>
      <c r="F38" s="3">
        <f>vlookup(E38, IPEDS!$B$2:$H$6164, 2, FALSE)</f>
        <v>3</v>
      </c>
      <c r="G38" s="3" t="str">
        <f>VLOOKUP(F38,Region_Codes!A:B,2,FALSE)</f>
        <v>Great Lakes</v>
      </c>
      <c r="H38" s="3">
        <f>vlookup(E38, IPEDS!$B$2:$H$6164, 3, FALSE)</f>
        <v>22</v>
      </c>
      <c r="I38" s="3">
        <f>vlookup(E38, IPEDS!$B$2:$H$6164, 7, FALSE)</f>
        <v>-2</v>
      </c>
      <c r="J38" s="3" t="str">
        <f t="shared" si="1"/>
        <v>Not religious</v>
      </c>
      <c r="K38" s="3" t="str">
        <f>VLOOKUP(H38,Carnegie_class!A:B,2,FALSE)</f>
        <v>Baccalaureate Colleges</v>
      </c>
      <c r="L38" s="3" t="str">
        <f>vlookup(E38, IPEDS!$B$2:$H$6164, 5, FALSE)</f>
        <v>IL</v>
      </c>
      <c r="M38" s="3">
        <f>vlookup(E38,'Faculty and Enrollment'!$A$1:$E$6135,4,FALSE)</f>
        <v>1659</v>
      </c>
      <c r="N38" s="3">
        <f>vlookup(E38,'Faculty and Enrollment'!$A$1:$E$6135,5,FALSE)</f>
        <v>142</v>
      </c>
      <c r="O38" s="1">
        <v>4.0</v>
      </c>
      <c r="P38" s="3" t="str">
        <f t="shared" si="2"/>
        <v>Private</v>
      </c>
      <c r="Q38" s="1" t="b">
        <v>0</v>
      </c>
    </row>
    <row r="39">
      <c r="A39" s="1" t="s">
        <v>96</v>
      </c>
      <c r="B39" s="1" t="s">
        <v>22</v>
      </c>
      <c r="C39" s="1" t="s">
        <v>97</v>
      </c>
      <c r="D39" s="3">
        <f>vlookup(C39, IPEDS!$A$2:$C$6164, 2, FALSE)</f>
        <v>110316</v>
      </c>
      <c r="E39" s="3">
        <v>110316.0</v>
      </c>
      <c r="F39" s="3">
        <f>vlookup(E39, IPEDS!$B$2:$H$6164, 2, FALSE)</f>
        <v>8</v>
      </c>
      <c r="G39" s="3" t="str">
        <f>VLOOKUP(F39,Region_Codes!A:B,2,FALSE)</f>
        <v>Far West</v>
      </c>
      <c r="H39" s="3">
        <f>vlookup(E39, IPEDS!$B$2:$H$6164, 3, FALSE)</f>
        <v>17</v>
      </c>
      <c r="I39" s="3">
        <f>vlookup(E39, IPEDS!$B$2:$H$6164, 7, FALSE)</f>
        <v>-2</v>
      </c>
      <c r="J39" s="3" t="str">
        <f t="shared" si="1"/>
        <v>Not religious</v>
      </c>
      <c r="K39" s="3" t="str">
        <f>VLOOKUP(H39,Carnegie_class!A:B,2,FALSE)</f>
        <v>DPU</v>
      </c>
      <c r="L39" s="3" t="str">
        <f>vlookup(E39, IPEDS!$B$2:$H$6164, 5, FALSE)</f>
        <v>CA</v>
      </c>
      <c r="M39" s="3">
        <f>vlookup(E39,'Faculty and Enrollment'!$A$1:$E$6135,4,FALSE)</f>
        <v>2047</v>
      </c>
      <c r="N39" s="3">
        <f>vlookup(E39,'Faculty and Enrollment'!$A$1:$E$6135,5,FALSE)</f>
        <v>100</v>
      </c>
      <c r="O39" s="1">
        <v>3.0</v>
      </c>
      <c r="P39" s="3" t="str">
        <f t="shared" si="2"/>
        <v>Private</v>
      </c>
      <c r="Q39" s="1" t="b">
        <v>0</v>
      </c>
    </row>
    <row r="40">
      <c r="A40" s="1" t="s">
        <v>98</v>
      </c>
      <c r="B40" s="1" t="s">
        <v>22</v>
      </c>
      <c r="C40" s="1" t="s">
        <v>99</v>
      </c>
      <c r="D40" s="3">
        <f>vlookup(C40, IPEDS!$A$2:$C$6164, 2, FALSE)</f>
        <v>203128</v>
      </c>
      <c r="E40" s="3">
        <v>203128.0</v>
      </c>
      <c r="F40" s="3">
        <f>vlookup(E40, IPEDS!$B$2:$H$6164, 2, FALSE)</f>
        <v>3</v>
      </c>
      <c r="G40" s="3" t="str">
        <f>VLOOKUP(F40,Region_Codes!A:B,2,FALSE)</f>
        <v>Great Lakes</v>
      </c>
      <c r="H40" s="3">
        <f>vlookup(E40, IPEDS!$B$2:$H$6164, 3, FALSE)</f>
        <v>22</v>
      </c>
      <c r="I40" s="3">
        <f>vlookup(E40, IPEDS!$B$2:$H$6164, 7, FALSE)</f>
        <v>-2</v>
      </c>
      <c r="J40" s="3" t="str">
        <f t="shared" si="1"/>
        <v>Not religious</v>
      </c>
      <c r="K40" s="3" t="str">
        <f>VLOOKUP(H40,Carnegie_class!A:B,2,FALSE)</f>
        <v>Baccalaureate Colleges</v>
      </c>
      <c r="L40" s="3" t="str">
        <f>vlookup(E40, IPEDS!$B$2:$H$6164, 5, FALSE)</f>
        <v>OH</v>
      </c>
      <c r="M40" s="3">
        <f>vlookup(E40,'Faculty and Enrollment'!$A$1:$E$6135,4,FALSE)</f>
        <v>1011</v>
      </c>
      <c r="N40" s="3">
        <f>vlookup(E40,'Faculty and Enrollment'!$A$1:$E$6135,5,FALSE)</f>
        <v>76</v>
      </c>
      <c r="O40" s="1">
        <v>3.0</v>
      </c>
      <c r="P40" s="3" t="str">
        <f t="shared" si="2"/>
        <v>Private</v>
      </c>
      <c r="Q40" s="1" t="b">
        <v>0</v>
      </c>
    </row>
    <row r="41">
      <c r="A41" s="1" t="s">
        <v>100</v>
      </c>
      <c r="B41" s="1" t="s">
        <v>22</v>
      </c>
      <c r="C41" s="1" t="s">
        <v>101</v>
      </c>
      <c r="D41" s="3">
        <f>vlookup(C41, IPEDS!$A$2:$C$6164, 2, FALSE)</f>
        <v>237057</v>
      </c>
      <c r="E41" s="3">
        <v>237057.0</v>
      </c>
      <c r="F41" s="3">
        <f>vlookup(E41, IPEDS!$B$2:$H$6164, 2, FALSE)</f>
        <v>8</v>
      </c>
      <c r="G41" s="3" t="str">
        <f>VLOOKUP(F41,Region_Codes!A:B,2,FALSE)</f>
        <v>Far West</v>
      </c>
      <c r="H41" s="3">
        <f>vlookup(E41, IPEDS!$B$2:$H$6164, 3, FALSE)</f>
        <v>21</v>
      </c>
      <c r="I41" s="3">
        <f>vlookup(E41, IPEDS!$B$2:$H$6164, 7, FALSE)</f>
        <v>-2</v>
      </c>
      <c r="J41" s="3" t="str">
        <f t="shared" si="1"/>
        <v>Not religious</v>
      </c>
      <c r="K41" s="3" t="str">
        <f>VLOOKUP(H41,Carnegie_class!A:B,2,FALSE)</f>
        <v>Baccalaureate Colleges</v>
      </c>
      <c r="L41" s="3" t="str">
        <f>vlookup(E41, IPEDS!$B$2:$H$6164, 5, FALSE)</f>
        <v>WA</v>
      </c>
      <c r="M41" s="3">
        <f>vlookup(E41,'Faculty and Enrollment'!$A$1:$E$6135,4,FALSE)</f>
        <v>1544</v>
      </c>
      <c r="N41" s="3">
        <f>vlookup(E41,'Faculty and Enrollment'!$A$1:$E$6135,5,FALSE)</f>
        <v>198</v>
      </c>
      <c r="O41" s="1">
        <v>3.0</v>
      </c>
      <c r="P41" s="3" t="str">
        <f t="shared" si="2"/>
        <v>Private</v>
      </c>
      <c r="Q41" s="1" t="b">
        <v>1</v>
      </c>
    </row>
    <row r="42">
      <c r="A42" s="1" t="s">
        <v>102</v>
      </c>
      <c r="B42" s="1" t="s">
        <v>22</v>
      </c>
      <c r="C42" s="1" t="s">
        <v>103</v>
      </c>
      <c r="D42" s="1">
        <v>196024.0</v>
      </c>
      <c r="E42" s="1">
        <v>196024.0</v>
      </c>
      <c r="F42" s="3">
        <f>vlookup(E42, IPEDS!$B$2:$H$6164, 2, FALSE)</f>
        <v>2</v>
      </c>
      <c r="G42" s="3" t="str">
        <f>VLOOKUP(F42,Region_Codes!A:B,2,FALSE)</f>
        <v>Mid East</v>
      </c>
      <c r="H42" s="3">
        <f>vlookup(E42, IPEDS!$B$2:$H$6164, 3, FALSE)</f>
        <v>22</v>
      </c>
      <c r="I42" s="3">
        <f>vlookup(E42, IPEDS!$B$2:$H$6164, 7, FALSE)</f>
        <v>-2</v>
      </c>
      <c r="J42" s="3" t="str">
        <f t="shared" si="1"/>
        <v>Not religious</v>
      </c>
      <c r="K42" s="3" t="str">
        <f>VLOOKUP(H42,Carnegie_class!A:B,2,FALSE)</f>
        <v>Baccalaureate Colleges</v>
      </c>
      <c r="L42" s="3" t="str">
        <f>vlookup(E42, IPEDS!$B$2:$H$6164, 5, FALSE)</f>
        <v>NY</v>
      </c>
      <c r="M42" s="3">
        <f>vlookup(E42,'Faculty and Enrollment'!$A$1:$E$6135,4,FALSE)</f>
        <v>2777</v>
      </c>
      <c r="N42" s="3">
        <f>vlookup(E42,'Faculty and Enrollment'!$A$1:$E$6135,5,FALSE)</f>
        <v>156</v>
      </c>
      <c r="O42" s="1">
        <v>1.0</v>
      </c>
      <c r="P42" s="3" t="str">
        <f t="shared" si="2"/>
        <v>Public</v>
      </c>
      <c r="Q42" s="1" t="b">
        <v>0</v>
      </c>
    </row>
    <row r="43">
      <c r="A43" s="1" t="s">
        <v>104</v>
      </c>
      <c r="B43" s="1" t="s">
        <v>22</v>
      </c>
      <c r="C43" s="1" t="s">
        <v>105</v>
      </c>
      <c r="D43" s="3">
        <f>vlookup(C43, IPEDS!$A$2:$C$6164, 2, FALSE)</f>
        <v>189088</v>
      </c>
      <c r="E43" s="3">
        <v>189088.0</v>
      </c>
      <c r="F43" s="3">
        <f>vlookup(E43, IPEDS!$B$2:$H$6164, 2, FALSE)</f>
        <v>2</v>
      </c>
      <c r="G43" s="3" t="str">
        <f>VLOOKUP(F43,Region_Codes!A:B,2,FALSE)</f>
        <v>Mid East</v>
      </c>
      <c r="H43" s="3">
        <f>vlookup(E43, IPEDS!$B$2:$H$6164, 3, FALSE)</f>
        <v>21</v>
      </c>
      <c r="I43" s="3">
        <f>vlookup(E43, IPEDS!$B$2:$H$6164, 7, FALSE)</f>
        <v>-2</v>
      </c>
      <c r="J43" s="3" t="str">
        <f t="shared" si="1"/>
        <v>Not religious</v>
      </c>
      <c r="K43" s="3" t="str">
        <f>VLOOKUP(H43,Carnegie_class!A:B,2,FALSE)</f>
        <v>Baccalaureate Colleges</v>
      </c>
      <c r="L43" s="3" t="str">
        <f>vlookup(E43, IPEDS!$B$2:$H$6164, 5, FALSE)</f>
        <v>NY</v>
      </c>
      <c r="M43" s="3">
        <f>vlookup(E43,'Faculty and Enrollment'!$A$1:$E$6135,4,FALSE)</f>
        <v>2922</v>
      </c>
      <c r="N43" s="3">
        <f>vlookup(E43,'Faculty and Enrollment'!$A$1:$E$6135,5,FALSE)</f>
        <v>266</v>
      </c>
      <c r="O43" s="1">
        <v>4.0</v>
      </c>
      <c r="P43" s="3" t="str">
        <f t="shared" si="2"/>
        <v>Private</v>
      </c>
      <c r="Q43" s="1" t="b">
        <v>0</v>
      </c>
    </row>
    <row r="44">
      <c r="A44" s="1" t="s">
        <v>106</v>
      </c>
      <c r="B44" s="1" t="s">
        <v>22</v>
      </c>
      <c r="C44" s="1" t="s">
        <v>107</v>
      </c>
      <c r="D44" s="3">
        <f>vlookup(C44, IPEDS!$A$2:$C$6164, 2, FALSE)</f>
        <v>238333</v>
      </c>
      <c r="E44" s="3">
        <v>238333.0</v>
      </c>
      <c r="F44" s="3">
        <f>vlookup(E44, IPEDS!$B$2:$H$6164, 2, FALSE)</f>
        <v>3</v>
      </c>
      <c r="G44" s="3" t="str">
        <f>VLOOKUP(F44,Region_Codes!A:B,2,FALSE)</f>
        <v>Great Lakes</v>
      </c>
      <c r="H44" s="3">
        <f>vlookup(E44, IPEDS!$B$2:$H$6164, 3, FALSE)</f>
        <v>21</v>
      </c>
      <c r="I44" s="3">
        <f>vlookup(E44, IPEDS!$B$2:$H$6164, 7, FALSE)</f>
        <v>-2</v>
      </c>
      <c r="J44" s="3" t="str">
        <f t="shared" si="1"/>
        <v>Not religious</v>
      </c>
      <c r="K44" s="3" t="str">
        <f>VLOOKUP(H44,Carnegie_class!A:B,2,FALSE)</f>
        <v>Baccalaureate Colleges</v>
      </c>
      <c r="L44" s="3" t="str">
        <f>vlookup(E44, IPEDS!$B$2:$H$6164, 5, FALSE)</f>
        <v>WI</v>
      </c>
      <c r="M44" s="3">
        <f>vlookup(E44,'Faculty and Enrollment'!$A$1:$E$6135,4,FALSE)</f>
        <v>948</v>
      </c>
      <c r="N44" s="3">
        <f>vlookup(E44,'Faculty and Enrollment'!$A$1:$E$6135,5,FALSE)</f>
        <v>86</v>
      </c>
      <c r="O44" s="1">
        <v>3.0</v>
      </c>
      <c r="P44" s="3" t="str">
        <f t="shared" si="2"/>
        <v>Private</v>
      </c>
      <c r="Q44" s="1" t="b">
        <v>0</v>
      </c>
    </row>
    <row r="45">
      <c r="A45" s="1" t="s">
        <v>108</v>
      </c>
      <c r="B45" s="1" t="s">
        <v>22</v>
      </c>
      <c r="C45" s="1" t="s">
        <v>109</v>
      </c>
      <c r="D45" s="1">
        <v>190567.0</v>
      </c>
      <c r="E45" s="1">
        <v>190567.0</v>
      </c>
      <c r="F45" s="3">
        <f>vlookup(E45, IPEDS!$B$2:$H$6164, 2, FALSE)</f>
        <v>2</v>
      </c>
      <c r="G45" s="3" t="str">
        <f>VLOOKUP(F45,Region_Codes!A:B,2,FALSE)</f>
        <v>Mid East</v>
      </c>
      <c r="H45" s="3">
        <f>vlookup(E45, IPEDS!$B$2:$H$6164, 3, FALSE)</f>
        <v>16</v>
      </c>
      <c r="I45" s="3">
        <f>vlookup(E45, IPEDS!$B$2:$H$6164, 7, FALSE)</f>
        <v>-2</v>
      </c>
      <c r="J45" s="3" t="str">
        <f t="shared" si="1"/>
        <v>Not religious</v>
      </c>
      <c r="K45" s="3" t="str">
        <f>VLOOKUP(H45,Carnegie_class!A:B,2,FALSE)</f>
        <v>R2</v>
      </c>
      <c r="L45" s="3" t="str">
        <f>vlookup(E45, IPEDS!$B$2:$H$6164, 5, FALSE)</f>
        <v>NY</v>
      </c>
      <c r="M45" s="3">
        <f>vlookup(E45,'Faculty and Enrollment'!$A$1:$E$6135,4,FALSE)</f>
        <v>15012</v>
      </c>
      <c r="N45" s="3">
        <f>vlookup(E45,'Faculty and Enrollment'!$A$1:$E$6135,5,FALSE)</f>
        <v>811</v>
      </c>
      <c r="O45" s="1">
        <v>1.0</v>
      </c>
      <c r="P45" s="3" t="str">
        <f t="shared" si="2"/>
        <v>Public</v>
      </c>
      <c r="Q45" s="1" t="b">
        <v>0</v>
      </c>
    </row>
    <row r="46">
      <c r="A46" s="1" t="s">
        <v>110</v>
      </c>
      <c r="B46" s="1" t="s">
        <v>19</v>
      </c>
      <c r="C46" s="1" t="s">
        <v>111</v>
      </c>
      <c r="D46" s="3">
        <f>vlookup(C46, IPEDS!$A$2:$C$6164, 2, FALSE)</f>
        <v>145336</v>
      </c>
      <c r="E46" s="3">
        <v>145336.0</v>
      </c>
      <c r="F46" s="3">
        <f>vlookup(E46, IPEDS!$B$2:$H$6164, 2, FALSE)</f>
        <v>3</v>
      </c>
      <c r="G46" s="3" t="str">
        <f>VLOOKUP(F46,Region_Codes!A:B,2,FALSE)</f>
        <v>Great Lakes</v>
      </c>
      <c r="H46" s="3">
        <f>vlookup(E46, IPEDS!$B$2:$H$6164, 3, FALSE)</f>
        <v>18</v>
      </c>
      <c r="I46" s="3">
        <f>vlookup(E46, IPEDS!$B$2:$H$6164, 7, FALSE)</f>
        <v>-2</v>
      </c>
      <c r="J46" s="3" t="str">
        <f t="shared" si="1"/>
        <v>Not religious</v>
      </c>
      <c r="K46" s="3" t="str">
        <f>VLOOKUP(H46,Carnegie_class!A:B,2,FALSE)</f>
        <v>M1</v>
      </c>
      <c r="L46" s="3" t="str">
        <f>vlookup(E46, IPEDS!$B$2:$H$6164, 5, FALSE)</f>
        <v>IL</v>
      </c>
      <c r="M46" s="3">
        <f>vlookup(E46,'Faculty and Enrollment'!$A$1:$E$6135,4,FALSE)</f>
        <v>4337</v>
      </c>
      <c r="N46" s="3">
        <f>vlookup(E46,'Faculty and Enrollment'!$A$1:$E$6135,5,FALSE)</f>
        <v>459</v>
      </c>
      <c r="O46" s="3">
        <f>vlookup(E46, IPEDS!$B$2:$J$6164, 9, FALSE)</f>
        <v>1</v>
      </c>
      <c r="P46" s="3" t="str">
        <f t="shared" si="2"/>
        <v>Public</v>
      </c>
      <c r="Q46" s="1" t="b">
        <v>0</v>
      </c>
    </row>
    <row r="47">
      <c r="A47" s="1" t="s">
        <v>112</v>
      </c>
      <c r="B47" s="1" t="s">
        <v>22</v>
      </c>
      <c r="C47" s="1" t="s">
        <v>113</v>
      </c>
      <c r="D47" s="3">
        <f>vlookup(C47, IPEDS!$A$2:$C$6164, 2, FALSE)</f>
        <v>197133</v>
      </c>
      <c r="E47" s="3">
        <v>197133.0</v>
      </c>
      <c r="F47" s="3">
        <f>vlookup(E47, IPEDS!$B$2:$H$6164, 2, FALSE)</f>
        <v>2</v>
      </c>
      <c r="G47" s="3" t="str">
        <f>VLOOKUP(F47,Region_Codes!A:B,2,FALSE)</f>
        <v>Mid East</v>
      </c>
      <c r="H47" s="3">
        <f>vlookup(E47, IPEDS!$B$2:$H$6164, 3, FALSE)</f>
        <v>21</v>
      </c>
      <c r="I47" s="3">
        <f>vlookup(E47, IPEDS!$B$2:$H$6164, 7, FALSE)</f>
        <v>-2</v>
      </c>
      <c r="J47" s="3" t="str">
        <f t="shared" si="1"/>
        <v>Not religious</v>
      </c>
      <c r="K47" s="3" t="str">
        <f>VLOOKUP(H47,Carnegie_class!A:B,2,FALSE)</f>
        <v>Baccalaureate Colleges</v>
      </c>
      <c r="L47" s="3" t="str">
        <f>vlookup(E47, IPEDS!$B$2:$H$6164, 5, FALSE)</f>
        <v>NY</v>
      </c>
      <c r="M47" s="3">
        <f>vlookup(E47,'Faculty and Enrollment'!$A$1:$E$6135,4,FALSE)</f>
        <v>2456</v>
      </c>
      <c r="N47" s="3">
        <f>vlookup(E47,'Faculty and Enrollment'!$A$1:$E$6135,5,FALSE)</f>
        <v>317</v>
      </c>
      <c r="O47" s="1">
        <v>3.0</v>
      </c>
      <c r="P47" s="3" t="str">
        <f t="shared" si="2"/>
        <v>Private</v>
      </c>
      <c r="Q47" s="1" t="b">
        <v>0</v>
      </c>
    </row>
    <row r="48">
      <c r="A48" s="1" t="s">
        <v>114</v>
      </c>
      <c r="B48" s="1" t="s">
        <v>22</v>
      </c>
      <c r="C48" s="1" t="s">
        <v>115</v>
      </c>
      <c r="D48" s="3">
        <f>vlookup(C48, IPEDS!$A$2:$C$6164, 2, FALSE)</f>
        <v>211291</v>
      </c>
      <c r="E48" s="3">
        <v>211291.0</v>
      </c>
      <c r="F48" s="3">
        <f>vlookup(E48, IPEDS!$B$2:$H$6164, 2, FALSE)</f>
        <v>2</v>
      </c>
      <c r="G48" s="3" t="str">
        <f>VLOOKUP(F48,Region_Codes!A:B,2,FALSE)</f>
        <v>Mid East</v>
      </c>
      <c r="H48" s="3">
        <f>vlookup(E48, IPEDS!$B$2:$H$6164, 3, FALSE)</f>
        <v>21</v>
      </c>
      <c r="I48" s="3">
        <f>vlookup(E48, IPEDS!$B$2:$H$6164, 7, FALSE)</f>
        <v>-2</v>
      </c>
      <c r="J48" s="3" t="str">
        <f t="shared" si="1"/>
        <v>Not religious</v>
      </c>
      <c r="K48" s="3" t="str">
        <f>VLOOKUP(H48,Carnegie_class!A:B,2,FALSE)</f>
        <v>Baccalaureate Colleges</v>
      </c>
      <c r="L48" s="3" t="str">
        <f>vlookup(E48, IPEDS!$B$2:$H$6164, 5, FALSE)</f>
        <v>PA</v>
      </c>
      <c r="M48" s="3">
        <f>vlookup(E48,'Faculty and Enrollment'!$A$1:$E$6135,4,FALSE)</f>
        <v>3892</v>
      </c>
      <c r="N48" s="3">
        <f>vlookup(E48,'Faculty and Enrollment'!$A$1:$E$6135,5,FALSE)</f>
        <v>400</v>
      </c>
      <c r="O48" s="1">
        <v>3.0</v>
      </c>
      <c r="P48" s="3" t="str">
        <f t="shared" si="2"/>
        <v>Private</v>
      </c>
      <c r="Q48" s="1" t="b">
        <v>0</v>
      </c>
    </row>
    <row r="49">
      <c r="A49" s="1" t="s">
        <v>116</v>
      </c>
      <c r="B49" s="1" t="s">
        <v>22</v>
      </c>
      <c r="C49" s="1" t="s">
        <v>117</v>
      </c>
      <c r="D49" s="1">
        <v>194578.0</v>
      </c>
      <c r="E49" s="1">
        <v>194578.0</v>
      </c>
      <c r="F49" s="3">
        <f>vlookup(E49, IPEDS!$B$2:$H$6164, 2, FALSE)</f>
        <v>2</v>
      </c>
      <c r="G49" s="3" t="str">
        <f>VLOOKUP(F49,Region_Codes!A:B,2,FALSE)</f>
        <v>Mid East</v>
      </c>
      <c r="H49" s="3">
        <f>vlookup(E49, IPEDS!$B$2:$H$6164, 3, FALSE)</f>
        <v>30</v>
      </c>
      <c r="I49" s="3">
        <f>vlookup(E49, IPEDS!$B$2:$H$6164, 7, FALSE)</f>
        <v>-2</v>
      </c>
      <c r="J49" s="3" t="str">
        <f t="shared" si="1"/>
        <v>Not religious</v>
      </c>
      <c r="K49" s="3" t="str">
        <f>VLOOKUP(H49,Carnegie_class!A:B,2,FALSE)</f>
        <v>Special Focus Four-Year</v>
      </c>
      <c r="L49" s="3" t="str">
        <f>vlookup(E49, IPEDS!$B$2:$H$6164, 5, FALSE)</f>
        <v>NY</v>
      </c>
      <c r="M49" s="3">
        <f>vlookup(E49,'Faculty and Enrollment'!$A$1:$E$6135,4,FALSE)</f>
        <v>5232</v>
      </c>
      <c r="N49" s="3">
        <f>vlookup(E49,'Faculty and Enrollment'!$A$1:$E$6135,5,FALSE)</f>
        <v>537</v>
      </c>
      <c r="O49" s="3">
        <f>vlookup(E49, IPEDS!$B$2:$J$6164, 9, FALSE)</f>
        <v>3</v>
      </c>
      <c r="P49" s="3" t="str">
        <f t="shared" si="2"/>
        <v>Private</v>
      </c>
      <c r="Q49" s="1" t="b">
        <v>0</v>
      </c>
    </row>
    <row r="50">
      <c r="A50" s="1" t="s">
        <v>118</v>
      </c>
      <c r="B50" s="1" t="s">
        <v>119</v>
      </c>
      <c r="C50" s="1" t="s">
        <v>120</v>
      </c>
      <c r="D50" s="1">
        <v>191621.0</v>
      </c>
      <c r="E50" s="1">
        <v>191621.0</v>
      </c>
      <c r="F50" s="3">
        <f>vlookup(E50, IPEDS!$B$2:$H$6164, 2, FALSE)</f>
        <v>2</v>
      </c>
      <c r="G50" s="3" t="str">
        <f>VLOOKUP(F50,Region_Codes!A:B,2,FALSE)</f>
        <v>Mid East</v>
      </c>
      <c r="H50" s="3">
        <f>vlookup(E50, IPEDS!$B$2:$H$6164, 3, FALSE)</f>
        <v>22</v>
      </c>
      <c r="I50" s="3">
        <f>vlookup(E50, IPEDS!$B$2:$H$6164, 7, FALSE)</f>
        <v>30</v>
      </c>
      <c r="J50" s="3" t="str">
        <f t="shared" si="1"/>
        <v>Religious</v>
      </c>
      <c r="K50" s="3" t="str">
        <f>VLOOKUP(H50,Carnegie_class!A:B,2,FALSE)</f>
        <v>Baccalaureate Colleges</v>
      </c>
      <c r="L50" s="3" t="str">
        <f>vlookup(E50, IPEDS!$B$2:$H$6164, 5, FALSE)</f>
        <v>NY</v>
      </c>
      <c r="M50" s="3">
        <f>vlookup(E50,'Faculty and Enrollment'!$A$1:$E$6135,4,FALSE)</f>
        <v>973</v>
      </c>
      <c r="N50" s="3">
        <f>vlookup(E50,'Faculty and Enrollment'!$A$1:$E$6135,5,FALSE)</f>
        <v>59</v>
      </c>
      <c r="O50" s="1">
        <v>4.0</v>
      </c>
      <c r="P50" s="3" t="str">
        <f t="shared" si="2"/>
        <v>Private</v>
      </c>
      <c r="Q50" s="1" t="b">
        <v>0</v>
      </c>
    </row>
    <row r="51">
      <c r="A51" s="1" t="s">
        <v>121</v>
      </c>
      <c r="B51" s="1" t="s">
        <v>22</v>
      </c>
      <c r="C51" s="1" t="s">
        <v>122</v>
      </c>
      <c r="D51" s="3">
        <f>vlookup(C51, IPEDS!$A$2:$C$6164, 2, FALSE)</f>
        <v>191126</v>
      </c>
      <c r="E51" s="3">
        <v>191126.0</v>
      </c>
      <c r="F51" s="3">
        <f>vlookup(E51, IPEDS!$B$2:$H$6164, 2, FALSE)</f>
        <v>2</v>
      </c>
      <c r="G51" s="3" t="str">
        <f>VLOOKUP(F51,Region_Codes!A:B,2,FALSE)</f>
        <v>Mid East</v>
      </c>
      <c r="H51" s="3">
        <f>vlookup(E51, IPEDS!$B$2:$H$6164, 3, FALSE)</f>
        <v>20</v>
      </c>
      <c r="I51" s="3">
        <f>vlookup(E51, IPEDS!$B$2:$H$6164, 7, FALSE)</f>
        <v>-2</v>
      </c>
      <c r="J51" s="3" t="str">
        <f t="shared" si="1"/>
        <v>Not religious</v>
      </c>
      <c r="K51" s="3" t="str">
        <f>VLOOKUP(H51,Carnegie_class!A:B,2,FALSE)</f>
        <v>M3</v>
      </c>
      <c r="L51" s="3" t="str">
        <f>vlookup(E51, IPEDS!$B$2:$H$6164, 5, FALSE)</f>
        <v>NY</v>
      </c>
      <c r="M51" s="3">
        <f>vlookup(E51,'Faculty and Enrollment'!$A$1:$E$6135,4,FALSE)</f>
        <v>8108</v>
      </c>
      <c r="N51" s="3">
        <f>vlookup(E51,'Faculty and Enrollment'!$A$1:$E$6135,5,FALSE)</f>
        <v>446</v>
      </c>
      <c r="O51" s="1">
        <v>1.0</v>
      </c>
      <c r="P51" s="3" t="str">
        <f t="shared" si="2"/>
        <v>Public</v>
      </c>
      <c r="Q51" s="1" t="b">
        <v>0</v>
      </c>
    </row>
    <row r="52">
      <c r="A52" s="1" t="s">
        <v>123</v>
      </c>
      <c r="B52" s="1" t="s">
        <v>22</v>
      </c>
      <c r="C52" s="1" t="s">
        <v>124</v>
      </c>
      <c r="D52" s="1">
        <v>174747.0</v>
      </c>
      <c r="E52" s="1">
        <v>174747.0</v>
      </c>
      <c r="F52" s="3">
        <f>vlookup(E52, IPEDS!$B$2:$H$6164, 2, FALSE)</f>
        <v>4</v>
      </c>
      <c r="G52" s="3" t="str">
        <f>VLOOKUP(F52,Region_Codes!A:B,2,FALSE)</f>
        <v>Plains</v>
      </c>
      <c r="H52" s="3">
        <f>vlookup(E52, IPEDS!$B$2:$H$6164, 3, FALSE)</f>
        <v>21</v>
      </c>
      <c r="I52" s="3">
        <f>vlookup(E52, IPEDS!$B$2:$H$6164, 7, FALSE)</f>
        <v>30</v>
      </c>
      <c r="J52" s="3" t="str">
        <f t="shared" si="1"/>
        <v>Religious</v>
      </c>
      <c r="K52" s="3" t="str">
        <f>VLOOKUP(H52,Carnegie_class!A:B,2,FALSE)</f>
        <v>Baccalaureate Colleges</v>
      </c>
      <c r="L52" s="3" t="str">
        <f>vlookup(E52, IPEDS!$B$2:$H$6164, 5, FALSE)</f>
        <v>MN</v>
      </c>
      <c r="M52" s="3">
        <f>vlookup(E52,'Faculty and Enrollment'!$A$1:$E$6135,4,FALSE)</f>
        <v>1451</v>
      </c>
      <c r="N52" s="3">
        <f>vlookup(E52,'Faculty and Enrollment'!$A$1:$E$6135,5,FALSE)</f>
        <v>126</v>
      </c>
      <c r="O52" s="1">
        <v>4.0</v>
      </c>
      <c r="P52" s="3" t="str">
        <f t="shared" si="2"/>
        <v>Private</v>
      </c>
      <c r="Q52" s="1" t="b">
        <v>0</v>
      </c>
    </row>
    <row r="53">
      <c r="A53" s="1" t="s">
        <v>125</v>
      </c>
      <c r="B53" s="1" t="s">
        <v>22</v>
      </c>
      <c r="C53" s="1" t="s">
        <v>126</v>
      </c>
      <c r="D53" s="1">
        <v>190576.0</v>
      </c>
      <c r="E53" s="1">
        <v>190576.0</v>
      </c>
      <c r="F53" s="3">
        <f>vlookup(E53, IPEDS!$B$2:$H$6164, 2, FALSE)</f>
        <v>2</v>
      </c>
      <c r="G53" s="3" t="str">
        <f>VLOOKUP(F53,Region_Codes!A:B,2,FALSE)</f>
        <v>Mid East</v>
      </c>
      <c r="H53" s="3">
        <f>vlookup(E53, IPEDS!$B$2:$H$6164, 3, FALSE)</f>
        <v>15</v>
      </c>
      <c r="I53" s="3">
        <f>vlookup(E53, IPEDS!$B$2:$H$6164, 7, FALSE)</f>
        <v>-2</v>
      </c>
      <c r="J53" s="3" t="str">
        <f t="shared" si="1"/>
        <v>Not religious</v>
      </c>
      <c r="K53" s="3" t="str">
        <f>VLOOKUP(H53,Carnegie_class!A:B,2,FALSE)</f>
        <v>R1</v>
      </c>
      <c r="L53" s="3" t="str">
        <f>vlookup(E53, IPEDS!$B$2:$H$6164, 5, FALSE)</f>
        <v>NY</v>
      </c>
      <c r="M53" s="3">
        <f>vlookup(E53,'Faculty and Enrollment'!$A$1:$E$6135,4,FALSE)</f>
        <v>9116</v>
      </c>
      <c r="N53" s="3">
        <f>vlookup(E53,'Faculty and Enrollment'!$A$1:$E$6135,5,FALSE)</f>
        <v>384</v>
      </c>
      <c r="O53" s="3">
        <f>vlookup(E53, IPEDS!$B$2:$J$6164, 9, FALSE)</f>
        <v>1</v>
      </c>
      <c r="P53" s="3" t="str">
        <f t="shared" si="2"/>
        <v>Public</v>
      </c>
      <c r="Q53" s="1" t="b">
        <v>0</v>
      </c>
    </row>
    <row r="54">
      <c r="A54" s="1" t="s">
        <v>127</v>
      </c>
      <c r="B54" s="1" t="s">
        <v>22</v>
      </c>
      <c r="C54" s="1" t="s">
        <v>128</v>
      </c>
      <c r="D54" s="3">
        <f>vlookup(C54, IPEDS!$A$2:$C$6164, 2, FALSE)</f>
        <v>209038</v>
      </c>
      <c r="E54" s="3">
        <v>209038.0</v>
      </c>
      <c r="F54" s="3">
        <f>vlookup(E54, IPEDS!$B$2:$H$6164, 2, FALSE)</f>
        <v>8</v>
      </c>
      <c r="G54" s="3" t="str">
        <f>VLOOKUP(F54,Region_Codes!A:B,2,FALSE)</f>
        <v>Far West</v>
      </c>
      <c r="H54" s="3">
        <f>vlookup(E54, IPEDS!$B$2:$H$6164, 3, FALSE)</f>
        <v>3</v>
      </c>
      <c r="I54" s="3">
        <f>vlookup(E54, IPEDS!$B$2:$H$6164, 7, FALSE)</f>
        <v>-2</v>
      </c>
      <c r="J54" s="3" t="str">
        <f t="shared" si="1"/>
        <v>Not religious</v>
      </c>
      <c r="K54" s="3" t="str">
        <f>VLOOKUP(H54,Carnegie_class!A:B,2,FALSE)</f>
        <v>Community College</v>
      </c>
      <c r="L54" s="3" t="str">
        <f>vlookup(E54, IPEDS!$B$2:$H$6164, 5, FALSE)</f>
        <v>OR</v>
      </c>
      <c r="M54" s="3">
        <f>vlookup(E54,'Faculty and Enrollment'!$A$1:$E$6135,4,FALSE)</f>
        <v>6507</v>
      </c>
      <c r="N54" s="3">
        <f>vlookup(E54,'Faculty and Enrollment'!$A$1:$E$6135,5,FALSE)</f>
        <v>268</v>
      </c>
      <c r="O54" s="3">
        <f>vlookup(E54, IPEDS!$B$2:$J$6164, 9, FALSE)</f>
        <v>1</v>
      </c>
      <c r="P54" s="3" t="str">
        <f t="shared" si="2"/>
        <v>Public</v>
      </c>
      <c r="Q54" s="1" t="b">
        <v>0</v>
      </c>
    </row>
    <row r="55">
      <c r="A55" s="1" t="s">
        <v>129</v>
      </c>
      <c r="B55" s="1" t="s">
        <v>22</v>
      </c>
      <c r="C55" s="1" t="s">
        <v>130</v>
      </c>
      <c r="D55" s="3">
        <f>vlookup(C55, IPEDS!$A$2:$C$6164, 2, FALSE)</f>
        <v>493822</v>
      </c>
      <c r="E55" s="3">
        <v>493822.0</v>
      </c>
      <c r="F55" s="3">
        <f>vlookup(E55, IPEDS!$B$2:$H$6164, 2, FALSE)</f>
        <v>1</v>
      </c>
      <c r="G55" s="3" t="str">
        <f>VLOOKUP(F55,Region_Codes!A:B,2,FALSE)</f>
        <v>New England</v>
      </c>
      <c r="H55" s="3">
        <f>vlookup(E55, IPEDS!$B$2:$H$6164, 3, FALSE)</f>
        <v>32</v>
      </c>
      <c r="I55" s="3">
        <f>vlookup(E55, IPEDS!$B$2:$H$6164, 7, FALSE)</f>
        <v>-2</v>
      </c>
      <c r="J55" s="3" t="str">
        <f t="shared" si="1"/>
        <v>Not religious</v>
      </c>
      <c r="K55" s="3" t="str">
        <f>VLOOKUP(H55,Carnegie_class!A:B,2,FALSE)</f>
        <v>Special Focus Four-Year</v>
      </c>
      <c r="L55" s="3" t="str">
        <f>vlookup(E55, IPEDS!$B$2:$H$6164, 5, FALSE)</f>
        <v>RI</v>
      </c>
      <c r="M55" s="3">
        <f>vlookup(E55,'Faculty and Enrollment'!$A$1:$E$6135,4,FALSE)</f>
        <v>401</v>
      </c>
      <c r="N55" s="3">
        <f>vlookup(E55,'Faculty and Enrollment'!$A$1:$E$6135,5,FALSE)</f>
        <v>41</v>
      </c>
      <c r="O55" s="1">
        <v>3.0</v>
      </c>
      <c r="P55" s="3" t="str">
        <f t="shared" si="2"/>
        <v>Private</v>
      </c>
      <c r="Q55" s="1" t="b">
        <v>0</v>
      </c>
    </row>
    <row r="56">
      <c r="A56" s="1" t="s">
        <v>131</v>
      </c>
      <c r="B56" s="1" t="s">
        <v>22</v>
      </c>
      <c r="C56" s="1" t="s">
        <v>132</v>
      </c>
      <c r="D56" s="3">
        <f>vlookup(C56, IPEDS!$A$2:$C$6164, 2, FALSE)</f>
        <v>173258</v>
      </c>
      <c r="E56" s="3">
        <v>173258.0</v>
      </c>
      <c r="F56" s="3">
        <f>vlookup(E56, IPEDS!$B$2:$H$6164, 2, FALSE)</f>
        <v>4</v>
      </c>
      <c r="G56" s="3" t="str">
        <f>VLOOKUP(F56,Region_Codes!A:B,2,FALSE)</f>
        <v>Plains</v>
      </c>
      <c r="H56" s="3">
        <f>vlookup(E56, IPEDS!$B$2:$H$6164, 3, FALSE)</f>
        <v>21</v>
      </c>
      <c r="I56" s="3">
        <f>vlookup(E56, IPEDS!$B$2:$H$6164, 7, FALSE)</f>
        <v>-2</v>
      </c>
      <c r="J56" s="3" t="str">
        <f t="shared" si="1"/>
        <v>Not religious</v>
      </c>
      <c r="K56" s="3" t="str">
        <f>VLOOKUP(H56,Carnegie_class!A:B,2,FALSE)</f>
        <v>Baccalaureate Colleges</v>
      </c>
      <c r="L56" s="3" t="str">
        <f>vlookup(E56, IPEDS!$B$2:$H$6164, 5, FALSE)</f>
        <v>MN</v>
      </c>
      <c r="M56" s="3">
        <f>vlookup(E56,'Faculty and Enrollment'!$A$1:$E$6135,4,FALSE)</f>
        <v>2069</v>
      </c>
      <c r="N56" s="3">
        <f>vlookup(E56,'Faculty and Enrollment'!$A$1:$E$6135,5,FALSE)</f>
        <v>277</v>
      </c>
      <c r="O56" s="1">
        <v>3.0</v>
      </c>
      <c r="P56" s="3" t="str">
        <f t="shared" si="2"/>
        <v>Private</v>
      </c>
      <c r="Q56" s="1" t="b">
        <v>0</v>
      </c>
    </row>
    <row r="57">
      <c r="A57" s="1" t="s">
        <v>133</v>
      </c>
      <c r="B57" s="1" t="s">
        <v>134</v>
      </c>
      <c r="C57" s="1" t="s">
        <v>135</v>
      </c>
      <c r="D57" s="3">
        <f>vlookup(C57, IPEDS!$A$2:$C$6164, 2, FALSE)</f>
        <v>211273</v>
      </c>
      <c r="E57" s="3">
        <v>211273.0</v>
      </c>
      <c r="F57" s="3">
        <f>vlookup(E57, IPEDS!$B$2:$H$6164, 2, FALSE)</f>
        <v>2</v>
      </c>
      <c r="G57" s="3" t="str">
        <f>VLOOKUP(F57,Region_Codes!A:B,2,FALSE)</f>
        <v>Mid East</v>
      </c>
      <c r="H57" s="3">
        <f>vlookup(E57, IPEDS!$B$2:$H$6164, 3, FALSE)</f>
        <v>21</v>
      </c>
      <c r="I57" s="3">
        <f>vlookup(E57, IPEDS!$B$2:$H$6164, 7, FALSE)</f>
        <v>-2</v>
      </c>
      <c r="J57" s="3" t="str">
        <f t="shared" si="1"/>
        <v>Not religious</v>
      </c>
      <c r="K57" s="3" t="str">
        <f>VLOOKUP(H57,Carnegie_class!A:B,2,FALSE)</f>
        <v>Baccalaureate Colleges</v>
      </c>
      <c r="L57" s="3" t="str">
        <f>vlookup(E57, IPEDS!$B$2:$H$6164, 5, FALSE)</f>
        <v>PA</v>
      </c>
      <c r="M57" s="3">
        <f>vlookup(E57,'Faculty and Enrollment'!$A$1:$E$6135,4,FALSE)</f>
        <v>1666</v>
      </c>
      <c r="N57" s="3">
        <f>vlookup(E57,'Faculty and Enrollment'!$A$1:$E$6135,5,FALSE)</f>
        <v>204</v>
      </c>
      <c r="O57" s="1">
        <v>3.0</v>
      </c>
      <c r="P57" s="3" t="str">
        <f t="shared" si="2"/>
        <v>Private</v>
      </c>
      <c r="Q57" s="1" t="b">
        <v>0</v>
      </c>
    </row>
    <row r="58">
      <c r="A58" s="1" t="s">
        <v>136</v>
      </c>
      <c r="B58" s="1" t="s">
        <v>22</v>
      </c>
      <c r="C58" s="1" t="s">
        <v>137</v>
      </c>
      <c r="D58" s="3">
        <f>vlookup(C58, IPEDS!$A$2:$C$6164, 2, FALSE)</f>
        <v>450304</v>
      </c>
      <c r="E58" s="3">
        <v>450304.0</v>
      </c>
      <c r="F58" s="3">
        <f>vlookup(E58, IPEDS!$B$2:$H$6164, 2, FALSE)</f>
        <v>6</v>
      </c>
      <c r="G58" s="3" t="str">
        <f>VLOOKUP(F58,Region_Codes!A:B,2,FALSE)</f>
        <v>Southwest</v>
      </c>
      <c r="H58" s="3">
        <f>vlookup(E58, IPEDS!$B$2:$H$6164, 3, FALSE)</f>
        <v>24</v>
      </c>
      <c r="I58" s="3">
        <f>vlookup(E58, IPEDS!$B$2:$H$6164, 7, FALSE)</f>
        <v>61</v>
      </c>
      <c r="J58" s="3" t="str">
        <f t="shared" si="1"/>
        <v>Religious</v>
      </c>
      <c r="K58" s="3" t="str">
        <f>VLOOKUP(H58,Carnegie_class!A:B,2,FALSE)</f>
        <v>Special Focus Four-Year</v>
      </c>
      <c r="L58" s="3" t="str">
        <f>vlookup(E58, IPEDS!$B$2:$H$6164, 5, FALSE)</f>
        <v>TX</v>
      </c>
      <c r="M58" s="3">
        <f>vlookup(E58,'Faculty and Enrollment'!$A$1:$E$6135,4,FALSE)</f>
        <v>119</v>
      </c>
      <c r="N58" s="3">
        <f>vlookup(E58,'Faculty and Enrollment'!$A$1:$E$6135,5,FALSE)</f>
        <v>12</v>
      </c>
      <c r="O58" s="1">
        <v>4.0</v>
      </c>
      <c r="P58" s="3" t="str">
        <f t="shared" si="2"/>
        <v>Private</v>
      </c>
      <c r="Q58" s="1" t="b">
        <v>0</v>
      </c>
    </row>
    <row r="59">
      <c r="A59" s="1" t="s">
        <v>138</v>
      </c>
      <c r="B59" s="1" t="s">
        <v>22</v>
      </c>
      <c r="C59" s="1" t="s">
        <v>139</v>
      </c>
      <c r="D59" s="3">
        <f>vlookup(C59, IPEDS!$A$2:$C$6164, 2, FALSE)</f>
        <v>120883</v>
      </c>
      <c r="E59" s="3">
        <v>120883.0</v>
      </c>
      <c r="F59" s="3">
        <f>vlookup(E59, IPEDS!$B$2:$H$6164, 2, FALSE)</f>
        <v>8</v>
      </c>
      <c r="G59" s="3" t="str">
        <f>VLOOKUP(F59,Region_Codes!A:B,2,FALSE)</f>
        <v>Far West</v>
      </c>
      <c r="H59" s="3">
        <f>vlookup(E59, IPEDS!$B$2:$H$6164, 3, FALSE)</f>
        <v>17</v>
      </c>
      <c r="I59" s="3">
        <f>vlookup(E59, IPEDS!$B$2:$H$6164, 7, FALSE)</f>
        <v>-2</v>
      </c>
      <c r="J59" s="3" t="str">
        <f t="shared" si="1"/>
        <v>Not religious</v>
      </c>
      <c r="K59" s="3" t="str">
        <f>VLOOKUP(H59,Carnegie_class!A:B,2,FALSE)</f>
        <v>DPU</v>
      </c>
      <c r="L59" s="3" t="str">
        <f>vlookup(E59, IPEDS!$B$2:$H$6164, 5, FALSE)</f>
        <v>CA</v>
      </c>
      <c r="M59" s="3">
        <f>vlookup(E59,'Faculty and Enrollment'!$A$1:$E$6135,4,FALSE)</f>
        <v>6755</v>
      </c>
      <c r="N59" s="3">
        <f>vlookup(E59,'Faculty and Enrollment'!$A$1:$E$6135,5,FALSE)</f>
        <v>578</v>
      </c>
      <c r="O59" s="3">
        <f>vlookup(E59, IPEDS!$B$2:$J$6164, 9, FALSE)</f>
        <v>4</v>
      </c>
      <c r="P59" s="3" t="str">
        <f t="shared" si="2"/>
        <v>Private</v>
      </c>
      <c r="Q59" s="1" t="b">
        <v>0</v>
      </c>
    </row>
    <row r="60">
      <c r="A60" s="1" t="s">
        <v>140</v>
      </c>
      <c r="B60" s="1" t="s">
        <v>22</v>
      </c>
      <c r="C60" s="1" t="s">
        <v>141</v>
      </c>
      <c r="D60" s="3">
        <f>vlookup(C60, IPEDS!$A$2:$C$6164, 2, FALSE)</f>
        <v>216931</v>
      </c>
      <c r="E60" s="3">
        <v>216931.0</v>
      </c>
      <c r="F60" s="3">
        <f>vlookup(E60, IPEDS!$B$2:$H$6164, 2, FALSE)</f>
        <v>2</v>
      </c>
      <c r="G60" s="3" t="str">
        <f>VLOOKUP(F60,Region_Codes!A:B,2,FALSE)</f>
        <v>Mid East</v>
      </c>
      <c r="H60" s="3">
        <f>vlookup(E60, IPEDS!$B$2:$H$6164, 3, FALSE)</f>
        <v>17</v>
      </c>
      <c r="I60" s="3">
        <f>vlookup(E60, IPEDS!$B$2:$H$6164, 7, FALSE)</f>
        <v>-2</v>
      </c>
      <c r="J60" s="3" t="str">
        <f t="shared" si="1"/>
        <v>Not religious</v>
      </c>
      <c r="K60" s="3" t="str">
        <f>VLOOKUP(H60,Carnegie_class!A:B,2,FALSE)</f>
        <v>DPU</v>
      </c>
      <c r="L60" s="3" t="str">
        <f>vlookup(E60, IPEDS!$B$2:$H$6164, 5, FALSE)</f>
        <v>PA</v>
      </c>
      <c r="M60" s="3">
        <f>vlookup(E60,'Faculty and Enrollment'!$A$1:$E$6135,4,FALSE)</f>
        <v>5198</v>
      </c>
      <c r="N60" s="3">
        <f>vlookup(E60,'Faculty and Enrollment'!$A$1:$E$6135,5,FALSE)</f>
        <v>245</v>
      </c>
      <c r="O60" s="1">
        <v>3.0</v>
      </c>
      <c r="P60" s="3" t="str">
        <f t="shared" si="2"/>
        <v>Private</v>
      </c>
      <c r="Q60" s="1" t="b">
        <v>0</v>
      </c>
    </row>
    <row r="61">
      <c r="A61" s="1" t="s">
        <v>142</v>
      </c>
      <c r="B61" s="1" t="s">
        <v>22</v>
      </c>
      <c r="C61" s="1" t="s">
        <v>143</v>
      </c>
      <c r="D61" s="1">
        <v>190594.0</v>
      </c>
      <c r="E61" s="1">
        <v>190594.0</v>
      </c>
      <c r="F61" s="3">
        <f>vlookup(E61, IPEDS!$B$2:$H$6164, 2, FALSE)</f>
        <v>2</v>
      </c>
      <c r="G61" s="3" t="str">
        <f>VLOOKUP(F61,Region_Codes!A:B,2,FALSE)</f>
        <v>Mid East</v>
      </c>
      <c r="H61" s="3">
        <f>vlookup(E61, IPEDS!$B$2:$H$6164, 3, FALSE)</f>
        <v>18</v>
      </c>
      <c r="I61" s="3">
        <f>vlookup(E61, IPEDS!$B$2:$H$6164, 7, FALSE)</f>
        <v>-2</v>
      </c>
      <c r="J61" s="3" t="str">
        <f t="shared" si="1"/>
        <v>Not religious</v>
      </c>
      <c r="K61" s="3" t="str">
        <f>VLOOKUP(H61,Carnegie_class!A:B,2,FALSE)</f>
        <v>M1</v>
      </c>
      <c r="L61" s="3" t="str">
        <f>vlookup(E61, IPEDS!$B$2:$H$6164, 5, FALSE)</f>
        <v>NY</v>
      </c>
      <c r="M61" s="3">
        <f>vlookup(E61,'Faculty and Enrollment'!$A$1:$E$6135,4,FALSE)</f>
        <v>22879</v>
      </c>
      <c r="N61" s="3">
        <f>vlookup(E61,'Faculty and Enrollment'!$A$1:$E$6135,5,FALSE)</f>
        <v>1045</v>
      </c>
      <c r="O61" s="3">
        <f>vlookup(E61, IPEDS!$B$2:$J$6164, 9, FALSE)</f>
        <v>1</v>
      </c>
      <c r="P61" s="3" t="str">
        <f t="shared" si="2"/>
        <v>Public</v>
      </c>
      <c r="Q61" s="1" t="b">
        <v>0</v>
      </c>
    </row>
    <row r="62">
      <c r="A62" s="1" t="s">
        <v>144</v>
      </c>
      <c r="B62" s="1" t="s">
        <v>22</v>
      </c>
      <c r="C62" s="1" t="s">
        <v>145</v>
      </c>
      <c r="D62" s="3">
        <f>vlookup(C62, IPEDS!$A$2:$C$6164, 2, FALSE)</f>
        <v>196185</v>
      </c>
      <c r="E62" s="3">
        <v>196185.0</v>
      </c>
      <c r="F62" s="3">
        <f>vlookup(E62, IPEDS!$B$2:$H$6164, 2, FALSE)</f>
        <v>2</v>
      </c>
      <c r="G62" s="3" t="str">
        <f>VLOOKUP(F62,Region_Codes!A:B,2,FALSE)</f>
        <v>Mid East</v>
      </c>
      <c r="H62" s="3">
        <f>vlookup(E62, IPEDS!$B$2:$H$6164, 3, FALSE)</f>
        <v>19</v>
      </c>
      <c r="I62" s="3">
        <f>vlookup(E62, IPEDS!$B$2:$H$6164, 7, FALSE)</f>
        <v>-2</v>
      </c>
      <c r="J62" s="3" t="str">
        <f t="shared" si="1"/>
        <v>Not religious</v>
      </c>
      <c r="K62" s="3" t="str">
        <f>VLOOKUP(H62,Carnegie_class!A:B,2,FALSE)</f>
        <v>M2</v>
      </c>
      <c r="L62" s="3" t="str">
        <f>vlookup(E62, IPEDS!$B$2:$H$6164, 5, FALSE)</f>
        <v>NY</v>
      </c>
      <c r="M62" s="3">
        <f>vlookup(E62,'Faculty and Enrollment'!$A$1:$E$6135,4,FALSE)</f>
        <v>5514</v>
      </c>
      <c r="N62" s="3">
        <f>vlookup(E62,'Faculty and Enrollment'!$A$1:$E$6135,5,FALSE)</f>
        <v>333</v>
      </c>
      <c r="O62" s="1">
        <v>1.0</v>
      </c>
      <c r="P62" s="3" t="str">
        <f t="shared" si="2"/>
        <v>Public</v>
      </c>
      <c r="Q62" s="1" t="b">
        <v>0</v>
      </c>
    </row>
    <row r="63">
      <c r="A63" s="1" t="s">
        <v>146</v>
      </c>
      <c r="B63" s="1" t="s">
        <v>22</v>
      </c>
      <c r="C63" s="1" t="s">
        <v>147</v>
      </c>
      <c r="D63" s="3">
        <f>vlookup(C63, IPEDS!$A$2:$C$6164, 2, FALSE)</f>
        <v>191931</v>
      </c>
      <c r="E63" s="3">
        <v>191931.0</v>
      </c>
      <c r="F63" s="3">
        <f>vlookup(E63, IPEDS!$B$2:$H$6164, 2, FALSE)</f>
        <v>2</v>
      </c>
      <c r="G63" s="3" t="str">
        <f>VLOOKUP(F63,Region_Codes!A:B,2,FALSE)</f>
        <v>Mid East</v>
      </c>
      <c r="H63" s="3">
        <f>vlookup(E63, IPEDS!$B$2:$H$6164, 3, FALSE)</f>
        <v>18</v>
      </c>
      <c r="I63" s="3">
        <f>vlookup(E63, IPEDS!$B$2:$H$6164, 7, FALSE)</f>
        <v>30</v>
      </c>
      <c r="J63" s="3" t="str">
        <f t="shared" si="1"/>
        <v>Religious</v>
      </c>
      <c r="K63" s="3" t="str">
        <f>VLOOKUP(H63,Carnegie_class!A:B,2,FALSE)</f>
        <v>M1</v>
      </c>
      <c r="L63" s="3" t="str">
        <f>vlookup(E63, IPEDS!$B$2:$H$6164, 5, FALSE)</f>
        <v>NY</v>
      </c>
      <c r="M63" s="3">
        <f>vlookup(E63,'Faculty and Enrollment'!$A$1:$E$6135,4,FALSE)</f>
        <v>3720</v>
      </c>
      <c r="N63" s="3">
        <f>vlookup(E63,'Faculty and Enrollment'!$A$1:$E$6135,5,FALSE)</f>
        <v>205</v>
      </c>
      <c r="O63" s="1">
        <v>4.0</v>
      </c>
      <c r="P63" s="3" t="str">
        <f t="shared" si="2"/>
        <v>Private</v>
      </c>
      <c r="Q63" s="1" t="b">
        <v>0</v>
      </c>
    </row>
    <row r="64">
      <c r="A64" s="1" t="s">
        <v>148</v>
      </c>
      <c r="B64" s="1" t="s">
        <v>22</v>
      </c>
      <c r="C64" s="1" t="s">
        <v>149</v>
      </c>
      <c r="D64" s="3">
        <f>vlookup(C64, IPEDS!$A$2:$C$6164, 2, FALSE)</f>
        <v>235167</v>
      </c>
      <c r="E64" s="3">
        <v>235167.0</v>
      </c>
      <c r="F64" s="3">
        <f>vlookup(E64, IPEDS!$B$2:$H$6164, 2, FALSE)</f>
        <v>8</v>
      </c>
      <c r="G64" s="3" t="str">
        <f>VLOOKUP(F64,Region_Codes!A:B,2,FALSE)</f>
        <v>Far West</v>
      </c>
      <c r="H64" s="3">
        <f>vlookup(E64, IPEDS!$B$2:$H$6164, 3, FALSE)</f>
        <v>19</v>
      </c>
      <c r="I64" s="3">
        <f>vlookup(E64, IPEDS!$B$2:$H$6164, 7, FALSE)</f>
        <v>-2</v>
      </c>
      <c r="J64" s="3" t="str">
        <f t="shared" si="1"/>
        <v>Not religious</v>
      </c>
      <c r="K64" s="3" t="str">
        <f>VLOOKUP(H64,Carnegie_class!A:B,2,FALSE)</f>
        <v>M2</v>
      </c>
      <c r="L64" s="3" t="str">
        <f>vlookup(E64, IPEDS!$B$2:$H$6164, 5, FALSE)</f>
        <v>WA</v>
      </c>
      <c r="M64" s="3">
        <f>vlookup(E64,'Faculty and Enrollment'!$A$1:$E$6135,4,FALSE)</f>
        <v>2320</v>
      </c>
      <c r="N64" s="3">
        <f>vlookup(E64,'Faculty and Enrollment'!$A$1:$E$6135,5,FALSE)</f>
        <v>110</v>
      </c>
      <c r="O64" s="3">
        <f>vlookup(E64, IPEDS!$B$2:$J$6164, 9, FALSE)</f>
        <v>1</v>
      </c>
      <c r="P64" s="3" t="str">
        <f t="shared" si="2"/>
        <v>Public</v>
      </c>
      <c r="Q64" s="1" t="b">
        <v>0</v>
      </c>
    </row>
    <row r="65">
      <c r="A65" s="1" t="s">
        <v>150</v>
      </c>
      <c r="B65" s="1" t="s">
        <v>22</v>
      </c>
      <c r="C65" s="1" t="s">
        <v>151</v>
      </c>
      <c r="D65" s="3">
        <f>vlookup(C65, IPEDS!$A$2:$C$6164, 2, FALSE)</f>
        <v>239017</v>
      </c>
      <c r="E65" s="3">
        <v>239017.0</v>
      </c>
      <c r="F65" s="3">
        <f>vlookup(E65, IPEDS!$B$2:$H$6164, 2, FALSE)</f>
        <v>3</v>
      </c>
      <c r="G65" s="3" t="str">
        <f>VLOOKUP(F65,Region_Codes!A:B,2,FALSE)</f>
        <v>Great Lakes</v>
      </c>
      <c r="H65" s="3">
        <f>vlookup(E65, IPEDS!$B$2:$H$6164, 3, FALSE)</f>
        <v>21</v>
      </c>
      <c r="I65" s="3">
        <f>vlookup(E65, IPEDS!$B$2:$H$6164, 7, FALSE)</f>
        <v>-2</v>
      </c>
      <c r="J65" s="3" t="str">
        <f t="shared" si="1"/>
        <v>Not religious</v>
      </c>
      <c r="K65" s="3" t="str">
        <f>VLOOKUP(H65,Carnegie_class!A:B,2,FALSE)</f>
        <v>Baccalaureate Colleges</v>
      </c>
      <c r="L65" s="3" t="str">
        <f>vlookup(E65, IPEDS!$B$2:$H$6164, 5, FALSE)</f>
        <v>WI</v>
      </c>
      <c r="M65" s="3">
        <f>vlookup(E65,'Faculty and Enrollment'!$A$1:$E$6135,4,FALSE)</f>
        <v>1410</v>
      </c>
      <c r="N65" s="3">
        <f>vlookup(E65,'Faculty and Enrollment'!$A$1:$E$6135,5,FALSE)</f>
        <v>189</v>
      </c>
      <c r="O65" s="1">
        <v>3.0</v>
      </c>
      <c r="P65" s="3" t="str">
        <f t="shared" si="2"/>
        <v>Private</v>
      </c>
      <c r="Q65" s="1" t="b">
        <v>0</v>
      </c>
    </row>
    <row r="66">
      <c r="A66" s="1" t="s">
        <v>152</v>
      </c>
      <c r="B66" s="1" t="s">
        <v>22</v>
      </c>
      <c r="C66" s="1" t="s">
        <v>153</v>
      </c>
      <c r="D66" s="3">
        <f>vlookup(C66, IPEDS!$A$2:$C$6164, 2, FALSE)</f>
        <v>190099</v>
      </c>
      <c r="E66" s="3">
        <v>190099.0</v>
      </c>
      <c r="F66" s="3">
        <f>vlookup(E66, IPEDS!$B$2:$H$6164, 2, FALSE)</f>
        <v>2</v>
      </c>
      <c r="G66" s="3" t="str">
        <f>VLOOKUP(F66,Region_Codes!A:B,2,FALSE)</f>
        <v>Mid East</v>
      </c>
      <c r="H66" s="3">
        <f>vlookup(E66, IPEDS!$B$2:$H$6164, 3, FALSE)</f>
        <v>21</v>
      </c>
      <c r="I66" s="3">
        <f>vlookup(E66, IPEDS!$B$2:$H$6164, 7, FALSE)</f>
        <v>-2</v>
      </c>
      <c r="J66" s="3" t="str">
        <f t="shared" si="1"/>
        <v>Not religious</v>
      </c>
      <c r="K66" s="3" t="str">
        <f>VLOOKUP(H66,Carnegie_class!A:B,2,FALSE)</f>
        <v>Baccalaureate Colleges</v>
      </c>
      <c r="L66" s="3" t="str">
        <f>vlookup(E66, IPEDS!$B$2:$H$6164, 5, FALSE)</f>
        <v>NY</v>
      </c>
      <c r="M66" s="3">
        <f>vlookup(E66,'Faculty and Enrollment'!$A$1:$E$6135,4,FALSE)</f>
        <v>3146</v>
      </c>
      <c r="N66" s="3">
        <f>vlookup(E66,'Faculty and Enrollment'!$A$1:$E$6135,5,FALSE)</f>
        <v>355</v>
      </c>
      <c r="O66" s="1">
        <v>3.0</v>
      </c>
      <c r="P66" s="3" t="str">
        <f t="shared" si="2"/>
        <v>Private</v>
      </c>
      <c r="Q66" s="1" t="b">
        <v>0</v>
      </c>
    </row>
    <row r="67">
      <c r="A67" s="1" t="s">
        <v>154</v>
      </c>
      <c r="B67" s="1" t="s">
        <v>22</v>
      </c>
      <c r="C67" s="1" t="s">
        <v>155</v>
      </c>
      <c r="D67" s="3">
        <f>vlookup(C67, IPEDS!$A$2:$C$6164, 2, FALSE)</f>
        <v>179043</v>
      </c>
      <c r="E67" s="3">
        <v>179043.0</v>
      </c>
      <c r="F67" s="3">
        <f>vlookup(E67, IPEDS!$B$2:$H$6164, 2, FALSE)</f>
        <v>4</v>
      </c>
      <c r="G67" s="3" t="str">
        <f>VLOOKUP(F67,Region_Codes!A:B,2,FALSE)</f>
        <v>Plains</v>
      </c>
      <c r="H67" s="3">
        <f>vlookup(E67, IPEDS!$B$2:$H$6164, 3, FALSE)</f>
        <v>18</v>
      </c>
      <c r="I67" s="3">
        <f>vlookup(E67, IPEDS!$B$2:$H$6164, 7, FALSE)</f>
        <v>30</v>
      </c>
      <c r="J67" s="3" t="str">
        <f t="shared" si="1"/>
        <v>Religious</v>
      </c>
      <c r="K67" s="3" t="str">
        <f>VLOOKUP(H67,Carnegie_class!A:B,2,FALSE)</f>
        <v>M1</v>
      </c>
      <c r="L67" s="3" t="str">
        <f>vlookup(E67, IPEDS!$B$2:$H$6164, 5, FALSE)</f>
        <v>MO</v>
      </c>
      <c r="M67" s="3">
        <f>vlookup(E67,'Faculty and Enrollment'!$A$1:$E$6135,4,FALSE)</f>
        <v>3496</v>
      </c>
      <c r="N67" s="3">
        <f>vlookup(E67,'Faculty and Enrollment'!$A$1:$E$6135,5,FALSE)</f>
        <v>189</v>
      </c>
      <c r="O67" s="1">
        <v>4.0</v>
      </c>
      <c r="P67" s="3" t="str">
        <f t="shared" si="2"/>
        <v>Private</v>
      </c>
      <c r="Q67" s="1" t="b">
        <v>0</v>
      </c>
    </row>
    <row r="68">
      <c r="A68" s="1" t="s">
        <v>156</v>
      </c>
      <c r="B68" s="1" t="s">
        <v>157</v>
      </c>
      <c r="C68" s="1" t="s">
        <v>158</v>
      </c>
      <c r="D68" s="1">
        <v>236948.0</v>
      </c>
      <c r="E68" s="1">
        <v>236948.0</v>
      </c>
      <c r="F68" s="3">
        <f>vlookup(E68, IPEDS!$B$2:$H$6164, 2, FALSE)</f>
        <v>8</v>
      </c>
      <c r="G68" s="3" t="str">
        <f>VLOOKUP(F68,Region_Codes!A:B,2,FALSE)</f>
        <v>Far West</v>
      </c>
      <c r="H68" s="3">
        <f>vlookup(E68, IPEDS!$B$2:$H$6164, 3, FALSE)</f>
        <v>15</v>
      </c>
      <c r="I68" s="3">
        <f>vlookup(E68, IPEDS!$B$2:$H$6164, 7, FALSE)</f>
        <v>-2</v>
      </c>
      <c r="J68" s="3" t="str">
        <f t="shared" si="1"/>
        <v>Not religious</v>
      </c>
      <c r="K68" s="3" t="str">
        <f>VLOOKUP(H68,Carnegie_class!A:B,2,FALSE)</f>
        <v>R1</v>
      </c>
      <c r="L68" s="3" t="str">
        <f>vlookup(E68, IPEDS!$B$2:$H$6164, 5, FALSE)</f>
        <v>WA</v>
      </c>
      <c r="M68" s="3">
        <f>vlookup(E68,'Faculty and Enrollment'!$A$1:$E$6135,4,FALSE)</f>
        <v>55620</v>
      </c>
      <c r="N68" s="3">
        <f>vlookup(E68,'Faculty and Enrollment'!$A$1:$E$6135,5,FALSE)</f>
        <v>5846</v>
      </c>
      <c r="O68" s="3">
        <f>vlookup(E68, IPEDS!$B$2:$J$6164, 9, FALSE)</f>
        <v>1</v>
      </c>
      <c r="P68" s="3" t="str">
        <f t="shared" si="2"/>
        <v>Public</v>
      </c>
      <c r="Q68" s="1" t="b">
        <v>1</v>
      </c>
    </row>
    <row r="69">
      <c r="A69" s="1" t="s">
        <v>159</v>
      </c>
      <c r="B69" s="1" t="s">
        <v>22</v>
      </c>
      <c r="C69" s="1" t="s">
        <v>160</v>
      </c>
      <c r="D69" s="3">
        <f>vlookup(C69, IPEDS!$A$2:$C$6164, 2, FALSE)</f>
        <v>128902</v>
      </c>
      <c r="E69" s="3">
        <v>128902.0</v>
      </c>
      <c r="F69" s="3">
        <f>vlookup(E69, IPEDS!$B$2:$H$6164, 2, FALSE)</f>
        <v>1</v>
      </c>
      <c r="G69" s="3" t="str">
        <f>VLOOKUP(F69,Region_Codes!A:B,2,FALSE)</f>
        <v>New England</v>
      </c>
      <c r="H69" s="3">
        <f>vlookup(E69, IPEDS!$B$2:$H$6164, 3, FALSE)</f>
        <v>21</v>
      </c>
      <c r="I69" s="3">
        <f>vlookup(E69, IPEDS!$B$2:$H$6164, 7, FALSE)</f>
        <v>-2</v>
      </c>
      <c r="J69" s="3" t="str">
        <f t="shared" si="1"/>
        <v>Not religious</v>
      </c>
      <c r="K69" s="3" t="str">
        <f>VLOOKUP(H69,Carnegie_class!A:B,2,FALSE)</f>
        <v>Baccalaureate Colleges</v>
      </c>
      <c r="L69" s="3" t="str">
        <f>vlookup(E69, IPEDS!$B$2:$H$6164, 5, FALSE)</f>
        <v>CT</v>
      </c>
      <c r="M69" s="3">
        <f>vlookup(E69,'Faculty and Enrollment'!$A$1:$E$6135,4,FALSE)</f>
        <v>1995</v>
      </c>
      <c r="N69" s="3">
        <f>vlookup(E69,'Faculty and Enrollment'!$A$1:$E$6135,5,FALSE)</f>
        <v>237</v>
      </c>
      <c r="O69" s="1">
        <v>3.0</v>
      </c>
      <c r="P69" s="3" t="str">
        <f t="shared" si="2"/>
        <v>Private</v>
      </c>
      <c r="Q69" s="1" t="b">
        <v>0</v>
      </c>
    </row>
    <row r="70">
      <c r="A70" s="1" t="s">
        <v>161</v>
      </c>
      <c r="B70" s="1" t="s">
        <v>162</v>
      </c>
      <c r="C70" s="1" t="s">
        <v>163</v>
      </c>
      <c r="D70" s="1">
        <v>166513.0</v>
      </c>
      <c r="E70" s="1">
        <v>166513.0</v>
      </c>
      <c r="F70" s="3">
        <f>vlookup(E70, IPEDS!$B$2:$H$6164, 2, FALSE)</f>
        <v>1</v>
      </c>
      <c r="G70" s="3" t="str">
        <f>VLOOKUP(F70,Region_Codes!A:B,2,FALSE)</f>
        <v>New England</v>
      </c>
      <c r="H70" s="3">
        <f>vlookup(E70, IPEDS!$B$2:$H$6164, 3, FALSE)</f>
        <v>16</v>
      </c>
      <c r="I70" s="3">
        <f>vlookup(E70, IPEDS!$B$2:$H$6164, 7, FALSE)</f>
        <v>-2</v>
      </c>
      <c r="J70" s="3" t="str">
        <f t="shared" si="1"/>
        <v>Not religious</v>
      </c>
      <c r="K70" s="3" t="str">
        <f>VLOOKUP(H70,Carnegie_class!A:B,2,FALSE)</f>
        <v>R2</v>
      </c>
      <c r="L70" s="3" t="str">
        <f>vlookup(E70, IPEDS!$B$2:$H$6164, 5, FALSE)</f>
        <v>MA</v>
      </c>
      <c r="M70" s="3">
        <f>vlookup(E70,'Faculty and Enrollment'!$A$1:$E$6135,4,FALSE)</f>
        <v>16770</v>
      </c>
      <c r="N70" s="3">
        <f>vlookup(E70,'Faculty and Enrollment'!$A$1:$E$6135,5,FALSE)</f>
        <v>749</v>
      </c>
      <c r="O70" s="1">
        <v>1.0</v>
      </c>
      <c r="P70" s="3" t="str">
        <f t="shared" si="2"/>
        <v>Public</v>
      </c>
      <c r="Q70" s="1" t="b">
        <v>0</v>
      </c>
    </row>
    <row r="71">
      <c r="A71" s="1" t="s">
        <v>164</v>
      </c>
      <c r="B71" s="1" t="s">
        <v>22</v>
      </c>
      <c r="C71" s="1" t="s">
        <v>165</v>
      </c>
      <c r="D71" s="1">
        <v>188207.0</v>
      </c>
      <c r="E71" s="1">
        <v>188207.0</v>
      </c>
      <c r="F71" s="3">
        <f>vlookup(E71, IPEDS!$B$2:$H$6164, 2, FALSE)</f>
        <v>6</v>
      </c>
      <c r="G71" s="3" t="str">
        <f>VLOOKUP(F71,Region_Codes!A:B,2,FALSE)</f>
        <v>Southwest</v>
      </c>
      <c r="H71" s="3">
        <f>vlookup(E71, IPEDS!$B$2:$H$6164, 3, FALSE)</f>
        <v>26</v>
      </c>
      <c r="I71" s="3">
        <f>vlookup(E71, IPEDS!$B$2:$H$6164, 7, FALSE)</f>
        <v>-2</v>
      </c>
      <c r="J71" s="3" t="str">
        <f t="shared" si="1"/>
        <v>Not religious</v>
      </c>
      <c r="K71" s="3" t="str">
        <f>VLOOKUP(H71,Carnegie_class!A:B,2,FALSE)</f>
        <v>Special Focus Four-Year</v>
      </c>
      <c r="L71" s="3" t="str">
        <f>vlookup(E71, IPEDS!$B$2:$H$6164, 5, FALSE)</f>
        <v>NM</v>
      </c>
      <c r="M71" s="3">
        <f>vlookup(E71,'Faculty and Enrollment'!$A$1:$E$6135,4,FALSE)</f>
        <v>249</v>
      </c>
      <c r="N71" s="3">
        <f>vlookup(E71,'Faculty and Enrollment'!$A$1:$E$6135,5,FALSE)</f>
        <v>17</v>
      </c>
      <c r="O71" s="3">
        <f>vlookup(E71, IPEDS!$B$2:$J$6164, 9, FALSE)</f>
        <v>3</v>
      </c>
      <c r="P71" s="3" t="str">
        <f t="shared" si="2"/>
        <v>Private</v>
      </c>
      <c r="Q71" s="1" t="b">
        <v>0</v>
      </c>
    </row>
    <row r="72">
      <c r="A72" s="1" t="s">
        <v>166</v>
      </c>
      <c r="B72" s="1" t="s">
        <v>22</v>
      </c>
      <c r="C72" s="1" t="s">
        <v>167</v>
      </c>
      <c r="D72" s="3">
        <f>vlookup(C72, IPEDS!$A$2:$C$6164, 2, FALSE)</f>
        <v>164739</v>
      </c>
      <c r="E72" s="3">
        <v>164739.0</v>
      </c>
      <c r="F72" s="3">
        <f>vlookup(E72, IPEDS!$B$2:$H$6164, 2, FALSE)</f>
        <v>1</v>
      </c>
      <c r="G72" s="3" t="str">
        <f>VLOOKUP(F72,Region_Codes!A:B,2,FALSE)</f>
        <v>New England</v>
      </c>
      <c r="H72" s="3">
        <f>vlookup(E72, IPEDS!$B$2:$H$6164, 3, FALSE)</f>
        <v>18</v>
      </c>
      <c r="I72" s="3">
        <f>vlookup(E72, IPEDS!$B$2:$H$6164, 7, FALSE)</f>
        <v>-2</v>
      </c>
      <c r="J72" s="3" t="str">
        <f t="shared" si="1"/>
        <v>Not religious</v>
      </c>
      <c r="K72" s="3" t="str">
        <f>VLOOKUP(H72,Carnegie_class!A:B,2,FALSE)</f>
        <v>M1</v>
      </c>
      <c r="L72" s="3" t="str">
        <f>vlookup(E72, IPEDS!$B$2:$H$6164, 5, FALSE)</f>
        <v>MA</v>
      </c>
      <c r="M72" s="3">
        <f>vlookup(E72,'Faculty and Enrollment'!$A$1:$E$6135,4,FALSE)</f>
        <v>5264</v>
      </c>
      <c r="N72" s="3">
        <f>vlookup(E72,'Faculty and Enrollment'!$A$1:$E$6135,5,FALSE)</f>
        <v>334</v>
      </c>
      <c r="O72" s="3">
        <f>vlookup(E72, IPEDS!$B$2:$J$6164, 9, FALSE)</f>
        <v>3</v>
      </c>
      <c r="P72" s="3" t="str">
        <f t="shared" si="2"/>
        <v>Private</v>
      </c>
      <c r="Q72" s="1" t="b">
        <v>0</v>
      </c>
    </row>
    <row r="73">
      <c r="A73" s="1" t="s">
        <v>168</v>
      </c>
      <c r="B73" s="1" t="s">
        <v>22</v>
      </c>
      <c r="C73" s="1" t="s">
        <v>169</v>
      </c>
      <c r="D73" s="3">
        <f>vlookup(C73, IPEDS!$A$2:$C$6164, 2, FALSE)</f>
        <v>213358</v>
      </c>
      <c r="E73" s="3">
        <v>213358.0</v>
      </c>
      <c r="F73" s="3">
        <f>vlookup(E73, IPEDS!$B$2:$H$6164, 2, FALSE)</f>
        <v>2</v>
      </c>
      <c r="G73" s="3" t="str">
        <f>VLOOKUP(F73,Region_Codes!A:B,2,FALSE)</f>
        <v>Mid East</v>
      </c>
      <c r="H73" s="3">
        <f>vlookup(E73, IPEDS!$B$2:$H$6164, 3, FALSE)</f>
        <v>20</v>
      </c>
      <c r="I73" s="3">
        <f>vlookup(E73, IPEDS!$B$2:$H$6164, 7, FALSE)</f>
        <v>30</v>
      </c>
      <c r="J73" s="3" t="str">
        <f t="shared" si="1"/>
        <v>Religious</v>
      </c>
      <c r="K73" s="3" t="str">
        <f>VLOOKUP(H73,Carnegie_class!A:B,2,FALSE)</f>
        <v>M3</v>
      </c>
      <c r="L73" s="3" t="str">
        <f>vlookup(E73, IPEDS!$B$2:$H$6164, 5, FALSE)</f>
        <v>PA</v>
      </c>
      <c r="M73" s="3">
        <f>vlookup(E73,'Faculty and Enrollment'!$A$1:$E$6135,4,FALSE)</f>
        <v>2618</v>
      </c>
      <c r="N73" s="3">
        <f>vlookup(E73,'Faculty and Enrollment'!$A$1:$E$6135,5,FALSE)</f>
        <v>86</v>
      </c>
      <c r="O73" s="3">
        <f>vlookup(E73, IPEDS!$B$2:$J$6164, 9, FALSE)</f>
        <v>4</v>
      </c>
      <c r="P73" s="3" t="str">
        <f t="shared" si="2"/>
        <v>Private</v>
      </c>
      <c r="Q73" s="1" t="b">
        <v>0</v>
      </c>
    </row>
    <row r="74">
      <c r="A74" s="1" t="s">
        <v>170</v>
      </c>
      <c r="B74" s="1" t="s">
        <v>22</v>
      </c>
      <c r="C74" s="1" t="s">
        <v>171</v>
      </c>
      <c r="D74" s="3">
        <f>vlookup(C74, IPEDS!$A$2:$C$6164, 2, FALSE)</f>
        <v>165024</v>
      </c>
      <c r="E74" s="3">
        <v>165024.0</v>
      </c>
      <c r="F74" s="3">
        <f>vlookup(E74, IPEDS!$B$2:$H$6164, 2, FALSE)</f>
        <v>1</v>
      </c>
      <c r="G74" s="3" t="str">
        <f>VLOOKUP(F74,Region_Codes!A:B,2,FALSE)</f>
        <v>New England</v>
      </c>
      <c r="H74" s="3">
        <f>vlookup(E74, IPEDS!$B$2:$H$6164, 3, FALSE)</f>
        <v>18</v>
      </c>
      <c r="I74" s="3">
        <f>vlookup(E74, IPEDS!$B$2:$H$6164, 7, FALSE)</f>
        <v>-2</v>
      </c>
      <c r="J74" s="3" t="str">
        <f t="shared" si="1"/>
        <v>Not religious</v>
      </c>
      <c r="K74" s="3" t="str">
        <f>VLOOKUP(H74,Carnegie_class!A:B,2,FALSE)</f>
        <v>M1</v>
      </c>
      <c r="L74" s="3" t="str">
        <f>vlookup(E74, IPEDS!$B$2:$H$6164, 5, FALSE)</f>
        <v>MA</v>
      </c>
      <c r="M74" s="3">
        <f>vlookup(E74,'Faculty and Enrollment'!$A$1:$E$6135,4,FALSE)</f>
        <v>9550</v>
      </c>
      <c r="N74" s="3">
        <f>vlookup(E74,'Faculty and Enrollment'!$A$1:$E$6135,5,FALSE)</f>
        <v>474</v>
      </c>
      <c r="O74" s="3">
        <f>vlookup(E74, IPEDS!$B$2:$J$6164, 9, FALSE)</f>
        <v>1</v>
      </c>
      <c r="P74" s="3" t="str">
        <f t="shared" si="2"/>
        <v>Public</v>
      </c>
      <c r="Q74" s="1" t="b">
        <v>0</v>
      </c>
    </row>
    <row r="75">
      <c r="A75" s="1" t="s">
        <v>172</v>
      </c>
      <c r="B75" s="1" t="s">
        <v>22</v>
      </c>
      <c r="C75" s="1" t="s">
        <v>173</v>
      </c>
      <c r="D75" s="1">
        <v>190716.0</v>
      </c>
      <c r="E75" s="1">
        <v>190716.0</v>
      </c>
      <c r="F75" s="3">
        <f>vlookup(E75, IPEDS!$B$2:$H$6164, 2, FALSE)</f>
        <v>2</v>
      </c>
      <c r="G75" s="3" t="str">
        <f>VLOOKUP(F75,Region_Codes!A:B,2,FALSE)</f>
        <v>Mid East</v>
      </c>
      <c r="H75" s="3">
        <f>vlookup(E75, IPEDS!$B$2:$H$6164, 3, FALSE)</f>
        <v>17</v>
      </c>
      <c r="I75" s="3">
        <f>vlookup(E75, IPEDS!$B$2:$H$6164, 7, FALSE)</f>
        <v>-2</v>
      </c>
      <c r="J75" s="3" t="str">
        <f t="shared" si="1"/>
        <v>Not religious</v>
      </c>
      <c r="K75" s="3" t="str">
        <f>VLOOKUP(H75,Carnegie_class!A:B,2,FALSE)</f>
        <v>DPU</v>
      </c>
      <c r="L75" s="3" t="str">
        <f>vlookup(E75, IPEDS!$B$2:$H$6164, 5, FALSE)</f>
        <v>NY</v>
      </c>
      <c r="M75" s="3">
        <f>vlookup(E75,'Faculty and Enrollment'!$A$1:$E$6135,4,FALSE)</f>
        <v>2544</v>
      </c>
      <c r="N75" s="3">
        <f>vlookup(E75,'Faculty and Enrollment'!$A$1:$E$6135,5,FALSE)</f>
        <v>182</v>
      </c>
      <c r="O75" s="1">
        <v>4.0</v>
      </c>
      <c r="P75" s="3" t="str">
        <f t="shared" si="2"/>
        <v>Private</v>
      </c>
      <c r="Q75" s="1" t="b">
        <v>0</v>
      </c>
    </row>
    <row r="76">
      <c r="A76" s="1" t="s">
        <v>174</v>
      </c>
      <c r="B76" s="1" t="s">
        <v>22</v>
      </c>
      <c r="C76" s="1" t="s">
        <v>175</v>
      </c>
      <c r="D76" s="1">
        <v>190585.0</v>
      </c>
      <c r="E76" s="1">
        <v>190585.0</v>
      </c>
      <c r="F76" s="3">
        <f>vlookup(E76, IPEDS!$B$2:$H$6164, 2, FALSE)</f>
        <v>2</v>
      </c>
      <c r="G76" s="3" t="str">
        <f>VLOOKUP(F76,Region_Codes!A:B,2,FALSE)</f>
        <v>Mid East</v>
      </c>
      <c r="H76" s="3">
        <f>vlookup(E76, IPEDS!$B$2:$H$6164, 3, FALSE)</f>
        <v>1</v>
      </c>
      <c r="I76" s="3">
        <f>vlookup(E76, IPEDS!$B$2:$H$6164, 7, FALSE)</f>
        <v>-2</v>
      </c>
      <c r="J76" s="3" t="str">
        <f t="shared" si="1"/>
        <v>Not religious</v>
      </c>
      <c r="K76" s="3" t="str">
        <f>VLOOKUP(H76,Carnegie_class!A:B,2,FALSE)</f>
        <v>Community College</v>
      </c>
      <c r="L76" s="3" t="str">
        <f>vlookup(E76, IPEDS!$B$2:$H$6164, 5, FALSE)</f>
        <v>NY</v>
      </c>
      <c r="M76" s="3">
        <f>vlookup(E76,'Faculty and Enrollment'!$A$1:$E$6135,4,FALSE)</f>
        <v>5526</v>
      </c>
      <c r="N76" s="3">
        <f>vlookup(E76,'Faculty and Enrollment'!$A$1:$E$6135,5,FALSE)</f>
        <v>233</v>
      </c>
      <c r="O76" s="1">
        <v>1.0</v>
      </c>
      <c r="P76" s="3" t="str">
        <f t="shared" si="2"/>
        <v>Public</v>
      </c>
      <c r="Q76" s="1" t="b">
        <v>0</v>
      </c>
    </row>
    <row r="77">
      <c r="A77" s="1" t="s">
        <v>176</v>
      </c>
      <c r="B77" s="1" t="s">
        <v>22</v>
      </c>
      <c r="C77" s="1" t="s">
        <v>177</v>
      </c>
      <c r="D77" s="3">
        <f>vlookup(C77, IPEDS!$A$2:$C$6164, 2, FALSE)</f>
        <v>220710</v>
      </c>
      <c r="E77" s="3">
        <v>220710.0</v>
      </c>
      <c r="F77" s="3">
        <f>vlookup(E77, IPEDS!$B$2:$H$6164, 2, FALSE)</f>
        <v>5</v>
      </c>
      <c r="G77" s="3" t="str">
        <f>VLOOKUP(F77,Region_Codes!A:B,2,FALSE)</f>
        <v>Southeast</v>
      </c>
      <c r="H77" s="3">
        <f>vlookup(E77, IPEDS!$B$2:$H$6164, 3, FALSE)</f>
        <v>21</v>
      </c>
      <c r="I77" s="3">
        <f>vlookup(E77, IPEDS!$B$2:$H$6164, 7, FALSE)</f>
        <v>66</v>
      </c>
      <c r="J77" s="3" t="str">
        <f t="shared" si="1"/>
        <v>Religious</v>
      </c>
      <c r="K77" s="3" t="str">
        <f>VLOOKUP(H77,Carnegie_class!A:B,2,FALSE)</f>
        <v>Baccalaureate Colleges</v>
      </c>
      <c r="L77" s="3" t="str">
        <f>vlookup(E77, IPEDS!$B$2:$H$6164, 5, FALSE)</f>
        <v>TN</v>
      </c>
      <c r="M77" s="3">
        <f>vlookup(E77,'Faculty and Enrollment'!$A$1:$E$6135,4,FALSE)</f>
        <v>1147</v>
      </c>
      <c r="N77" s="3">
        <f>vlookup(E77,'Faculty and Enrollment'!$A$1:$E$6135,5,FALSE)</f>
        <v>85</v>
      </c>
      <c r="O77" s="1">
        <v>3.0</v>
      </c>
      <c r="P77" s="3" t="str">
        <f t="shared" si="2"/>
        <v>Private</v>
      </c>
      <c r="Q77" s="1" t="b">
        <v>0</v>
      </c>
    </row>
    <row r="78">
      <c r="A78" s="1" t="s">
        <v>178</v>
      </c>
      <c r="B78" s="1" t="s">
        <v>22</v>
      </c>
      <c r="C78" s="1" t="s">
        <v>179</v>
      </c>
      <c r="D78" s="3">
        <f>vlookup(C78, IPEDS!$A$2:$C$6164, 2, FALSE)</f>
        <v>210669</v>
      </c>
      <c r="E78" s="3">
        <v>210669.0</v>
      </c>
      <c r="F78" s="3">
        <f>vlookup(E78, IPEDS!$B$2:$H$6164, 2, FALSE)</f>
        <v>2</v>
      </c>
      <c r="G78" s="3" t="str">
        <f>VLOOKUP(F78,Region_Codes!A:B,2,FALSE)</f>
        <v>Mid East</v>
      </c>
      <c r="H78" s="3">
        <f>vlookup(E78, IPEDS!$B$2:$H$6164, 3, FALSE)</f>
        <v>21</v>
      </c>
      <c r="I78" s="3">
        <f>vlookup(E78, IPEDS!$B$2:$H$6164, 7, FALSE)</f>
        <v>71</v>
      </c>
      <c r="J78" s="3" t="str">
        <f t="shared" si="1"/>
        <v>Religious</v>
      </c>
      <c r="K78" s="3" t="str">
        <f>VLOOKUP(H78,Carnegie_class!A:B,2,FALSE)</f>
        <v>Baccalaureate Colleges</v>
      </c>
      <c r="L78" s="3" t="str">
        <f>vlookup(E78, IPEDS!$B$2:$H$6164, 5, FALSE)</f>
        <v>PA</v>
      </c>
      <c r="M78" s="3">
        <f>vlookup(E78,'Faculty and Enrollment'!$A$1:$E$6135,4,FALSE)</f>
        <v>1231</v>
      </c>
      <c r="N78" s="3">
        <f>vlookup(E78,'Faculty and Enrollment'!$A$1:$E$6135,5,FALSE)</f>
        <v>149</v>
      </c>
      <c r="O78" s="1">
        <v>4.0</v>
      </c>
      <c r="P78" s="3" t="str">
        <f t="shared" si="2"/>
        <v>Private</v>
      </c>
      <c r="Q78" s="1" t="b">
        <v>0</v>
      </c>
    </row>
    <row r="79">
      <c r="A79" s="1" t="s">
        <v>180</v>
      </c>
      <c r="B79" s="1" t="s">
        <v>22</v>
      </c>
      <c r="C79" s="1" t="s">
        <v>181</v>
      </c>
      <c r="D79" s="1">
        <v>110529.0</v>
      </c>
      <c r="E79" s="1">
        <v>110529.0</v>
      </c>
      <c r="F79" s="3">
        <f>vlookup(E79, IPEDS!$B$2:$H$6164, 2, FALSE)</f>
        <v>8</v>
      </c>
      <c r="G79" s="3" t="str">
        <f>VLOOKUP(F79,Region_Codes!A:B,2,FALSE)</f>
        <v>Far West</v>
      </c>
      <c r="H79" s="3">
        <f>vlookup(E79, IPEDS!$B$2:$H$6164, 3, FALSE)</f>
        <v>18</v>
      </c>
      <c r="I79" s="3">
        <f>vlookup(E79, IPEDS!$B$2:$H$6164, 7, FALSE)</f>
        <v>-2</v>
      </c>
      <c r="J79" s="3" t="str">
        <f t="shared" si="1"/>
        <v>Not religious</v>
      </c>
      <c r="K79" s="3" t="str">
        <f>VLOOKUP(H79,Carnegie_class!A:B,2,FALSE)</f>
        <v>M1</v>
      </c>
      <c r="L79" s="3" t="str">
        <f>vlookup(E79, IPEDS!$B$2:$H$6164, 5, FALSE)</f>
        <v>CA</v>
      </c>
      <c r="M79" s="3">
        <f>vlookup(E79,'Faculty and Enrollment'!$A$1:$E$6135,4,FALSE)</f>
        <v>26848</v>
      </c>
      <c r="N79" s="3">
        <f>vlookup(E79,'Faculty and Enrollment'!$A$1:$E$6135,5,FALSE)</f>
        <v>926</v>
      </c>
      <c r="O79" s="3">
        <f>vlookup(E79, IPEDS!$B$2:$J$6164, 9, FALSE)</f>
        <v>1</v>
      </c>
      <c r="P79" s="3" t="str">
        <f t="shared" si="2"/>
        <v>Public</v>
      </c>
      <c r="Q79" s="1" t="b">
        <v>0</v>
      </c>
    </row>
    <row r="80">
      <c r="A80" s="1" t="s">
        <v>182</v>
      </c>
      <c r="B80" s="1" t="s">
        <v>22</v>
      </c>
      <c r="C80" s="1" t="s">
        <v>183</v>
      </c>
      <c r="D80" s="3">
        <f>vlookup(C80, IPEDS!$A$2:$C$6164, 2, FALSE)</f>
        <v>221351</v>
      </c>
      <c r="E80" s="3">
        <v>221351.0</v>
      </c>
      <c r="F80" s="3">
        <f>vlookup(E80, IPEDS!$B$2:$H$6164, 2, FALSE)</f>
        <v>5</v>
      </c>
      <c r="G80" s="3" t="str">
        <f>VLOOKUP(F80,Region_Codes!A:B,2,FALSE)</f>
        <v>Southeast</v>
      </c>
      <c r="H80" s="3">
        <f>vlookup(E80, IPEDS!$B$2:$H$6164, 3, FALSE)</f>
        <v>21</v>
      </c>
      <c r="I80" s="3">
        <f>vlookup(E80, IPEDS!$B$2:$H$6164, 7, FALSE)</f>
        <v>66</v>
      </c>
      <c r="J80" s="3" t="str">
        <f t="shared" si="1"/>
        <v>Religious</v>
      </c>
      <c r="K80" s="3" t="str">
        <f>VLOOKUP(H80,Carnegie_class!A:B,2,FALSE)</f>
        <v>Baccalaureate Colleges</v>
      </c>
      <c r="L80" s="3" t="str">
        <f>vlookup(E80, IPEDS!$B$2:$H$6164, 5, FALSE)</f>
        <v>TN</v>
      </c>
      <c r="M80" s="3">
        <f>vlookup(E80,'Faculty and Enrollment'!$A$1:$E$6135,4,FALSE)</f>
        <v>1952</v>
      </c>
      <c r="N80" s="3">
        <f>vlookup(E80,'Faculty and Enrollment'!$A$1:$E$6135,5,FALSE)</f>
        <v>199</v>
      </c>
      <c r="O80" s="1">
        <v>4.0</v>
      </c>
      <c r="P80" s="3" t="str">
        <f t="shared" si="2"/>
        <v>Private</v>
      </c>
      <c r="Q80" s="1" t="b">
        <v>0</v>
      </c>
    </row>
    <row r="81">
      <c r="A81" s="1" t="s">
        <v>184</v>
      </c>
      <c r="B81" s="1" t="s">
        <v>162</v>
      </c>
      <c r="C81" s="1" t="s">
        <v>185</v>
      </c>
      <c r="D81" s="3">
        <f>vlookup(C81, IPEDS!$A$2:$C$6164, 2, FALSE)</f>
        <v>166708</v>
      </c>
      <c r="E81" s="3">
        <v>166708.0</v>
      </c>
      <c r="F81" s="3">
        <f>vlookup(E81, IPEDS!$B$2:$H$6164, 2, FALSE)</f>
        <v>1</v>
      </c>
      <c r="G81" s="3" t="str">
        <f>VLOOKUP(F81,Region_Codes!A:B,2,FALSE)</f>
        <v>New England</v>
      </c>
      <c r="H81" s="3">
        <f>vlookup(E81, IPEDS!$B$2:$H$6164, 3, FALSE)</f>
        <v>27</v>
      </c>
      <c r="I81" s="3">
        <f>vlookup(E81, IPEDS!$B$2:$H$6164, 7, FALSE)</f>
        <v>-2</v>
      </c>
      <c r="J81" s="3" t="str">
        <f t="shared" si="1"/>
        <v>Not religious</v>
      </c>
      <c r="K81" s="3" t="str">
        <f>VLOOKUP(H81,Carnegie_class!A:B,2,FALSE)</f>
        <v>Special Focus Four-Year</v>
      </c>
      <c r="L81" s="3" t="str">
        <f>vlookup(E81, IPEDS!$B$2:$H$6164, 5, FALSE)</f>
        <v>MA</v>
      </c>
      <c r="M81" s="3">
        <f>vlookup(E81,'Faculty and Enrollment'!$A$1:$E$6135,4,FALSE)</f>
        <v>1394</v>
      </c>
      <c r="N81" s="3">
        <f>vlookup(E81,'Faculty and Enrollment'!$A$1:$E$6135,5,FALSE)</f>
        <v>1581</v>
      </c>
      <c r="O81" s="1">
        <v>1.0</v>
      </c>
      <c r="P81" s="3" t="str">
        <f t="shared" si="2"/>
        <v>Public</v>
      </c>
      <c r="Q81" s="1" t="b">
        <v>0</v>
      </c>
    </row>
    <row r="82">
      <c r="A82" s="1" t="s">
        <v>186</v>
      </c>
      <c r="B82" s="1" t="s">
        <v>22</v>
      </c>
      <c r="C82" s="1" t="s">
        <v>187</v>
      </c>
      <c r="D82" s="3">
        <f>vlookup(C82, IPEDS!$A$2:$C$6164, 2, FALSE)</f>
        <v>204936</v>
      </c>
      <c r="E82" s="3">
        <v>204936.0</v>
      </c>
      <c r="F82" s="3">
        <f>vlookup(E82, IPEDS!$B$2:$H$6164, 2, FALSE)</f>
        <v>3</v>
      </c>
      <c r="G82" s="3" t="str">
        <f>VLOOKUP(F82,Region_Codes!A:B,2,FALSE)</f>
        <v>Great Lakes</v>
      </c>
      <c r="H82" s="3">
        <f>vlookup(E82, IPEDS!$B$2:$H$6164, 3, FALSE)</f>
        <v>19</v>
      </c>
      <c r="I82" s="3">
        <f>vlookup(E82, IPEDS!$B$2:$H$6164, 7, FALSE)</f>
        <v>71</v>
      </c>
      <c r="J82" s="3" t="str">
        <f t="shared" si="1"/>
        <v>Religious</v>
      </c>
      <c r="K82" s="3" t="str">
        <f>VLOOKUP(H82,Carnegie_class!A:B,2,FALSE)</f>
        <v>M2</v>
      </c>
      <c r="L82" s="3" t="str">
        <f>vlookup(E82, IPEDS!$B$2:$H$6164, 5, FALSE)</f>
        <v>OH</v>
      </c>
      <c r="M82" s="3">
        <f>vlookup(E82,'Faculty and Enrollment'!$A$1:$E$6135,4,FALSE)</f>
        <v>2357</v>
      </c>
      <c r="N82" s="3">
        <f>vlookup(E82,'Faculty and Enrollment'!$A$1:$E$6135,5,FALSE)</f>
        <v>184</v>
      </c>
      <c r="O82" s="3">
        <f>vlookup(E82, IPEDS!$B$2:$J$6164, 9, FALSE)</f>
        <v>4</v>
      </c>
      <c r="P82" s="3" t="str">
        <f t="shared" si="2"/>
        <v>Private</v>
      </c>
      <c r="Q82" s="1" t="b">
        <v>0</v>
      </c>
    </row>
    <row r="83">
      <c r="A83" s="1" t="s">
        <v>188</v>
      </c>
      <c r="B83" s="1" t="s">
        <v>22</v>
      </c>
      <c r="C83" s="1" t="s">
        <v>189</v>
      </c>
      <c r="D83" s="1">
        <v>152390.0</v>
      </c>
      <c r="E83" s="1">
        <v>152390.0</v>
      </c>
      <c r="F83" s="3">
        <f>vlookup(E83, IPEDS!$B$2:$H$6164, 2, FALSE)</f>
        <v>3</v>
      </c>
      <c r="G83" s="3" t="str">
        <f>VLOOKUP(F83,Region_Codes!A:B,2,FALSE)</f>
        <v>Great Lakes</v>
      </c>
      <c r="H83" s="3">
        <f>vlookup(E83, IPEDS!$B$2:$H$6164, 3, FALSE)</f>
        <v>21</v>
      </c>
      <c r="I83" s="3">
        <f>vlookup(E83, IPEDS!$B$2:$H$6164, 7, FALSE)</f>
        <v>30</v>
      </c>
      <c r="J83" s="3" t="str">
        <f t="shared" si="1"/>
        <v>Religious</v>
      </c>
      <c r="K83" s="3" t="str">
        <f>VLOOKUP(H83,Carnegie_class!A:B,2,FALSE)</f>
        <v>Baccalaureate Colleges</v>
      </c>
      <c r="L83" s="3" t="str">
        <f>vlookup(E83, IPEDS!$B$2:$H$6164, 5, FALSE)</f>
        <v>IN</v>
      </c>
      <c r="M83" s="3">
        <f>vlookup(E83,'Faculty and Enrollment'!$A$1:$E$6135,4,FALSE)</f>
        <v>1518</v>
      </c>
      <c r="N83" s="3">
        <f>vlookup(E83,'Faculty and Enrollment'!$A$1:$E$6135,5,FALSE)</f>
        <v>178</v>
      </c>
      <c r="O83" s="3">
        <f>vlookup(E83, IPEDS!$B$2:$J$6164, 9, FALSE)</f>
        <v>4</v>
      </c>
      <c r="P83" s="3" t="str">
        <f t="shared" si="2"/>
        <v>Private</v>
      </c>
      <c r="Q83" s="1" t="b">
        <v>0</v>
      </c>
    </row>
    <row r="84">
      <c r="A84" s="1" t="s">
        <v>190</v>
      </c>
      <c r="B84" s="1" t="s">
        <v>22</v>
      </c>
      <c r="C84" s="1" t="s">
        <v>191</v>
      </c>
      <c r="D84" s="3">
        <f>vlookup(C84, IPEDS!$A$2:$C$6164, 2, FALSE)</f>
        <v>195526</v>
      </c>
      <c r="E84" s="3">
        <v>195526.0</v>
      </c>
      <c r="F84" s="3">
        <f>vlookup(E84, IPEDS!$B$2:$H$6164, 2, FALSE)</f>
        <v>2</v>
      </c>
      <c r="G84" s="3" t="str">
        <f>VLOOKUP(F84,Region_Codes!A:B,2,FALSE)</f>
        <v>Mid East</v>
      </c>
      <c r="H84" s="3">
        <f>vlookup(E84, IPEDS!$B$2:$H$6164, 3, FALSE)</f>
        <v>21</v>
      </c>
      <c r="I84" s="3">
        <f>vlookup(E84, IPEDS!$B$2:$H$6164, 7, FALSE)</f>
        <v>-2</v>
      </c>
      <c r="J84" s="3" t="str">
        <f t="shared" si="1"/>
        <v>Not religious</v>
      </c>
      <c r="K84" s="3" t="str">
        <f>VLOOKUP(H84,Carnegie_class!A:B,2,FALSE)</f>
        <v>Baccalaureate Colleges</v>
      </c>
      <c r="L84" s="3" t="str">
        <f>vlookup(E84, IPEDS!$B$2:$H$6164, 5, FALSE)</f>
        <v>NY</v>
      </c>
      <c r="M84" s="3">
        <f>vlookup(E84,'Faculty and Enrollment'!$A$1:$E$6135,4,FALSE)</f>
        <v>2776</v>
      </c>
      <c r="N84" s="3">
        <f>vlookup(E84,'Faculty and Enrollment'!$A$1:$E$6135,5,FALSE)</f>
        <v>334</v>
      </c>
      <c r="O84" s="1">
        <v>3.0</v>
      </c>
      <c r="P84" s="3" t="str">
        <f t="shared" si="2"/>
        <v>Private</v>
      </c>
      <c r="Q84" s="1" t="b">
        <v>0</v>
      </c>
    </row>
    <row r="85">
      <c r="A85" s="1" t="s">
        <v>192</v>
      </c>
      <c r="B85" s="1" t="s">
        <v>22</v>
      </c>
      <c r="C85" s="1" t="s">
        <v>193</v>
      </c>
      <c r="D85" s="1">
        <v>110583.0</v>
      </c>
      <c r="E85" s="1">
        <v>110583.0</v>
      </c>
      <c r="F85" s="3">
        <f>vlookup(E85, IPEDS!$B$2:$H$6164, 2, FALSE)</f>
        <v>8</v>
      </c>
      <c r="G85" s="3" t="str">
        <f>VLOOKUP(F85,Region_Codes!A:B,2,FALSE)</f>
        <v>Far West</v>
      </c>
      <c r="H85" s="3">
        <f>vlookup(E85, IPEDS!$B$2:$H$6164, 3, FALSE)</f>
        <v>16</v>
      </c>
      <c r="I85" s="3">
        <f>vlookup(E85, IPEDS!$B$2:$H$6164, 7, FALSE)</f>
        <v>-2</v>
      </c>
      <c r="J85" s="3" t="str">
        <f t="shared" si="1"/>
        <v>Not religious</v>
      </c>
      <c r="K85" s="3" t="str">
        <f>VLOOKUP(H85,Carnegie_class!A:B,2,FALSE)</f>
        <v>R2</v>
      </c>
      <c r="L85" s="3" t="str">
        <f>vlookup(E85, IPEDS!$B$2:$H$6164, 5, FALSE)</f>
        <v>CA</v>
      </c>
      <c r="M85" s="3">
        <f>vlookup(E85,'Faculty and Enrollment'!$A$1:$E$6135,4,FALSE)</f>
        <v>40278</v>
      </c>
      <c r="N85" s="3">
        <f>vlookup(E85,'Faculty and Enrollment'!$A$1:$E$6135,5,FALSE)</f>
        <v>1560</v>
      </c>
      <c r="O85" s="3">
        <f>vlookup(E85, IPEDS!$B$2:$J$6164, 9, FALSE)</f>
        <v>1</v>
      </c>
      <c r="P85" s="3" t="str">
        <f t="shared" si="2"/>
        <v>Public</v>
      </c>
      <c r="Q85" s="1" t="b">
        <v>0</v>
      </c>
    </row>
    <row r="86">
      <c r="A86" s="1" t="s">
        <v>194</v>
      </c>
      <c r="B86" s="1" t="s">
        <v>195</v>
      </c>
      <c r="C86" s="1" t="s">
        <v>196</v>
      </c>
      <c r="D86" s="1">
        <v>118912.0</v>
      </c>
      <c r="E86" s="1">
        <v>118912.0</v>
      </c>
      <c r="F86" s="3">
        <f>vlookup(E86, IPEDS!$B$2:$H$6164, 2, FALSE)</f>
        <v>8</v>
      </c>
      <c r="G86" s="3" t="str">
        <f>VLOOKUP(F86,Region_Codes!A:B,2,FALSE)</f>
        <v>Far West</v>
      </c>
      <c r="H86" s="3">
        <f>vlookup(E86, IPEDS!$B$2:$H$6164, 3, FALSE)</f>
        <v>14</v>
      </c>
      <c r="I86" s="3">
        <f>vlookup(E86, IPEDS!$B$2:$H$6164, 7, FALSE)</f>
        <v>-2</v>
      </c>
      <c r="J86" s="3" t="str">
        <f t="shared" si="1"/>
        <v>Not religious</v>
      </c>
      <c r="K86" s="3" t="str">
        <f>VLOOKUP(H86,Carnegie_class!A:B,2,FALSE)</f>
        <v>Baccalaureate/Associate’s Colleges: Associate’s Dominant</v>
      </c>
      <c r="L86" s="3" t="str">
        <f>vlookup(E86, IPEDS!$B$2:$H$6164, 5, FALSE)</f>
        <v>CA</v>
      </c>
      <c r="M86" s="3">
        <f>vlookup(E86,'Faculty and Enrollment'!$A$1:$E$6135,4,FALSE)</f>
        <v>11707</v>
      </c>
      <c r="N86" s="3">
        <f>vlookup(E86,'Faculty and Enrollment'!$A$1:$E$6135,5,FALSE)</f>
        <v>339</v>
      </c>
      <c r="O86" s="1">
        <v>1.0</v>
      </c>
      <c r="P86" s="3" t="str">
        <f t="shared" si="2"/>
        <v>Public</v>
      </c>
      <c r="Q86" s="1" t="b">
        <v>0</v>
      </c>
    </row>
    <row r="87">
      <c r="A87" s="1" t="s">
        <v>197</v>
      </c>
      <c r="B87" s="1" t="s">
        <v>22</v>
      </c>
      <c r="C87" s="1" t="s">
        <v>198</v>
      </c>
      <c r="D87" s="3">
        <f>vlookup(C87, IPEDS!$A$2:$C$6164, 2, FALSE)</f>
        <v>152318</v>
      </c>
      <c r="E87" s="3">
        <v>152318.0</v>
      </c>
      <c r="F87" s="3">
        <f>vlookup(E87, IPEDS!$B$2:$H$6164, 2, FALSE)</f>
        <v>3</v>
      </c>
      <c r="G87" s="3" t="str">
        <f>VLOOKUP(F87,Region_Codes!A:B,2,FALSE)</f>
        <v>Great Lakes</v>
      </c>
      <c r="H87" s="3">
        <f>vlookup(E87, IPEDS!$B$2:$H$6164, 3, FALSE)</f>
        <v>28</v>
      </c>
      <c r="I87" s="3">
        <f>vlookup(E87, IPEDS!$B$2:$H$6164, 7, FALSE)</f>
        <v>-2</v>
      </c>
      <c r="J87" s="3" t="str">
        <f t="shared" si="1"/>
        <v>Not religious</v>
      </c>
      <c r="K87" s="3" t="str">
        <f>VLOOKUP(H87,Carnegie_class!A:B,2,FALSE)</f>
        <v>Special Focus Four-Year</v>
      </c>
      <c r="L87" s="3" t="str">
        <f>vlookup(E87, IPEDS!$B$2:$H$6164, 5, FALSE)</f>
        <v>IN</v>
      </c>
      <c r="M87" s="3">
        <f>vlookup(E87,'Faculty and Enrollment'!$A$1:$E$6135,4,FALSE)</f>
        <v>2250</v>
      </c>
      <c r="N87" s="3">
        <f>vlookup(E87,'Faculty and Enrollment'!$A$1:$E$6135,5,FALSE)</f>
        <v>195</v>
      </c>
      <c r="O87" s="1">
        <v>3.0</v>
      </c>
      <c r="P87" s="3" t="str">
        <f t="shared" si="2"/>
        <v>Private</v>
      </c>
      <c r="Q87" s="1" t="b">
        <v>0</v>
      </c>
    </row>
    <row r="88">
      <c r="A88" s="1" t="s">
        <v>199</v>
      </c>
      <c r="B88" s="1" t="s">
        <v>22</v>
      </c>
      <c r="C88" s="1" t="s">
        <v>200</v>
      </c>
      <c r="D88" s="3">
        <f>vlookup(C88, IPEDS!$A$2:$C$6164, 2, FALSE)</f>
        <v>202170</v>
      </c>
      <c r="E88" s="3">
        <v>202170.0</v>
      </c>
      <c r="F88" s="3">
        <f>vlookup(E88, IPEDS!$B$2:$H$6164, 2, FALSE)</f>
        <v>3</v>
      </c>
      <c r="G88" s="3" t="str">
        <f>VLOOKUP(F88,Region_Codes!A:B,2,FALSE)</f>
        <v>Great Lakes</v>
      </c>
      <c r="H88" s="3">
        <f>vlookup(E88, IPEDS!$B$2:$H$6164, 3, FALSE)</f>
        <v>30</v>
      </c>
      <c r="I88" s="3">
        <f>vlookup(E88, IPEDS!$B$2:$H$6164, 7, FALSE)</f>
        <v>-2</v>
      </c>
      <c r="J88" s="3" t="str">
        <f t="shared" si="1"/>
        <v>Not religious</v>
      </c>
      <c r="K88" s="3" t="str">
        <f>VLOOKUP(H88,Carnegie_class!A:B,2,FALSE)</f>
        <v>Special Focus Four-Year</v>
      </c>
      <c r="L88" s="3" t="str">
        <f>vlookup(E88, IPEDS!$B$2:$H$6164, 5, FALSE)</f>
        <v>OH</v>
      </c>
      <c r="M88" s="3">
        <f>vlookup(E88,'Faculty and Enrollment'!$A$1:$E$6135,4,FALSE)</f>
        <v>918</v>
      </c>
      <c r="N88" s="3">
        <f>vlookup(E88,'Faculty and Enrollment'!$A$1:$E$6135,5,FALSE)</f>
        <v>98</v>
      </c>
      <c r="O88" s="1">
        <v>3.0</v>
      </c>
      <c r="P88" s="3" t="str">
        <f t="shared" si="2"/>
        <v>Private</v>
      </c>
      <c r="Q88" s="1" t="b">
        <v>0</v>
      </c>
    </row>
    <row r="89">
      <c r="A89" s="1" t="s">
        <v>201</v>
      </c>
      <c r="B89" s="1" t="s">
        <v>19</v>
      </c>
      <c r="C89" s="1" t="s">
        <v>202</v>
      </c>
      <c r="D89" s="3">
        <f>vlookup(C89, IPEDS!$A$2:$C$6164, 2, FALSE)</f>
        <v>184773</v>
      </c>
      <c r="E89" s="3">
        <v>184773.0</v>
      </c>
      <c r="F89" s="3">
        <f>vlookup(E89, IPEDS!$B$2:$H$6164, 2, FALSE)</f>
        <v>2</v>
      </c>
      <c r="G89" s="3" t="str">
        <f>VLOOKUP(F89,Region_Codes!A:B,2,FALSE)</f>
        <v>Mid East</v>
      </c>
      <c r="H89" s="3">
        <f>vlookup(E89, IPEDS!$B$2:$H$6164, 3, FALSE)</f>
        <v>18</v>
      </c>
      <c r="I89" s="3">
        <f>vlookup(E89, IPEDS!$B$2:$H$6164, 7, FALSE)</f>
        <v>30</v>
      </c>
      <c r="J89" s="3" t="str">
        <f t="shared" si="1"/>
        <v>Religious</v>
      </c>
      <c r="K89" s="3" t="str">
        <f>VLOOKUP(H89,Carnegie_class!A:B,2,FALSE)</f>
        <v>M1</v>
      </c>
      <c r="L89" s="3" t="str">
        <f>vlookup(E89, IPEDS!$B$2:$H$6164, 5, FALSE)</f>
        <v>NJ</v>
      </c>
      <c r="M89" s="3">
        <f>vlookup(E89,'Faculty and Enrollment'!$A$1:$E$6135,4,FALSE)</f>
        <v>1910</v>
      </c>
      <c r="N89" s="3">
        <f>vlookup(E89,'Faculty and Enrollment'!$A$1:$E$6135,5,FALSE)</f>
        <v>137</v>
      </c>
      <c r="O89" s="1">
        <v>4.0</v>
      </c>
      <c r="P89" s="3" t="str">
        <f t="shared" si="2"/>
        <v>Private</v>
      </c>
      <c r="Q89" s="1" t="b">
        <v>0</v>
      </c>
    </row>
    <row r="90">
      <c r="A90" s="1" t="s">
        <v>203</v>
      </c>
      <c r="B90" s="1" t="s">
        <v>22</v>
      </c>
      <c r="C90" s="1" t="s">
        <v>204</v>
      </c>
      <c r="D90" s="3">
        <f>vlookup(C90, IPEDS!$A$2:$C$6164, 2, FALSE)</f>
        <v>384342</v>
      </c>
      <c r="E90" s="3">
        <v>384342.0</v>
      </c>
      <c r="F90" s="3">
        <f>vlookup(E90, IPEDS!$B$2:$H$6164, 2, FALSE)</f>
        <v>3</v>
      </c>
      <c r="G90" s="3" t="str">
        <f>VLOOKUP(F90,Region_Codes!A:B,2,FALSE)</f>
        <v>Great Lakes</v>
      </c>
      <c r="H90" s="3">
        <f>vlookup(E90, IPEDS!$B$2:$H$6164, 3, FALSE)</f>
        <v>3</v>
      </c>
      <c r="I90" s="3">
        <f>vlookup(E90, IPEDS!$B$2:$H$6164, 7, FALSE)</f>
        <v>-2</v>
      </c>
      <c r="J90" s="3" t="str">
        <f t="shared" si="1"/>
        <v>Not religious</v>
      </c>
      <c r="K90" s="3" t="str">
        <f>VLOOKUP(H90,Carnegie_class!A:B,2,FALSE)</f>
        <v>Community College</v>
      </c>
      <c r="L90" s="3" t="str">
        <f>vlookup(E90, IPEDS!$B$2:$H$6164, 5, FALSE)</f>
        <v>IL</v>
      </c>
      <c r="M90" s="3">
        <f>vlookup(E90,'Faculty and Enrollment'!$A$1:$E$6135,4,FALSE)</f>
        <v>4795</v>
      </c>
      <c r="N90" s="3">
        <f>vlookup(E90,'Faculty and Enrollment'!$A$1:$E$6135,5,FALSE)</f>
        <v>151</v>
      </c>
      <c r="O90" s="1">
        <v>1.0</v>
      </c>
      <c r="P90" s="3" t="str">
        <f t="shared" si="2"/>
        <v>Public</v>
      </c>
      <c r="Q90" s="1" t="b">
        <v>0</v>
      </c>
    </row>
    <row r="91">
      <c r="A91" s="1" t="s">
        <v>205</v>
      </c>
      <c r="B91" s="1" t="s">
        <v>22</v>
      </c>
      <c r="C91" s="1" t="s">
        <v>206</v>
      </c>
      <c r="D91" s="3">
        <f>vlookup(C91, IPEDS!$A$2:$C$6164, 2, FALSE)</f>
        <v>191968</v>
      </c>
      <c r="E91" s="3">
        <v>191968.0</v>
      </c>
      <c r="F91" s="3">
        <f>vlookup(E91, IPEDS!$B$2:$H$6164, 2, FALSE)</f>
        <v>2</v>
      </c>
      <c r="G91" s="3" t="str">
        <f>VLOOKUP(F91,Region_Codes!A:B,2,FALSE)</f>
        <v>Mid East</v>
      </c>
      <c r="H91" s="3">
        <f>vlookup(E91, IPEDS!$B$2:$H$6164, 3, FALSE)</f>
        <v>18</v>
      </c>
      <c r="I91" s="3">
        <f>vlookup(E91, IPEDS!$B$2:$H$6164, 7, FALSE)</f>
        <v>-2</v>
      </c>
      <c r="J91" s="3" t="str">
        <f t="shared" si="1"/>
        <v>Not religious</v>
      </c>
      <c r="K91" s="3" t="str">
        <f>VLOOKUP(H91,Carnegie_class!A:B,2,FALSE)</f>
        <v>M1</v>
      </c>
      <c r="L91" s="3" t="str">
        <f>vlookup(E91, IPEDS!$B$2:$H$6164, 5, FALSE)</f>
        <v>NY</v>
      </c>
      <c r="M91" s="3">
        <f>vlookup(E91,'Faculty and Enrollment'!$A$1:$E$6135,4,FALSE)</f>
        <v>4828</v>
      </c>
      <c r="N91" s="3">
        <f>vlookup(E91,'Faculty and Enrollment'!$A$1:$E$6135,5,FALSE)</f>
        <v>427</v>
      </c>
      <c r="O91" s="3">
        <f>vlookup(E91, IPEDS!$B$2:$J$6164, 9, FALSE)</f>
        <v>3</v>
      </c>
      <c r="P91" s="3" t="str">
        <f t="shared" si="2"/>
        <v>Private</v>
      </c>
      <c r="Q91" s="1" t="b">
        <v>1</v>
      </c>
    </row>
    <row r="92">
      <c r="A92" s="1" t="s">
        <v>207</v>
      </c>
      <c r="B92" s="1" t="s">
        <v>22</v>
      </c>
      <c r="C92" s="1" t="s">
        <v>208</v>
      </c>
      <c r="D92" s="3">
        <f>vlookup(C92, IPEDS!$A$2:$C$6164, 2, FALSE)</f>
        <v>136950</v>
      </c>
      <c r="E92" s="3">
        <v>136950.0</v>
      </c>
      <c r="F92" s="3">
        <f>vlookup(E92, IPEDS!$B$2:$H$6164, 2, FALSE)</f>
        <v>5</v>
      </c>
      <c r="G92" s="3" t="str">
        <f>VLOOKUP(F92,Region_Codes!A:B,2,FALSE)</f>
        <v>Southeast</v>
      </c>
      <c r="H92" s="3">
        <f>vlookup(E92, IPEDS!$B$2:$H$6164, 3, FALSE)</f>
        <v>18</v>
      </c>
      <c r="I92" s="3">
        <f>vlookup(E92, IPEDS!$B$2:$H$6164, 7, FALSE)</f>
        <v>-2</v>
      </c>
      <c r="J92" s="3" t="str">
        <f t="shared" si="1"/>
        <v>Not religious</v>
      </c>
      <c r="K92" s="3" t="str">
        <f>VLOOKUP(H92,Carnegie_class!A:B,2,FALSE)</f>
        <v>M1</v>
      </c>
      <c r="L92" s="3" t="str">
        <f>vlookup(E92, IPEDS!$B$2:$H$6164, 5, FALSE)</f>
        <v>FL</v>
      </c>
      <c r="M92" s="3">
        <f>vlookup(E92,'Faculty and Enrollment'!$A$1:$E$6135,4,FALSE)</f>
        <v>3013</v>
      </c>
      <c r="N92" s="3">
        <f>vlookup(E92,'Faculty and Enrollment'!$A$1:$E$6135,5,FALSE)</f>
        <v>248</v>
      </c>
      <c r="O92" s="1">
        <v>3.0</v>
      </c>
      <c r="P92" s="3" t="str">
        <f t="shared" si="2"/>
        <v>Private</v>
      </c>
      <c r="Q92" s="1" t="b">
        <v>0</v>
      </c>
    </row>
    <row r="93">
      <c r="A93" s="1" t="s">
        <v>209</v>
      </c>
      <c r="B93" s="1" t="s">
        <v>22</v>
      </c>
      <c r="C93" s="1" t="s">
        <v>210</v>
      </c>
      <c r="D93" s="3">
        <f>vlookup(C93, IPEDS!$A$2:$C$6164, 2, FALSE)</f>
        <v>165194</v>
      </c>
      <c r="E93" s="3">
        <v>165194.0</v>
      </c>
      <c r="F93" s="3">
        <f>vlookup(E93, IPEDS!$B$2:$H$6164, 2, FALSE)</f>
        <v>1</v>
      </c>
      <c r="G93" s="3" t="str">
        <f>VLOOKUP(F93,Region_Codes!A:B,2,FALSE)</f>
        <v>New England</v>
      </c>
      <c r="H93" s="3">
        <f>vlookup(E93, IPEDS!$B$2:$H$6164, 3, FALSE)</f>
        <v>5</v>
      </c>
      <c r="I93" s="3">
        <f>vlookup(E93, IPEDS!$B$2:$H$6164, 7, FALSE)</f>
        <v>-2</v>
      </c>
      <c r="J93" s="3" t="str">
        <f t="shared" si="1"/>
        <v>Not religious</v>
      </c>
      <c r="K93" s="3" t="str">
        <f>VLOOKUP(H93,Carnegie_class!A:B,2,FALSE)</f>
        <v>Community College</v>
      </c>
      <c r="L93" s="3" t="str">
        <f>vlookup(E93, IPEDS!$B$2:$H$6164, 5, FALSE)</f>
        <v>MA</v>
      </c>
      <c r="M93" s="3">
        <f>vlookup(E93,'Faculty and Enrollment'!$A$1:$E$6135,4,FALSE)</f>
        <v>2604</v>
      </c>
      <c r="N93" s="3">
        <f>vlookup(E93,'Faculty and Enrollment'!$A$1:$E$6135,5,FALSE)</f>
        <v>126</v>
      </c>
      <c r="O93" s="3">
        <f>vlookup(E93, IPEDS!$B$2:$J$6164, 9, FALSE)</f>
        <v>1</v>
      </c>
      <c r="P93" s="3" t="str">
        <f t="shared" si="2"/>
        <v>Public</v>
      </c>
      <c r="Q93" s="1" t="b">
        <v>0</v>
      </c>
    </row>
    <row r="94">
      <c r="A94" s="1" t="s">
        <v>211</v>
      </c>
      <c r="B94" s="1" t="s">
        <v>22</v>
      </c>
      <c r="C94" s="1" t="s">
        <v>212</v>
      </c>
      <c r="D94" s="3">
        <f>vlookup(C94, IPEDS!$A$2:$C$6164, 2, FALSE)</f>
        <v>209612</v>
      </c>
      <c r="E94" s="3">
        <v>209612.0</v>
      </c>
      <c r="F94" s="3">
        <f>vlookup(E94, IPEDS!$B$2:$H$6164, 2, FALSE)</f>
        <v>8</v>
      </c>
      <c r="G94" s="3" t="str">
        <f>VLOOKUP(F94,Region_Codes!A:B,2,FALSE)</f>
        <v>Far West</v>
      </c>
      <c r="H94" s="3">
        <f>vlookup(E94, IPEDS!$B$2:$H$6164, 3, FALSE)</f>
        <v>17</v>
      </c>
      <c r="I94" s="3">
        <f>vlookup(E94, IPEDS!$B$2:$H$6164, 7, FALSE)</f>
        <v>-2</v>
      </c>
      <c r="J94" s="3" t="str">
        <f t="shared" si="1"/>
        <v>Not religious</v>
      </c>
      <c r="K94" s="3" t="str">
        <f>VLOOKUP(H94,Carnegie_class!A:B,2,FALSE)</f>
        <v>DPU</v>
      </c>
      <c r="L94" s="3" t="str">
        <f>vlookup(E94, IPEDS!$B$2:$H$6164, 5, FALSE)</f>
        <v>OR</v>
      </c>
      <c r="M94" s="3">
        <f>vlookup(E94,'Faculty and Enrollment'!$A$1:$E$6135,4,FALSE)</f>
        <v>3479</v>
      </c>
      <c r="N94" s="3">
        <f>vlookup(E94,'Faculty and Enrollment'!$A$1:$E$6135,5,FALSE)</f>
        <v>306</v>
      </c>
      <c r="O94" s="3">
        <f>vlookup(E94, IPEDS!$B$2:$J$6164, 9, FALSE)</f>
        <v>4</v>
      </c>
      <c r="P94" s="3" t="str">
        <f t="shared" si="2"/>
        <v>Private</v>
      </c>
      <c r="Q94" s="1" t="b">
        <v>0</v>
      </c>
    </row>
    <row r="95">
      <c r="A95" s="1" t="s">
        <v>213</v>
      </c>
      <c r="B95" s="1" t="s">
        <v>22</v>
      </c>
      <c r="C95" s="1" t="s">
        <v>214</v>
      </c>
      <c r="D95" s="3">
        <f>vlookup(C95, IPEDS!$A$2:$C$6164, 2, FALSE)</f>
        <v>236328</v>
      </c>
      <c r="E95" s="3">
        <v>236328.0</v>
      </c>
      <c r="F95" s="3">
        <f>vlookup(E95, IPEDS!$B$2:$H$6164, 2, FALSE)</f>
        <v>8</v>
      </c>
      <c r="G95" s="3" t="str">
        <f>VLOOKUP(F95,Region_Codes!A:B,2,FALSE)</f>
        <v>Far West</v>
      </c>
      <c r="H95" s="3">
        <f>vlookup(E95, IPEDS!$B$2:$H$6164, 3, FALSE)</f>
        <v>21</v>
      </c>
      <c r="I95" s="3">
        <f>vlookup(E95, IPEDS!$B$2:$H$6164, 7, FALSE)</f>
        <v>-2</v>
      </c>
      <c r="J95" s="3" t="str">
        <f t="shared" si="1"/>
        <v>Not religious</v>
      </c>
      <c r="K95" s="3" t="str">
        <f>VLOOKUP(H95,Carnegie_class!A:B,2,FALSE)</f>
        <v>Baccalaureate Colleges</v>
      </c>
      <c r="L95" s="3" t="str">
        <f>vlookup(E95, IPEDS!$B$2:$H$6164, 5, FALSE)</f>
        <v>WA</v>
      </c>
      <c r="M95" s="3">
        <f>vlookup(E95,'Faculty and Enrollment'!$A$1:$E$6135,4,FALSE)</f>
        <v>1914</v>
      </c>
      <c r="N95" s="3">
        <f>vlookup(E95,'Faculty and Enrollment'!$A$1:$E$6135,5,FALSE)</f>
        <v>214</v>
      </c>
      <c r="O95" s="1">
        <v>4.0</v>
      </c>
      <c r="P95" s="3" t="str">
        <f t="shared" si="2"/>
        <v>Private</v>
      </c>
      <c r="Q95" s="1" t="b">
        <v>0</v>
      </c>
    </row>
    <row r="96">
      <c r="A96" s="1" t="s">
        <v>215</v>
      </c>
      <c r="B96" s="1" t="s">
        <v>22</v>
      </c>
      <c r="C96" s="1" t="s">
        <v>216</v>
      </c>
      <c r="D96" s="3">
        <f>vlookup(C96, IPEDS!$A$2:$C$6164, 2, FALSE)</f>
        <v>209807</v>
      </c>
      <c r="E96" s="3">
        <v>209807.0</v>
      </c>
      <c r="F96" s="3">
        <f>vlookup(E96, IPEDS!$B$2:$H$6164, 2, FALSE)</f>
        <v>8</v>
      </c>
      <c r="G96" s="3" t="str">
        <f>VLOOKUP(F96,Region_Codes!A:B,2,FALSE)</f>
        <v>Far West</v>
      </c>
      <c r="H96" s="3">
        <f>vlookup(E96, IPEDS!$B$2:$H$6164, 3, FALSE)</f>
        <v>16</v>
      </c>
      <c r="I96" s="3">
        <f>vlookup(E96, IPEDS!$B$2:$H$6164, 7, FALSE)</f>
        <v>-2</v>
      </c>
      <c r="J96" s="3" t="str">
        <f t="shared" si="1"/>
        <v>Not religious</v>
      </c>
      <c r="K96" s="3" t="str">
        <f>VLOOKUP(H96,Carnegie_class!A:B,2,FALSE)</f>
        <v>R2</v>
      </c>
      <c r="L96" s="3" t="str">
        <f>vlookup(E96, IPEDS!$B$2:$H$6164, 5, FALSE)</f>
        <v>OR</v>
      </c>
      <c r="M96" s="3">
        <f>vlookup(E96,'Faculty and Enrollment'!$A$1:$E$6135,4,FALSE)</f>
        <v>20519</v>
      </c>
      <c r="N96" s="3">
        <f>vlookup(E96,'Faculty and Enrollment'!$A$1:$E$6135,5,FALSE)</f>
        <v>949</v>
      </c>
      <c r="O96" s="1">
        <v>1.0</v>
      </c>
      <c r="P96" s="3" t="str">
        <f t="shared" si="2"/>
        <v>Public</v>
      </c>
      <c r="Q96" s="1" t="b">
        <v>1</v>
      </c>
    </row>
    <row r="97">
      <c r="A97" s="1" t="s">
        <v>217</v>
      </c>
      <c r="B97" s="1" t="s">
        <v>19</v>
      </c>
      <c r="C97" s="1" t="s">
        <v>218</v>
      </c>
      <c r="D97" s="3">
        <f>vlookup(C97, IPEDS!$A$2:$C$6164, 2, FALSE)</f>
        <v>123572</v>
      </c>
      <c r="E97" s="3">
        <v>123572.0</v>
      </c>
      <c r="F97" s="3">
        <f>vlookup(E97, IPEDS!$B$2:$H$6164, 2, FALSE)</f>
        <v>8</v>
      </c>
      <c r="G97" s="3" t="str">
        <f>VLOOKUP(F97,Region_Codes!A:B,2,FALSE)</f>
        <v>Far West</v>
      </c>
      <c r="H97" s="3">
        <f>vlookup(E97, IPEDS!$B$2:$H$6164, 3, FALSE)</f>
        <v>18</v>
      </c>
      <c r="I97" s="3">
        <f>vlookup(E97, IPEDS!$B$2:$H$6164, 7, FALSE)</f>
        <v>-2</v>
      </c>
      <c r="J97" s="3" t="str">
        <f t="shared" si="1"/>
        <v>Not religious</v>
      </c>
      <c r="K97" s="3" t="str">
        <f>VLOOKUP(H97,Carnegie_class!A:B,2,FALSE)</f>
        <v>M1</v>
      </c>
      <c r="L97" s="3" t="str">
        <f>vlookup(E97, IPEDS!$B$2:$H$6164, 5, FALSE)</f>
        <v>CA</v>
      </c>
      <c r="M97" s="3">
        <f>vlookup(E97,'Faculty and Enrollment'!$A$1:$E$6135,4,FALSE)</f>
        <v>5990</v>
      </c>
      <c r="N97" s="3">
        <f>vlookup(E97,'Faculty and Enrollment'!$A$1:$E$6135,5,FALSE)</f>
        <v>304</v>
      </c>
      <c r="O97" s="3">
        <f>vlookup(E97, IPEDS!$B$2:$J$6164, 9, FALSE)</f>
        <v>1</v>
      </c>
      <c r="P97" s="3" t="str">
        <f t="shared" si="2"/>
        <v>Public</v>
      </c>
      <c r="Q97" s="1" t="b">
        <v>0</v>
      </c>
    </row>
    <row r="98">
      <c r="A98" s="1" t="s">
        <v>219</v>
      </c>
      <c r="B98" s="1" t="s">
        <v>22</v>
      </c>
      <c r="C98" s="1" t="s">
        <v>220</v>
      </c>
      <c r="D98" s="3">
        <f>vlookup(C98, IPEDS!$A$2:$C$6164, 2, FALSE)</f>
        <v>150163</v>
      </c>
      <c r="E98" s="3">
        <v>150163.0</v>
      </c>
      <c r="F98" s="3">
        <f>vlookup(E98, IPEDS!$B$2:$H$6164, 2, FALSE)</f>
        <v>3</v>
      </c>
      <c r="G98" s="3" t="str">
        <f>VLOOKUP(F98,Region_Codes!A:B,2,FALSE)</f>
        <v>Great Lakes</v>
      </c>
      <c r="H98" s="3">
        <f>vlookup(E98, IPEDS!$B$2:$H$6164, 3, FALSE)</f>
        <v>18</v>
      </c>
      <c r="I98" s="3">
        <f>vlookup(E98, IPEDS!$B$2:$H$6164, 7, FALSE)</f>
        <v>-2</v>
      </c>
      <c r="J98" s="3" t="str">
        <f t="shared" si="1"/>
        <v>Not religious</v>
      </c>
      <c r="K98" s="3" t="str">
        <f>VLOOKUP(H98,Carnegie_class!A:B,2,FALSE)</f>
        <v>M1</v>
      </c>
      <c r="L98" s="3" t="str">
        <f>vlookup(E98, IPEDS!$B$2:$H$6164, 5, FALSE)</f>
        <v>IN</v>
      </c>
      <c r="M98" s="3">
        <f>vlookup(E98,'Faculty and Enrollment'!$A$1:$E$6135,4,FALSE)</f>
        <v>5763</v>
      </c>
      <c r="N98" s="3">
        <f>vlookup(E98,'Faculty and Enrollment'!$A$1:$E$6135,5,FALSE)</f>
        <v>441</v>
      </c>
      <c r="O98" s="1">
        <v>3.0</v>
      </c>
      <c r="P98" s="3" t="str">
        <f t="shared" si="2"/>
        <v>Private</v>
      </c>
      <c r="Q98" s="1" t="b">
        <v>0</v>
      </c>
    </row>
    <row r="99">
      <c r="A99" s="1" t="s">
        <v>221</v>
      </c>
      <c r="B99" s="1" t="s">
        <v>222</v>
      </c>
      <c r="C99" s="1" t="s">
        <v>223</v>
      </c>
      <c r="D99" s="3">
        <f>vlookup(C99, IPEDS!$A$2:$C$6164, 2, FALSE)</f>
        <v>175281</v>
      </c>
      <c r="E99" s="3">
        <v>175281.0</v>
      </c>
      <c r="F99" s="3">
        <f>vlookup(E99, IPEDS!$B$2:$H$6164, 2, FALSE)</f>
        <v>4</v>
      </c>
      <c r="G99" s="3" t="str">
        <f>VLOOKUP(F99,Region_Codes!A:B,2,FALSE)</f>
        <v>Plains</v>
      </c>
      <c r="H99" s="3">
        <f>vlookup(E99, IPEDS!$B$2:$H$6164, 3, FALSE)</f>
        <v>31</v>
      </c>
      <c r="I99" s="3">
        <f>vlookup(E99, IPEDS!$B$2:$H$6164, 7, FALSE)</f>
        <v>-2</v>
      </c>
      <c r="J99" s="3" t="str">
        <f t="shared" si="1"/>
        <v>Not religious</v>
      </c>
      <c r="K99" s="3" t="str">
        <f>VLOOKUP(H99,Carnegie_class!A:B,2,FALSE)</f>
        <v>Special Focus Four-Year</v>
      </c>
      <c r="L99" s="3" t="str">
        <f>vlookup(E99, IPEDS!$B$2:$H$6164, 5, FALSE)</f>
        <v>MN</v>
      </c>
      <c r="M99" s="3">
        <f>vlookup(E99,'Faculty and Enrollment'!$A$1:$E$6135,4,FALSE)</f>
        <v>1217</v>
      </c>
      <c r="N99" s="3">
        <f>vlookup(E99,'Faculty and Enrollment'!$A$1:$E$6135,5,FALSE)</f>
        <v>107</v>
      </c>
      <c r="O99" s="1">
        <v>3.0</v>
      </c>
      <c r="P99" s="3" t="str">
        <f t="shared" si="2"/>
        <v>Private</v>
      </c>
      <c r="Q99" s="1" t="b">
        <v>0</v>
      </c>
    </row>
    <row r="100">
      <c r="A100" s="1" t="s">
        <v>224</v>
      </c>
      <c r="B100" s="1" t="s">
        <v>22</v>
      </c>
      <c r="C100" s="1" t="s">
        <v>225</v>
      </c>
      <c r="D100" s="3">
        <f>vlookup(C100, IPEDS!$A$2:$C$6164, 2, FALSE)</f>
        <v>127565</v>
      </c>
      <c r="E100" s="3">
        <v>127565.0</v>
      </c>
      <c r="F100" s="3">
        <f>vlookup(E100, IPEDS!$B$2:$H$6164, 2, FALSE)</f>
        <v>7</v>
      </c>
      <c r="G100" s="3" t="str">
        <f>VLOOKUP(F100,Region_Codes!A:B,2,FALSE)</f>
        <v>Rocky Mountains</v>
      </c>
      <c r="H100" s="3">
        <f>vlookup(E100, IPEDS!$B$2:$H$6164, 3, FALSE)</f>
        <v>18</v>
      </c>
      <c r="I100" s="3">
        <f>vlookup(E100, IPEDS!$B$2:$H$6164, 7, FALSE)</f>
        <v>-2</v>
      </c>
      <c r="J100" s="3" t="str">
        <f t="shared" si="1"/>
        <v>Not religious</v>
      </c>
      <c r="K100" s="3" t="str">
        <f>VLOOKUP(H100,Carnegie_class!A:B,2,FALSE)</f>
        <v>M1</v>
      </c>
      <c r="L100" s="3" t="str">
        <f>vlookup(E100, IPEDS!$B$2:$H$6164, 5, FALSE)</f>
        <v>CO</v>
      </c>
      <c r="M100" s="3">
        <f>vlookup(E100,'Faculty and Enrollment'!$A$1:$E$6135,4,FALSE)</f>
        <v>17593</v>
      </c>
      <c r="N100" s="3">
        <f>vlookup(E100,'Faculty and Enrollment'!$A$1:$E$6135,5,FALSE)</f>
        <v>870</v>
      </c>
      <c r="O100" s="3">
        <f>vlookup(E100, IPEDS!$B$2:$J$6164, 9, FALSE)</f>
        <v>1</v>
      </c>
      <c r="P100" s="3" t="str">
        <f t="shared" si="2"/>
        <v>Public</v>
      </c>
      <c r="Q100" s="1" t="b">
        <v>0</v>
      </c>
    </row>
    <row r="101">
      <c r="A101" s="1" t="s">
        <v>226</v>
      </c>
      <c r="B101" s="1" t="s">
        <v>22</v>
      </c>
      <c r="C101" s="1" t="s">
        <v>227</v>
      </c>
      <c r="D101" s="1">
        <v>190637.0</v>
      </c>
      <c r="E101" s="1">
        <v>190637.0</v>
      </c>
      <c r="F101" s="3">
        <f>vlookup(E101, IPEDS!$B$2:$H$6164, 2, FALSE)</f>
        <v>2</v>
      </c>
      <c r="G101" s="3" t="str">
        <f>VLOOKUP(F101,Region_Codes!A:B,2,FALSE)</f>
        <v>Mid East</v>
      </c>
      <c r="H101" s="3">
        <f>vlookup(E101, IPEDS!$B$2:$H$6164, 3, FALSE)</f>
        <v>18</v>
      </c>
      <c r="I101" s="3">
        <f>vlookup(E101, IPEDS!$B$2:$H$6164, 7, FALSE)</f>
        <v>-2</v>
      </c>
      <c r="J101" s="3" t="str">
        <f t="shared" si="1"/>
        <v>Not religious</v>
      </c>
      <c r="K101" s="3" t="str">
        <f>VLOOKUP(H101,Carnegie_class!A:B,2,FALSE)</f>
        <v>M1</v>
      </c>
      <c r="L101" s="3" t="str">
        <f>vlookup(E101, IPEDS!$B$2:$H$6164, 5, FALSE)</f>
        <v>NY</v>
      </c>
      <c r="M101" s="3">
        <f>vlookup(E101,'Faculty and Enrollment'!$A$1:$E$6135,4,FALSE)</f>
        <v>12894</v>
      </c>
      <c r="N101" s="3">
        <f>vlookup(E101,'Faculty and Enrollment'!$A$1:$E$6135,5,FALSE)</f>
        <v>581</v>
      </c>
      <c r="O101" s="3">
        <f>vlookup(E101, IPEDS!$B$2:$J$6164, 9, FALSE)</f>
        <v>1</v>
      </c>
      <c r="P101" s="3" t="str">
        <f t="shared" si="2"/>
        <v>Public</v>
      </c>
      <c r="Q101" s="1" t="b">
        <v>0</v>
      </c>
    </row>
    <row r="102">
      <c r="A102" s="1" t="s">
        <v>228</v>
      </c>
      <c r="B102" s="1" t="s">
        <v>22</v>
      </c>
      <c r="C102" s="1" t="s">
        <v>229</v>
      </c>
      <c r="D102" s="3">
        <f>vlookup(C102, IPEDS!$A$2:$C$6164, 2, FALSE)</f>
        <v>186283</v>
      </c>
      <c r="E102" s="3">
        <v>186283.0</v>
      </c>
      <c r="F102" s="3">
        <f>vlookup(E102, IPEDS!$B$2:$H$6164, 2, FALSE)</f>
        <v>2</v>
      </c>
      <c r="G102" s="3" t="str">
        <f>VLOOKUP(F102,Region_Codes!A:B,2,FALSE)</f>
        <v>Mid East</v>
      </c>
      <c r="H102" s="3">
        <f>vlookup(E102, IPEDS!$B$2:$H$6164, 3, FALSE)</f>
        <v>18</v>
      </c>
      <c r="I102" s="3">
        <f>vlookup(E102, IPEDS!$B$2:$H$6164, 7, FALSE)</f>
        <v>-2</v>
      </c>
      <c r="J102" s="3" t="str">
        <f t="shared" si="1"/>
        <v>Not religious</v>
      </c>
      <c r="K102" s="3" t="str">
        <f>VLOOKUP(H102,Carnegie_class!A:B,2,FALSE)</f>
        <v>M1</v>
      </c>
      <c r="L102" s="3" t="str">
        <f>vlookup(E102, IPEDS!$B$2:$H$6164, 5, FALSE)</f>
        <v>NJ</v>
      </c>
      <c r="M102" s="3">
        <f>vlookup(E102,'Faculty and Enrollment'!$A$1:$E$6135,4,FALSE)</f>
        <v>4083</v>
      </c>
      <c r="N102" s="3">
        <f>vlookup(E102,'Faculty and Enrollment'!$A$1:$E$6135,5,FALSE)</f>
        <v>226</v>
      </c>
      <c r="O102" s="1">
        <v>3.0</v>
      </c>
      <c r="P102" s="3" t="str">
        <f t="shared" si="2"/>
        <v>Private</v>
      </c>
      <c r="Q102" s="1" t="b">
        <v>0</v>
      </c>
    </row>
    <row r="103">
      <c r="A103" s="1" t="s">
        <v>230</v>
      </c>
      <c r="B103" s="1" t="s">
        <v>22</v>
      </c>
      <c r="C103" s="1" t="s">
        <v>231</v>
      </c>
      <c r="D103" s="3">
        <f>vlookup(C103, IPEDS!$A$2:$C$6164, 2, FALSE)</f>
        <v>163976</v>
      </c>
      <c r="E103" s="3">
        <v>163976.0</v>
      </c>
      <c r="F103" s="3">
        <f>vlookup(E103, IPEDS!$B$2:$H$6164, 2, FALSE)</f>
        <v>2</v>
      </c>
      <c r="G103" s="3" t="str">
        <f>VLOOKUP(F103,Region_Codes!A:B,2,FALSE)</f>
        <v>Mid East</v>
      </c>
      <c r="H103" s="3">
        <f>vlookup(E103, IPEDS!$B$2:$H$6164, 3, FALSE)</f>
        <v>21</v>
      </c>
      <c r="I103" s="3">
        <f>vlookup(E103, IPEDS!$B$2:$H$6164, 7, FALSE)</f>
        <v>-2</v>
      </c>
      <c r="J103" s="3" t="str">
        <f t="shared" si="1"/>
        <v>Not religious</v>
      </c>
      <c r="K103" s="3" t="str">
        <f>VLOOKUP(H103,Carnegie_class!A:B,2,FALSE)</f>
        <v>Baccalaureate Colleges</v>
      </c>
      <c r="L103" s="3" t="str">
        <f>vlookup(E103, IPEDS!$B$2:$H$6164, 5, FALSE)</f>
        <v>MD</v>
      </c>
      <c r="M103" s="3">
        <f>vlookup(E103,'Faculty and Enrollment'!$A$1:$E$6135,4,FALSE)</f>
        <v>578</v>
      </c>
      <c r="N103" s="3">
        <f>vlookup(E103,'Faculty and Enrollment'!$A$1:$E$6135,5,FALSE)</f>
        <v>69</v>
      </c>
      <c r="O103" s="1">
        <v>4.0</v>
      </c>
      <c r="P103" s="3" t="str">
        <f t="shared" si="2"/>
        <v>Private</v>
      </c>
      <c r="Q103" s="1" t="b">
        <v>0</v>
      </c>
    </row>
    <row r="104">
      <c r="A104" s="1" t="s">
        <v>232</v>
      </c>
      <c r="B104" s="1" t="s">
        <v>22</v>
      </c>
      <c r="C104" s="1" t="s">
        <v>233</v>
      </c>
      <c r="D104" s="3">
        <f>vlookup(C104, IPEDS!$A$2:$C$6164, 2, FALSE)</f>
        <v>167996</v>
      </c>
      <c r="E104" s="3">
        <v>167996.0</v>
      </c>
      <c r="F104" s="3">
        <f>vlookup(E104, IPEDS!$B$2:$H$6164, 2, FALSE)</f>
        <v>1</v>
      </c>
      <c r="G104" s="3" t="str">
        <f>VLOOKUP(F104,Region_Codes!A:B,2,FALSE)</f>
        <v>New England</v>
      </c>
      <c r="H104" s="3">
        <f>vlookup(E104, IPEDS!$B$2:$H$6164, 3, FALSE)</f>
        <v>21</v>
      </c>
      <c r="I104" s="3">
        <f>vlookup(E104, IPEDS!$B$2:$H$6164, 7, FALSE)</f>
        <v>30</v>
      </c>
      <c r="J104" s="3" t="str">
        <f t="shared" si="1"/>
        <v>Religious</v>
      </c>
      <c r="K104" s="3" t="str">
        <f>VLOOKUP(H104,Carnegie_class!A:B,2,FALSE)</f>
        <v>Baccalaureate Colleges</v>
      </c>
      <c r="L104" s="3" t="str">
        <f>vlookup(E104, IPEDS!$B$2:$H$6164, 5, FALSE)</f>
        <v>MA</v>
      </c>
      <c r="M104" s="3">
        <f>vlookup(E104,'Faculty and Enrollment'!$A$1:$E$6135,4,FALSE)</f>
        <v>2584</v>
      </c>
      <c r="N104" s="3">
        <f>vlookup(E104,'Faculty and Enrollment'!$A$1:$E$6135,5,FALSE)</f>
        <v>213</v>
      </c>
      <c r="O104" s="1">
        <v>4.0</v>
      </c>
      <c r="P104" s="3" t="str">
        <f t="shared" si="2"/>
        <v>Private</v>
      </c>
      <c r="Q104" s="1" t="b">
        <v>0</v>
      </c>
    </row>
    <row r="105">
      <c r="A105" s="1" t="s">
        <v>234</v>
      </c>
      <c r="B105" s="1" t="s">
        <v>22</v>
      </c>
      <c r="C105" s="1" t="s">
        <v>235</v>
      </c>
      <c r="D105" s="3">
        <f>vlookup(C105, IPEDS!$A$2:$C$6164, 2, FALSE)</f>
        <v>162654</v>
      </c>
      <c r="E105" s="3">
        <v>162654.0</v>
      </c>
      <c r="F105" s="3">
        <f>vlookup(E105, IPEDS!$B$2:$H$6164, 2, FALSE)</f>
        <v>2</v>
      </c>
      <c r="G105" s="3" t="str">
        <f>VLOOKUP(F105,Region_Codes!A:B,2,FALSE)</f>
        <v>Mid East</v>
      </c>
      <c r="H105" s="3">
        <f>vlookup(E105, IPEDS!$B$2:$H$6164, 3, FALSE)</f>
        <v>21</v>
      </c>
      <c r="I105" s="3">
        <f>vlookup(E105, IPEDS!$B$2:$H$6164, 7, FALSE)</f>
        <v>-2</v>
      </c>
      <c r="J105" s="3" t="str">
        <f t="shared" si="1"/>
        <v>Not religious</v>
      </c>
      <c r="K105" s="3" t="str">
        <f>VLOOKUP(H105,Carnegie_class!A:B,2,FALSE)</f>
        <v>Baccalaureate Colleges</v>
      </c>
      <c r="L105" s="3" t="str">
        <f>vlookup(E105, IPEDS!$B$2:$H$6164, 5, FALSE)</f>
        <v>MD</v>
      </c>
      <c r="M105" s="3">
        <f>vlookup(E105,'Faculty and Enrollment'!$A$1:$E$6135,4,FALSE)</f>
        <v>1500</v>
      </c>
      <c r="N105" s="3">
        <f>vlookup(E105,'Faculty and Enrollment'!$A$1:$E$6135,5,FALSE)</f>
        <v>133</v>
      </c>
      <c r="O105" s="1">
        <v>3.0</v>
      </c>
      <c r="P105" s="3" t="str">
        <f t="shared" si="2"/>
        <v>Private</v>
      </c>
      <c r="Q105" s="1" t="b">
        <v>0</v>
      </c>
    </row>
    <row r="106">
      <c r="A106" s="1" t="s">
        <v>236</v>
      </c>
      <c r="B106" s="1" t="s">
        <v>22</v>
      </c>
      <c r="C106" s="1" t="s">
        <v>237</v>
      </c>
      <c r="D106" s="1">
        <v>196307.0</v>
      </c>
      <c r="E106" s="1">
        <v>196307.0</v>
      </c>
      <c r="F106" s="3">
        <f>vlookup(E106, IPEDS!$B$2:$H$6164, 2, FALSE)</f>
        <v>2</v>
      </c>
      <c r="G106" s="3" t="str">
        <f>VLOOKUP(F106,Region_Codes!A:B,2,FALSE)</f>
        <v>Mid East</v>
      </c>
      <c r="H106" s="3">
        <f>vlookup(E106, IPEDS!$B$2:$H$6164, 3, FALSE)</f>
        <v>25</v>
      </c>
      <c r="I106" s="3">
        <f>vlookup(E106, IPEDS!$B$2:$H$6164, 7, FALSE)</f>
        <v>-2</v>
      </c>
      <c r="J106" s="3" t="str">
        <f t="shared" si="1"/>
        <v>Not religious</v>
      </c>
      <c r="K106" s="3" t="str">
        <f>VLOOKUP(H106,Carnegie_class!A:B,2,FALSE)</f>
        <v>Special Focus Four-Year</v>
      </c>
      <c r="L106" s="3" t="str">
        <f>vlookup(E106, IPEDS!$B$2:$H$6164, 5, FALSE)</f>
        <v>NY</v>
      </c>
      <c r="M106" s="3">
        <f>vlookup(E106,'Faculty and Enrollment'!$A$1:$E$6135,4,FALSE)</f>
        <v>1286</v>
      </c>
      <c r="N106" s="3">
        <f>vlookup(E106,'Faculty and Enrollment'!$A$1:$E$6135,5,FALSE)</f>
        <v>741</v>
      </c>
      <c r="O106" s="1">
        <v>1.0</v>
      </c>
      <c r="P106" s="3" t="str">
        <f t="shared" si="2"/>
        <v>Public</v>
      </c>
      <c r="Q106" s="1" t="b">
        <v>0</v>
      </c>
    </row>
    <row r="107">
      <c r="A107" s="1" t="s">
        <v>238</v>
      </c>
      <c r="B107" s="1" t="s">
        <v>22</v>
      </c>
      <c r="C107" s="1" t="s">
        <v>239</v>
      </c>
      <c r="D107" s="3">
        <f>vlookup(C107, IPEDS!$A$2:$C$6164, 2, FALSE)</f>
        <v>117140</v>
      </c>
      <c r="E107" s="3">
        <v>117140.0</v>
      </c>
      <c r="F107" s="3">
        <f>vlookup(E107, IPEDS!$B$2:$H$6164, 2, FALSE)</f>
        <v>8</v>
      </c>
      <c r="G107" s="3" t="str">
        <f>VLOOKUP(F107,Region_Codes!A:B,2,FALSE)</f>
        <v>Far West</v>
      </c>
      <c r="H107" s="3">
        <f>vlookup(E107, IPEDS!$B$2:$H$6164, 3, FALSE)</f>
        <v>17</v>
      </c>
      <c r="I107" s="3">
        <f>vlookup(E107, IPEDS!$B$2:$H$6164, 7, FALSE)</f>
        <v>-2</v>
      </c>
      <c r="J107" s="3" t="str">
        <f t="shared" si="1"/>
        <v>Not religious</v>
      </c>
      <c r="K107" s="3" t="str">
        <f>VLOOKUP(H107,Carnegie_class!A:B,2,FALSE)</f>
        <v>DPU</v>
      </c>
      <c r="L107" s="3" t="str">
        <f>vlookup(E107, IPEDS!$B$2:$H$6164, 5, FALSE)</f>
        <v>CA</v>
      </c>
      <c r="M107" s="3">
        <f>vlookup(E107,'Faculty and Enrollment'!$A$1:$E$6135,4,FALSE)</f>
        <v>5596</v>
      </c>
      <c r="N107" s="3">
        <f>vlookup(E107,'Faculty and Enrollment'!$A$1:$E$6135,5,FALSE)</f>
        <v>379</v>
      </c>
      <c r="O107" s="1">
        <v>3.0</v>
      </c>
      <c r="P107" s="3" t="str">
        <f t="shared" si="2"/>
        <v>Private</v>
      </c>
      <c r="Q107" s="1" t="b">
        <v>0</v>
      </c>
    </row>
    <row r="108">
      <c r="A108" s="1" t="s">
        <v>240</v>
      </c>
      <c r="B108" s="1" t="s">
        <v>19</v>
      </c>
      <c r="C108" s="1" t="s">
        <v>241</v>
      </c>
      <c r="D108" s="3">
        <f>vlookup(C108, IPEDS!$A$2:$C$6164, 2, FALSE)</f>
        <v>247649</v>
      </c>
      <c r="E108" s="3">
        <v>247649.0</v>
      </c>
      <c r="F108" s="3">
        <f>vlookup(E108, IPEDS!$B$2:$H$6164, 2, FALSE)</f>
        <v>1</v>
      </c>
      <c r="G108" s="3" t="str">
        <f>VLOOKUP(F108,Region_Codes!A:B,2,FALSE)</f>
        <v>New England</v>
      </c>
      <c r="H108" s="3">
        <f>vlookup(E108, IPEDS!$B$2:$H$6164, 3, FALSE)</f>
        <v>23</v>
      </c>
      <c r="I108" s="3">
        <f>vlookup(E108, IPEDS!$B$2:$H$6164, 7, FALSE)</f>
        <v>-2</v>
      </c>
      <c r="J108" s="3" t="str">
        <f t="shared" si="1"/>
        <v>Not religious</v>
      </c>
      <c r="K108" s="3" t="str">
        <f>VLOOKUP(H108,Carnegie_class!A:B,2,FALSE)</f>
        <v>Baccalaureate/Associate’s Colleges: Mixed Baccalaureate/Associate’s</v>
      </c>
      <c r="L108" s="3" t="str">
        <f>vlookup(E108, IPEDS!$B$2:$H$6164, 5, FALSE)</f>
        <v>VT</v>
      </c>
      <c r="M108" s="3">
        <f>vlookup(E108,'Faculty and Enrollment'!$A$1:$E$6135,4,FALSE)</f>
        <v>650</v>
      </c>
      <c r="N108" s="3">
        <f>vlookup(E108,'Faculty and Enrollment'!$A$1:$E$6135,5,FALSE)</f>
        <v>62</v>
      </c>
      <c r="O108" s="1">
        <v>3.0</v>
      </c>
      <c r="P108" s="3" t="str">
        <f t="shared" si="2"/>
        <v>Private</v>
      </c>
      <c r="Q108" s="1" t="b">
        <v>0</v>
      </c>
    </row>
    <row r="109">
      <c r="A109" s="1" t="s">
        <v>242</v>
      </c>
      <c r="B109" s="1" t="s">
        <v>22</v>
      </c>
      <c r="C109" s="1" t="s">
        <v>243</v>
      </c>
      <c r="D109" s="3">
        <f>vlookup(C109, IPEDS!$A$2:$C$6164, 2, FALSE)</f>
        <v>230807</v>
      </c>
      <c r="E109" s="3">
        <v>230807.0</v>
      </c>
      <c r="F109" s="3">
        <f>vlookup(E109, IPEDS!$B$2:$H$6164, 2, FALSE)</f>
        <v>7</v>
      </c>
      <c r="G109" s="3" t="str">
        <f>VLOOKUP(F109,Region_Codes!A:B,2,FALSE)</f>
        <v>Rocky Mountains</v>
      </c>
      <c r="H109" s="3">
        <f>vlookup(E109, IPEDS!$B$2:$H$6164, 3, FALSE)</f>
        <v>19</v>
      </c>
      <c r="I109" s="3">
        <f>vlookup(E109, IPEDS!$B$2:$H$6164, 7, FALSE)</f>
        <v>-2</v>
      </c>
      <c r="J109" s="3" t="str">
        <f t="shared" si="1"/>
        <v>Not religious</v>
      </c>
      <c r="K109" s="3" t="str">
        <f>VLOOKUP(H109,Carnegie_class!A:B,2,FALSE)</f>
        <v>M2</v>
      </c>
      <c r="L109" s="3" t="str">
        <f>vlookup(E109, IPEDS!$B$2:$H$6164, 5, FALSE)</f>
        <v>UT</v>
      </c>
      <c r="M109" s="3">
        <f>vlookup(E109,'Faculty and Enrollment'!$A$1:$E$6135,4,FALSE)</f>
        <v>1214</v>
      </c>
      <c r="N109" s="3">
        <f>vlookup(E109,'Faculty and Enrollment'!$A$1:$E$6135,5,FALSE)</f>
        <v>170</v>
      </c>
      <c r="O109" s="3">
        <f>vlookup(E109, IPEDS!$B$2:$J$6164, 9, FALSE)</f>
        <v>3</v>
      </c>
      <c r="P109" s="3" t="str">
        <f t="shared" si="2"/>
        <v>Private</v>
      </c>
      <c r="Q109" s="1" t="b">
        <v>0</v>
      </c>
    </row>
    <row r="110">
      <c r="A110" s="1" t="s">
        <v>244</v>
      </c>
      <c r="B110" s="1" t="s">
        <v>22</v>
      </c>
      <c r="C110" s="1" t="s">
        <v>245</v>
      </c>
      <c r="D110" s="3">
        <f>vlookup(C110, IPEDS!$A$2:$C$6164, 2, FALSE)</f>
        <v>214272</v>
      </c>
      <c r="E110" s="3">
        <v>214272.0</v>
      </c>
      <c r="F110" s="3">
        <f>vlookup(E110, IPEDS!$B$2:$H$6164, 2, FALSE)</f>
        <v>2</v>
      </c>
      <c r="G110" s="3" t="str">
        <f>VLOOKUP(F110,Region_Codes!A:B,2,FALSE)</f>
        <v>Mid East</v>
      </c>
      <c r="H110" s="3">
        <f>vlookup(E110, IPEDS!$B$2:$H$6164, 3, FALSE)</f>
        <v>19</v>
      </c>
      <c r="I110" s="3">
        <f>vlookup(E110, IPEDS!$B$2:$H$6164, 7, FALSE)</f>
        <v>30</v>
      </c>
      <c r="J110" s="3" t="str">
        <f t="shared" si="1"/>
        <v>Religious</v>
      </c>
      <c r="K110" s="3" t="str">
        <f>VLOOKUP(H110,Carnegie_class!A:B,2,FALSE)</f>
        <v>M2</v>
      </c>
      <c r="L110" s="3" t="str">
        <f>vlookup(E110, IPEDS!$B$2:$H$6164, 5, FALSE)</f>
        <v>PA</v>
      </c>
      <c r="M110" s="3">
        <f>vlookup(E110,'Faculty and Enrollment'!$A$1:$E$6135,4,FALSE)</f>
        <v>2171</v>
      </c>
      <c r="N110" s="3">
        <f>vlookup(E110,'Faculty and Enrollment'!$A$1:$E$6135,5,FALSE)</f>
        <v>127</v>
      </c>
      <c r="O110" s="1">
        <v>4.0</v>
      </c>
      <c r="P110" s="3" t="str">
        <f t="shared" si="2"/>
        <v>Private</v>
      </c>
      <c r="Q110" s="1" t="b">
        <v>0</v>
      </c>
    </row>
    <row r="111">
      <c r="A111" s="1" t="s">
        <v>246</v>
      </c>
      <c r="B111" s="1" t="s">
        <v>22</v>
      </c>
      <c r="C111" s="1" t="s">
        <v>247</v>
      </c>
      <c r="D111" s="3">
        <f>vlookup(C111, IPEDS!$A$2:$C$6164, 2, FALSE)</f>
        <v>216597</v>
      </c>
      <c r="E111" s="3">
        <v>216597.0</v>
      </c>
      <c r="F111" s="3">
        <f>vlookup(E111, IPEDS!$B$2:$H$6164, 2, FALSE)</f>
        <v>2</v>
      </c>
      <c r="G111" s="3" t="str">
        <f>VLOOKUP(F111,Region_Codes!A:B,2,FALSE)</f>
        <v>Mid East</v>
      </c>
      <c r="H111" s="3">
        <f>vlookup(E111, IPEDS!$B$2:$H$6164, 3, FALSE)</f>
        <v>16</v>
      </c>
      <c r="I111" s="3">
        <f>vlookup(E111, IPEDS!$B$2:$H$6164, 7, FALSE)</f>
        <v>30</v>
      </c>
      <c r="J111" s="3" t="str">
        <f t="shared" si="1"/>
        <v>Religious</v>
      </c>
      <c r="K111" s="3" t="str">
        <f>VLOOKUP(H111,Carnegie_class!A:B,2,FALSE)</f>
        <v>R2</v>
      </c>
      <c r="L111" s="3" t="str">
        <f>vlookup(E111, IPEDS!$B$2:$H$6164, 5, FALSE)</f>
        <v>PA</v>
      </c>
      <c r="M111" s="3">
        <f>vlookup(E111,'Faculty and Enrollment'!$A$1:$E$6135,4,FALSE)</f>
        <v>10111</v>
      </c>
      <c r="N111" s="3">
        <f>vlookup(E111,'Faculty and Enrollment'!$A$1:$E$6135,5,FALSE)</f>
        <v>923</v>
      </c>
      <c r="O111" s="1">
        <v>4.0</v>
      </c>
      <c r="P111" s="3" t="str">
        <f t="shared" si="2"/>
        <v>Private</v>
      </c>
      <c r="Q111" s="1" t="b">
        <v>0</v>
      </c>
    </row>
    <row r="112">
      <c r="A112" s="1" t="s">
        <v>248</v>
      </c>
      <c r="B112" s="1" t="s">
        <v>22</v>
      </c>
      <c r="C112" s="1" t="s">
        <v>249</v>
      </c>
      <c r="D112" s="3">
        <f>vlookup(C112, IPEDS!$A$2:$C$6164, 2, FALSE)</f>
        <v>156286</v>
      </c>
      <c r="E112" s="3">
        <v>156286.0</v>
      </c>
      <c r="F112" s="3">
        <f>vlookup(E112, IPEDS!$B$2:$H$6164, 2, FALSE)</f>
        <v>5</v>
      </c>
      <c r="G112" s="3" t="str">
        <f>VLOOKUP(F112,Region_Codes!A:B,2,FALSE)</f>
        <v>Southeast</v>
      </c>
      <c r="H112" s="3">
        <f>vlookup(E112, IPEDS!$B$2:$H$6164, 3, FALSE)</f>
        <v>17</v>
      </c>
      <c r="I112" s="3">
        <f>vlookup(E112, IPEDS!$B$2:$H$6164, 7, FALSE)</f>
        <v>30</v>
      </c>
      <c r="J112" s="3" t="str">
        <f t="shared" si="1"/>
        <v>Religious</v>
      </c>
      <c r="K112" s="3" t="str">
        <f>VLOOKUP(H112,Carnegie_class!A:B,2,FALSE)</f>
        <v>DPU</v>
      </c>
      <c r="L112" s="3" t="str">
        <f>vlookup(E112, IPEDS!$B$2:$H$6164, 5, FALSE)</f>
        <v>KY</v>
      </c>
      <c r="M112" s="3">
        <f>vlookup(E112,'Faculty and Enrollment'!$A$1:$E$6135,4,FALSE)</f>
        <v>2993</v>
      </c>
      <c r="N112" s="3">
        <f>vlookup(E112,'Faculty and Enrollment'!$A$1:$E$6135,5,FALSE)</f>
        <v>220</v>
      </c>
      <c r="O112" s="1">
        <v>4.0</v>
      </c>
      <c r="P112" s="3" t="str">
        <f t="shared" si="2"/>
        <v>Private</v>
      </c>
      <c r="Q112" s="1" t="b">
        <v>0</v>
      </c>
    </row>
    <row r="113">
      <c r="A113" s="1" t="s">
        <v>250</v>
      </c>
      <c r="B113" s="1" t="s">
        <v>22</v>
      </c>
      <c r="C113" s="1" t="s">
        <v>251</v>
      </c>
      <c r="D113" s="3">
        <f>vlookup(C113, IPEDS!$A$2:$C$6164, 2, FALSE)</f>
        <v>126119</v>
      </c>
      <c r="E113" s="3">
        <v>126119.0</v>
      </c>
      <c r="F113" s="3">
        <f>vlookup(E113, IPEDS!$B$2:$H$6164, 2, FALSE)</f>
        <v>8</v>
      </c>
      <c r="G113" s="3" t="str">
        <f>VLOOKUP(F113,Region_Codes!A:B,2,FALSE)</f>
        <v>Far West</v>
      </c>
      <c r="H113" s="3">
        <f>vlookup(E113, IPEDS!$B$2:$H$6164, 3, FALSE)</f>
        <v>8</v>
      </c>
      <c r="I113" s="3">
        <f>vlookup(E113, IPEDS!$B$2:$H$6164, 7, FALSE)</f>
        <v>-2</v>
      </c>
      <c r="J113" s="3" t="str">
        <f t="shared" si="1"/>
        <v>Not religious</v>
      </c>
      <c r="K113" s="3" t="str">
        <f>VLOOKUP(H113,Carnegie_class!A:B,2,FALSE)</f>
        <v>Community College</v>
      </c>
      <c r="L113" s="3" t="str">
        <f>vlookup(E113, IPEDS!$B$2:$H$6164, 5, FALSE)</f>
        <v>CA</v>
      </c>
      <c r="M113" s="3">
        <f>vlookup(E113,'Faculty and Enrollment'!$A$1:$E$6135,4,FALSE)</f>
        <v>5735</v>
      </c>
      <c r="N113" s="3">
        <f>vlookup(E113,'Faculty and Enrollment'!$A$1:$E$6135,5,FALSE)</f>
        <v>118</v>
      </c>
      <c r="O113" s="3">
        <f>vlookup(E113, IPEDS!$B$2:$J$6164, 9, FALSE)</f>
        <v>1</v>
      </c>
      <c r="P113" s="3" t="str">
        <f t="shared" si="2"/>
        <v>Public</v>
      </c>
      <c r="Q113" s="1" t="b">
        <v>0</v>
      </c>
    </row>
    <row r="114">
      <c r="A114" s="1" t="s">
        <v>252</v>
      </c>
      <c r="B114" s="1" t="s">
        <v>22</v>
      </c>
      <c r="C114" s="1" t="s">
        <v>253</v>
      </c>
      <c r="D114" s="3">
        <f>vlookup(C114, IPEDS!$A$2:$C$6164, 2, FALSE)</f>
        <v>152080</v>
      </c>
      <c r="E114" s="3">
        <v>152080.0</v>
      </c>
      <c r="F114" s="3">
        <f>vlookup(E114, IPEDS!$B$2:$H$6164, 2, FALSE)</f>
        <v>3</v>
      </c>
      <c r="G114" s="3" t="str">
        <f>VLOOKUP(F114,Region_Codes!A:B,2,FALSE)</f>
        <v>Great Lakes</v>
      </c>
      <c r="H114" s="3">
        <f>vlookup(E114, IPEDS!$B$2:$H$6164, 3, FALSE)</f>
        <v>15</v>
      </c>
      <c r="I114" s="3">
        <f>vlookup(E114, IPEDS!$B$2:$H$6164, 7, FALSE)</f>
        <v>30</v>
      </c>
      <c r="J114" s="3" t="str">
        <f t="shared" si="1"/>
        <v>Religious</v>
      </c>
      <c r="K114" s="3" t="str">
        <f>VLOOKUP(H114,Carnegie_class!A:B,2,FALSE)</f>
        <v>R1</v>
      </c>
      <c r="L114" s="3" t="str">
        <f>vlookup(E114, IPEDS!$B$2:$H$6164, 5, FALSE)</f>
        <v>IN</v>
      </c>
      <c r="M114" s="3">
        <f>vlookup(E114,'Faculty and Enrollment'!$A$1:$E$6135,4,FALSE)</f>
        <v>13174</v>
      </c>
      <c r="N114" s="3">
        <f>vlookup(E114,'Faculty and Enrollment'!$A$1:$E$6135,5,FALSE)</f>
        <v>1379</v>
      </c>
      <c r="O114" s="3">
        <f>vlookup(E114, IPEDS!$B$2:$J$6164, 9, FALSE)</f>
        <v>4</v>
      </c>
      <c r="P114" s="3" t="str">
        <f t="shared" si="2"/>
        <v>Private</v>
      </c>
      <c r="Q114" s="1" t="b">
        <v>1</v>
      </c>
    </row>
    <row r="115">
      <c r="A115" s="1" t="s">
        <v>254</v>
      </c>
      <c r="B115" s="1" t="s">
        <v>22</v>
      </c>
      <c r="C115" s="1" t="s">
        <v>255</v>
      </c>
      <c r="D115" s="1">
        <v>190619.0</v>
      </c>
      <c r="E115" s="1">
        <v>190619.0</v>
      </c>
      <c r="F115" s="3">
        <f>vlookup(E115, IPEDS!$B$2:$H$6164, 2, FALSE)</f>
        <v>2</v>
      </c>
      <c r="G115" s="3" t="str">
        <f>VLOOKUP(F115,Region_Codes!A:B,2,FALSE)</f>
        <v>Mid East</v>
      </c>
      <c r="H115" s="3">
        <f>vlookup(E115, IPEDS!$B$2:$H$6164, 3, FALSE)</f>
        <v>2</v>
      </c>
      <c r="I115" s="3">
        <f>vlookup(E115, IPEDS!$B$2:$H$6164, 7, FALSE)</f>
        <v>-2</v>
      </c>
      <c r="J115" s="3" t="str">
        <f t="shared" si="1"/>
        <v>Not religious</v>
      </c>
      <c r="K115" s="3" t="str">
        <f>VLOOKUP(H115,Carnegie_class!A:B,2,FALSE)</f>
        <v>Community College</v>
      </c>
      <c r="L115" s="3" t="str">
        <f>vlookup(E115, IPEDS!$B$2:$H$6164, 5, FALSE)</f>
        <v>NY</v>
      </c>
      <c r="M115" s="3">
        <f>vlookup(E115,'Faculty and Enrollment'!$A$1:$E$6135,4,FALSE)</f>
        <v>19070</v>
      </c>
      <c r="N115" s="3">
        <f>vlookup(E115,'Faculty and Enrollment'!$A$1:$E$6135,5,FALSE)</f>
        <v>456</v>
      </c>
      <c r="O115" s="1">
        <v>1.0</v>
      </c>
      <c r="P115" s="3" t="str">
        <f t="shared" si="2"/>
        <v>Public</v>
      </c>
      <c r="Q115" s="1" t="b">
        <v>0</v>
      </c>
    </row>
    <row r="116">
      <c r="A116" s="1" t="s">
        <v>256</v>
      </c>
      <c r="B116" s="1" t="s">
        <v>22</v>
      </c>
      <c r="C116" s="1" t="s">
        <v>257</v>
      </c>
      <c r="D116" s="1">
        <v>167394.0</v>
      </c>
      <c r="E116" s="1">
        <v>167394.0</v>
      </c>
      <c r="F116" s="3">
        <f>vlookup(E116, IPEDS!$B$2:$H$6164, 2, FALSE)</f>
        <v>1</v>
      </c>
      <c r="G116" s="3" t="str">
        <f>VLOOKUP(F116,Region_Codes!A:B,2,FALSE)</f>
        <v>New England</v>
      </c>
      <c r="H116" s="3">
        <f>vlookup(E116, IPEDS!$B$2:$H$6164, 3, FALSE)</f>
        <v>19</v>
      </c>
      <c r="I116" s="3">
        <f>vlookup(E116, IPEDS!$B$2:$H$6164, 7, FALSE)</f>
        <v>30</v>
      </c>
      <c r="J116" s="3" t="str">
        <f t="shared" si="1"/>
        <v>Religious</v>
      </c>
      <c r="K116" s="3" t="str">
        <f>VLOOKUP(H116,Carnegie_class!A:B,2,FALSE)</f>
        <v>M2</v>
      </c>
      <c r="L116" s="3" t="str">
        <f>vlookup(E116, IPEDS!$B$2:$H$6164, 5, FALSE)</f>
        <v>MA</v>
      </c>
      <c r="M116" s="3">
        <f>vlookup(E116,'Faculty and Enrollment'!$A$1:$E$6135,4,FALSE)</f>
        <v>1332</v>
      </c>
      <c r="N116" s="3">
        <f>vlookup(E116,'Faculty and Enrollment'!$A$1:$E$6135,5,FALSE)</f>
        <v>91</v>
      </c>
      <c r="O116" s="1">
        <v>4.0</v>
      </c>
      <c r="P116" s="3" t="str">
        <f t="shared" si="2"/>
        <v>Private</v>
      </c>
      <c r="Q116" s="1" t="b">
        <v>0</v>
      </c>
    </row>
    <row r="117">
      <c r="A117" s="1" t="s">
        <v>258</v>
      </c>
      <c r="B117" s="1" t="s">
        <v>19</v>
      </c>
      <c r="C117" s="1" t="s">
        <v>259</v>
      </c>
      <c r="D117" s="1">
        <v>196130.0</v>
      </c>
      <c r="E117" s="1">
        <v>196130.0</v>
      </c>
      <c r="F117" s="3">
        <f>vlookup(E117, IPEDS!$B$2:$H$6164, 2, FALSE)</f>
        <v>2</v>
      </c>
      <c r="G117" s="3" t="str">
        <f>VLOOKUP(F117,Region_Codes!A:B,2,FALSE)</f>
        <v>Mid East</v>
      </c>
      <c r="H117" s="3">
        <f>vlookup(E117, IPEDS!$B$2:$H$6164, 3, FALSE)</f>
        <v>18</v>
      </c>
      <c r="I117" s="3">
        <f>vlookup(E117, IPEDS!$B$2:$H$6164, 7, FALSE)</f>
        <v>-2</v>
      </c>
      <c r="J117" s="3" t="str">
        <f t="shared" si="1"/>
        <v>Not religious</v>
      </c>
      <c r="K117" s="3" t="str">
        <f>VLOOKUP(H117,Carnegie_class!A:B,2,FALSE)</f>
        <v>M1</v>
      </c>
      <c r="L117" s="3" t="str">
        <f>vlookup(E117, IPEDS!$B$2:$H$6164, 5, FALSE)</f>
        <v>NY</v>
      </c>
      <c r="M117" s="3">
        <f>vlookup(E117,'Faculty and Enrollment'!$A$1:$E$6135,4,FALSE)</f>
        <v>6470</v>
      </c>
      <c r="N117" s="3">
        <f>vlookup(E117,'Faculty and Enrollment'!$A$1:$E$6135,5,FALSE)</f>
        <v>396</v>
      </c>
      <c r="O117" s="1">
        <v>1.0</v>
      </c>
      <c r="P117" s="3" t="str">
        <f t="shared" si="2"/>
        <v>Public</v>
      </c>
      <c r="Q117" s="1" t="b">
        <v>0</v>
      </c>
    </row>
    <row r="118">
      <c r="A118" s="1" t="s">
        <v>260</v>
      </c>
      <c r="B118" s="1" t="s">
        <v>22</v>
      </c>
      <c r="C118" s="1" t="s">
        <v>261</v>
      </c>
      <c r="D118" s="1">
        <v>110592.0</v>
      </c>
      <c r="E118" s="1">
        <v>110592.0</v>
      </c>
      <c r="F118" s="3">
        <f>vlookup(E118, IPEDS!$B$2:$H$6164, 2, FALSE)</f>
        <v>8</v>
      </c>
      <c r="G118" s="3" t="str">
        <f>VLOOKUP(F118,Region_Codes!A:B,2,FALSE)</f>
        <v>Far West</v>
      </c>
      <c r="H118" s="3">
        <f>vlookup(E118, IPEDS!$B$2:$H$6164, 3, FALSE)</f>
        <v>18</v>
      </c>
      <c r="I118" s="3">
        <f>vlookup(E118, IPEDS!$B$2:$H$6164, 7, FALSE)</f>
        <v>-2</v>
      </c>
      <c r="J118" s="3" t="str">
        <f t="shared" si="1"/>
        <v>Not religious</v>
      </c>
      <c r="K118" s="3" t="str">
        <f>VLOOKUP(H118,Carnegie_class!A:B,2,FALSE)</f>
        <v>M1</v>
      </c>
      <c r="L118" s="3" t="str">
        <f>vlookup(E118, IPEDS!$B$2:$H$6164, 5, FALSE)</f>
        <v>CA</v>
      </c>
      <c r="M118" s="3">
        <f>vlookup(E118,'Faculty and Enrollment'!$A$1:$E$6135,4,FALSE)</f>
        <v>25080</v>
      </c>
      <c r="N118" s="3">
        <f>vlookup(E118,'Faculty and Enrollment'!$A$1:$E$6135,5,FALSE)</f>
        <v>998</v>
      </c>
      <c r="O118" s="3">
        <f>vlookup(E118, IPEDS!$B$2:$J$6164, 9, FALSE)</f>
        <v>1</v>
      </c>
      <c r="P118" s="3" t="str">
        <f t="shared" si="2"/>
        <v>Public</v>
      </c>
      <c r="Q118" s="1" t="b">
        <v>0</v>
      </c>
    </row>
    <row r="119">
      <c r="A119" s="1" t="s">
        <v>262</v>
      </c>
      <c r="B119" s="1" t="s">
        <v>22</v>
      </c>
      <c r="C119" s="1" t="s">
        <v>263</v>
      </c>
      <c r="D119" s="3">
        <f>vlookup(C119, IPEDS!$A$2:$C$6164, 2, FALSE)</f>
        <v>145725</v>
      </c>
      <c r="E119" s="3">
        <v>145725.0</v>
      </c>
      <c r="F119" s="3">
        <f>vlookup(E119, IPEDS!$B$2:$H$6164, 2, FALSE)</f>
        <v>3</v>
      </c>
      <c r="G119" s="3" t="str">
        <f>VLOOKUP(F119,Region_Codes!A:B,2,FALSE)</f>
        <v>Great Lakes</v>
      </c>
      <c r="H119" s="3">
        <f>vlookup(E119, IPEDS!$B$2:$H$6164, 3, FALSE)</f>
        <v>16</v>
      </c>
      <c r="I119" s="3">
        <f>vlookup(E119, IPEDS!$B$2:$H$6164, 7, FALSE)</f>
        <v>-2</v>
      </c>
      <c r="J119" s="3" t="str">
        <f t="shared" si="1"/>
        <v>Not religious</v>
      </c>
      <c r="K119" s="3" t="str">
        <f>VLOOKUP(H119,Carnegie_class!A:B,2,FALSE)</f>
        <v>R2</v>
      </c>
      <c r="L119" s="3" t="str">
        <f>vlookup(E119, IPEDS!$B$2:$H$6164, 5, FALSE)</f>
        <v>IL</v>
      </c>
      <c r="M119" s="3">
        <f>vlookup(E119,'Faculty and Enrollment'!$A$1:$E$6135,4,FALSE)</f>
        <v>8563</v>
      </c>
      <c r="N119" s="3">
        <f>vlookup(E119,'Faculty and Enrollment'!$A$1:$E$6135,5,FALSE)</f>
        <v>447</v>
      </c>
      <c r="O119" s="1">
        <v>3.0</v>
      </c>
      <c r="P119" s="3" t="str">
        <f t="shared" si="2"/>
        <v>Private</v>
      </c>
      <c r="Q119" s="1" t="b">
        <v>0</v>
      </c>
    </row>
    <row r="120">
      <c r="A120" s="1" t="s">
        <v>264</v>
      </c>
      <c r="B120" s="1" t="s">
        <v>22</v>
      </c>
      <c r="C120" s="1" t="s">
        <v>265</v>
      </c>
      <c r="D120" s="3">
        <f>vlookup(C120, IPEDS!$A$2:$C$6164, 2, FALSE)</f>
        <v>165112</v>
      </c>
      <c r="E120" s="3">
        <v>165112.0</v>
      </c>
      <c r="F120" s="3">
        <f>vlookup(E120, IPEDS!$B$2:$H$6164, 2, FALSE)</f>
        <v>1</v>
      </c>
      <c r="G120" s="3" t="str">
        <f>VLOOKUP(F120,Region_Codes!A:B,2,FALSE)</f>
        <v>New England</v>
      </c>
      <c r="H120" s="3">
        <f>vlookup(E120, IPEDS!$B$2:$H$6164, 3, FALSE)</f>
        <v>1</v>
      </c>
      <c r="I120" s="3">
        <f>vlookup(E120, IPEDS!$B$2:$H$6164, 7, FALSE)</f>
        <v>-2</v>
      </c>
      <c r="J120" s="3" t="str">
        <f t="shared" si="1"/>
        <v>Not religious</v>
      </c>
      <c r="K120" s="3" t="str">
        <f>VLOOKUP(H120,Carnegie_class!A:B,2,FALSE)</f>
        <v>Community College</v>
      </c>
      <c r="L120" s="3" t="str">
        <f>vlookup(E120, IPEDS!$B$2:$H$6164, 5, FALSE)</f>
        <v>MA</v>
      </c>
      <c r="M120" s="3">
        <f>vlookup(E120,'Faculty and Enrollment'!$A$1:$E$6135,4,FALSE)</f>
        <v>8545</v>
      </c>
      <c r="N120" s="3">
        <f>vlookup(E120,'Faculty and Enrollment'!$A$1:$E$6135,5,FALSE)</f>
        <v>261</v>
      </c>
      <c r="O120" s="1">
        <v>1.0</v>
      </c>
      <c r="P120" s="3" t="str">
        <f t="shared" si="2"/>
        <v>Public</v>
      </c>
      <c r="Q120" s="1" t="b">
        <v>0</v>
      </c>
    </row>
    <row r="121">
      <c r="A121" s="1" t="s">
        <v>266</v>
      </c>
      <c r="B121" s="1" t="s">
        <v>22</v>
      </c>
      <c r="C121" s="1" t="s">
        <v>267</v>
      </c>
      <c r="D121" s="3">
        <f>vlookup(C121, IPEDS!$A$2:$C$6164, 2, FALSE)</f>
        <v>186131</v>
      </c>
      <c r="E121" s="3">
        <v>186131.0</v>
      </c>
      <c r="F121" s="3">
        <f>vlookup(E121, IPEDS!$B$2:$H$6164, 2, FALSE)</f>
        <v>2</v>
      </c>
      <c r="G121" s="3" t="str">
        <f>VLOOKUP(F121,Region_Codes!A:B,2,FALSE)</f>
        <v>Mid East</v>
      </c>
      <c r="H121" s="3">
        <f>vlookup(E121, IPEDS!$B$2:$H$6164, 3, FALSE)</f>
        <v>15</v>
      </c>
      <c r="I121" s="3">
        <f>vlookup(E121, IPEDS!$B$2:$H$6164, 7, FALSE)</f>
        <v>-2</v>
      </c>
      <c r="J121" s="3" t="str">
        <f t="shared" si="1"/>
        <v>Not religious</v>
      </c>
      <c r="K121" s="3" t="str">
        <f>VLOOKUP(H121,Carnegie_class!A:B,2,FALSE)</f>
        <v>R1</v>
      </c>
      <c r="L121" s="3" t="str">
        <f>vlookup(E121, IPEDS!$B$2:$H$6164, 5, FALSE)</f>
        <v>NJ</v>
      </c>
      <c r="M121" s="3">
        <f>vlookup(E121,'Faculty and Enrollment'!$A$1:$E$6135,4,FALSE)</f>
        <v>8922</v>
      </c>
      <c r="N121" s="3">
        <f>vlookup(E121,'Faculty and Enrollment'!$A$1:$E$6135,5,FALSE)</f>
        <v>1115</v>
      </c>
      <c r="O121" s="1">
        <v>3.0</v>
      </c>
      <c r="P121" s="3" t="str">
        <f t="shared" si="2"/>
        <v>Private</v>
      </c>
      <c r="Q121" s="1" t="b">
        <v>1</v>
      </c>
    </row>
    <row r="122">
      <c r="A122" s="1" t="s">
        <v>268</v>
      </c>
      <c r="B122" s="1" t="s">
        <v>22</v>
      </c>
      <c r="C122" s="1" t="s">
        <v>269</v>
      </c>
      <c r="D122" s="3">
        <f>vlookup(C122, IPEDS!$A$2:$C$6164, 2, FALSE)</f>
        <v>164465</v>
      </c>
      <c r="E122" s="3">
        <v>164465.0</v>
      </c>
      <c r="F122" s="3">
        <f>vlookup(E122, IPEDS!$B$2:$H$6164, 2, FALSE)</f>
        <v>1</v>
      </c>
      <c r="G122" s="3" t="str">
        <f>VLOOKUP(F122,Region_Codes!A:B,2,FALSE)</f>
        <v>New England</v>
      </c>
      <c r="H122" s="3">
        <f>vlookup(E122, IPEDS!$B$2:$H$6164, 3, FALSE)</f>
        <v>21</v>
      </c>
      <c r="I122" s="3">
        <f>vlookup(E122, IPEDS!$B$2:$H$6164, 7, FALSE)</f>
        <v>-2</v>
      </c>
      <c r="J122" s="3" t="str">
        <f t="shared" si="1"/>
        <v>Not religious</v>
      </c>
      <c r="K122" s="3" t="str">
        <f>VLOOKUP(H122,Carnegie_class!A:B,2,FALSE)</f>
        <v>Baccalaureate Colleges</v>
      </c>
      <c r="L122" s="3" t="str">
        <f>vlookup(E122, IPEDS!$B$2:$H$6164, 5, FALSE)</f>
        <v>MA</v>
      </c>
      <c r="M122" s="3">
        <f>vlookup(E122,'Faculty and Enrollment'!$A$1:$E$6135,4,FALSE)</f>
        <v>1910</v>
      </c>
      <c r="N122" s="3">
        <f>vlookup(E122,'Faculty and Enrollment'!$A$1:$E$6135,5,FALSE)</f>
        <v>286</v>
      </c>
      <c r="O122" s="1">
        <v>3.0</v>
      </c>
      <c r="P122" s="3" t="str">
        <f t="shared" si="2"/>
        <v>Private</v>
      </c>
      <c r="Q122" s="1" t="b">
        <v>0</v>
      </c>
    </row>
    <row r="123">
      <c r="A123" s="1" t="s">
        <v>270</v>
      </c>
      <c r="B123" s="1" t="s">
        <v>195</v>
      </c>
      <c r="C123" s="1" t="s">
        <v>271</v>
      </c>
      <c r="D123" s="3">
        <f>vlookup(C123, IPEDS!$A$2:$C$6164, 2, FALSE)</f>
        <v>122889</v>
      </c>
      <c r="E123" s="3">
        <v>122889.0</v>
      </c>
      <c r="F123" s="3">
        <f>vlookup(E123, IPEDS!$B$2:$H$6164, 2, FALSE)</f>
        <v>8</v>
      </c>
      <c r="G123" s="3" t="str">
        <f>VLOOKUP(F123,Region_Codes!A:B,2,FALSE)</f>
        <v>Far West</v>
      </c>
      <c r="H123" s="3">
        <f>vlookup(E123, IPEDS!$B$2:$H$6164, 3, FALSE)</f>
        <v>1</v>
      </c>
      <c r="I123" s="3">
        <f>vlookup(E123, IPEDS!$B$2:$H$6164, 7, FALSE)</f>
        <v>-2</v>
      </c>
      <c r="J123" s="3" t="str">
        <f t="shared" si="1"/>
        <v>Not religious</v>
      </c>
      <c r="K123" s="3" t="str">
        <f>VLOOKUP(H123,Carnegie_class!A:B,2,FALSE)</f>
        <v>Community College</v>
      </c>
      <c r="L123" s="3" t="str">
        <f>vlookup(E123, IPEDS!$B$2:$H$6164, 5, FALSE)</f>
        <v>CA</v>
      </c>
      <c r="M123" s="3">
        <f>vlookup(E123,'Faculty and Enrollment'!$A$1:$E$6135,4,FALSE)</f>
        <v>12345</v>
      </c>
      <c r="N123" s="3">
        <f>vlookup(E123,'Faculty and Enrollment'!$A$1:$E$6135,5,FALSE)</f>
        <v>357</v>
      </c>
      <c r="O123" s="1">
        <v>1.0</v>
      </c>
      <c r="P123" s="3" t="str">
        <f t="shared" si="2"/>
        <v>Public</v>
      </c>
      <c r="Q123" s="1" t="b">
        <v>0</v>
      </c>
    </row>
    <row r="124">
      <c r="A124" s="1" t="s">
        <v>272</v>
      </c>
      <c r="B124" s="1" t="s">
        <v>22</v>
      </c>
      <c r="C124" s="1" t="s">
        <v>273</v>
      </c>
      <c r="D124" s="1">
        <v>196246.0</v>
      </c>
      <c r="E124" s="1">
        <v>196246.0</v>
      </c>
      <c r="F124" s="3">
        <f>vlookup(E124, IPEDS!$B$2:$H$6164, 2, FALSE)</f>
        <v>2</v>
      </c>
      <c r="G124" s="3" t="str">
        <f>VLOOKUP(F124,Region_Codes!A:B,2,FALSE)</f>
        <v>Mid East</v>
      </c>
      <c r="H124" s="3">
        <f>vlookup(E124, IPEDS!$B$2:$H$6164, 3, FALSE)</f>
        <v>19</v>
      </c>
      <c r="I124" s="3">
        <f>vlookup(E124, IPEDS!$B$2:$H$6164, 7, FALSE)</f>
        <v>-2</v>
      </c>
      <c r="J124" s="3" t="str">
        <f t="shared" si="1"/>
        <v>Not religious</v>
      </c>
      <c r="K124" s="3" t="str">
        <f>VLOOKUP(H124,Carnegie_class!A:B,2,FALSE)</f>
        <v>M2</v>
      </c>
      <c r="L124" s="3" t="str">
        <f>vlookup(E124, IPEDS!$B$2:$H$6164, 5, FALSE)</f>
        <v>NY</v>
      </c>
      <c r="M124" s="3">
        <f>vlookup(E124,'Faculty and Enrollment'!$A$1:$E$6135,4,FALSE)</f>
        <v>4417</v>
      </c>
      <c r="N124" s="3">
        <f>vlookup(E124,'Faculty and Enrollment'!$A$1:$E$6135,5,FALSE)</f>
        <v>269</v>
      </c>
      <c r="O124" s="1">
        <v>1.0</v>
      </c>
      <c r="P124" s="3" t="str">
        <f t="shared" si="2"/>
        <v>Public</v>
      </c>
      <c r="Q124" s="1" t="b">
        <v>0</v>
      </c>
    </row>
    <row r="125">
      <c r="A125" s="1" t="s">
        <v>274</v>
      </c>
      <c r="B125" s="1" t="s">
        <v>22</v>
      </c>
      <c r="C125" s="1" t="s">
        <v>275</v>
      </c>
      <c r="D125" s="3">
        <f>vlookup(C125, IPEDS!$A$2:$C$6164, 2, FALSE)</f>
        <v>172644</v>
      </c>
      <c r="E125" s="3">
        <v>172644.0</v>
      </c>
      <c r="F125" s="3">
        <f>vlookup(E125, IPEDS!$B$2:$H$6164, 2, FALSE)</f>
        <v>3</v>
      </c>
      <c r="G125" s="3" t="str">
        <f>VLOOKUP(F125,Region_Codes!A:B,2,FALSE)</f>
        <v>Great Lakes</v>
      </c>
      <c r="H125" s="3">
        <f>vlookup(E125, IPEDS!$B$2:$H$6164, 3, FALSE)</f>
        <v>15</v>
      </c>
      <c r="I125" s="3">
        <f>vlookup(E125, IPEDS!$B$2:$H$6164, 7, FALSE)</f>
        <v>-2</v>
      </c>
      <c r="J125" s="3" t="str">
        <f t="shared" si="1"/>
        <v>Not religious</v>
      </c>
      <c r="K125" s="3" t="str">
        <f>VLOOKUP(H125,Carnegie_class!A:B,2,FALSE)</f>
        <v>R1</v>
      </c>
      <c r="L125" s="3" t="str">
        <f>vlookup(E125, IPEDS!$B$2:$H$6164, 5, FALSE)</f>
        <v>MI</v>
      </c>
      <c r="M125" s="3">
        <f>vlookup(E125,'Faculty and Enrollment'!$A$1:$E$6135,4,FALSE)</f>
        <v>23553</v>
      </c>
      <c r="N125" s="3">
        <f>vlookup(E125,'Faculty and Enrollment'!$A$1:$E$6135,5,FALSE)</f>
        <v>1779</v>
      </c>
      <c r="O125" s="3">
        <f>vlookup(E125, IPEDS!$B$2:$J$6164, 9, FALSE)</f>
        <v>1</v>
      </c>
      <c r="P125" s="3" t="str">
        <f t="shared" si="2"/>
        <v>Public</v>
      </c>
      <c r="Q125" s="1" t="b">
        <v>0</v>
      </c>
    </row>
    <row r="126">
      <c r="A126" s="1" t="s">
        <v>276</v>
      </c>
      <c r="B126" s="1" t="s">
        <v>162</v>
      </c>
      <c r="C126" s="1" t="s">
        <v>277</v>
      </c>
      <c r="D126" s="1">
        <v>377555.0</v>
      </c>
      <c r="E126" s="1">
        <v>377555.0</v>
      </c>
      <c r="F126" s="3">
        <f>vlookup(E126, IPEDS!$B$2:$H$6164, 2, FALSE)</f>
        <v>8</v>
      </c>
      <c r="G126" s="3" t="str">
        <f>VLOOKUP(F126,Region_Codes!A:B,2,FALSE)</f>
        <v>Far West</v>
      </c>
      <c r="H126" s="3">
        <f>vlookup(E126, IPEDS!$B$2:$H$6164, 3, FALSE)</f>
        <v>18</v>
      </c>
      <c r="I126" s="3">
        <f>vlookup(E126, IPEDS!$B$2:$H$6164, 7, FALSE)</f>
        <v>-2</v>
      </c>
      <c r="J126" s="3" t="str">
        <f t="shared" si="1"/>
        <v>Not religious</v>
      </c>
      <c r="K126" s="3" t="str">
        <f>VLOOKUP(H126,Carnegie_class!A:B,2,FALSE)</f>
        <v>M1</v>
      </c>
      <c r="L126" s="3" t="str">
        <f>vlookup(E126, IPEDS!$B$2:$H$6164, 5, FALSE)</f>
        <v>WA</v>
      </c>
      <c r="M126" s="3">
        <f>vlookup(E126,'Faculty and Enrollment'!$A$1:$E$6135,4,FALSE)</f>
        <v>5809</v>
      </c>
      <c r="N126" s="3">
        <f>vlookup(E126,'Faculty and Enrollment'!$A$1:$E$6135,5,FALSE)</f>
        <v>244</v>
      </c>
      <c r="O126" s="3">
        <f>vlookup(E126, IPEDS!$B$2:$J$6164, 9, FALSE)</f>
        <v>1</v>
      </c>
      <c r="P126" s="3" t="str">
        <f t="shared" si="2"/>
        <v>Public</v>
      </c>
      <c r="Q126" s="1" t="b">
        <v>0</v>
      </c>
    </row>
    <row r="127">
      <c r="A127" s="1" t="s">
        <v>278</v>
      </c>
      <c r="B127" s="1" t="s">
        <v>22</v>
      </c>
      <c r="C127" s="1" t="s">
        <v>279</v>
      </c>
      <c r="D127" s="1">
        <v>175005.0</v>
      </c>
      <c r="E127" s="1">
        <v>175005.0</v>
      </c>
      <c r="F127" s="3">
        <f>vlookup(E127, IPEDS!$B$2:$H$6164, 2, FALSE)</f>
        <v>4</v>
      </c>
      <c r="G127" s="3" t="str">
        <f>VLOOKUP(F127,Region_Codes!A:B,2,FALSE)</f>
        <v>Plains</v>
      </c>
      <c r="H127" s="3">
        <f>vlookup(E127, IPEDS!$B$2:$H$6164, 3, FALSE)</f>
        <v>17</v>
      </c>
      <c r="I127" s="3">
        <f>vlookup(E127, IPEDS!$B$2:$H$6164, 7, FALSE)</f>
        <v>30</v>
      </c>
      <c r="J127" s="3" t="str">
        <f t="shared" si="1"/>
        <v>Religious</v>
      </c>
      <c r="K127" s="3" t="str">
        <f>VLOOKUP(H127,Carnegie_class!A:B,2,FALSE)</f>
        <v>DPU</v>
      </c>
      <c r="L127" s="3" t="str">
        <f>vlookup(E127, IPEDS!$B$2:$H$6164, 5, FALSE)</f>
        <v>MN</v>
      </c>
      <c r="M127" s="3">
        <f>vlookup(E127,'Faculty and Enrollment'!$A$1:$E$6135,4,FALSE)</f>
        <v>3533</v>
      </c>
      <c r="N127" s="3">
        <f>vlookup(E127,'Faculty and Enrollment'!$A$1:$E$6135,5,FALSE)</f>
        <v>281</v>
      </c>
      <c r="O127" s="1">
        <v>4.0</v>
      </c>
      <c r="P127" s="3" t="str">
        <f t="shared" si="2"/>
        <v>Private</v>
      </c>
      <c r="Q127" s="1" t="b">
        <v>0</v>
      </c>
    </row>
    <row r="128">
      <c r="A128" s="1" t="s">
        <v>280</v>
      </c>
      <c r="B128" s="1" t="s">
        <v>22</v>
      </c>
      <c r="C128" s="1" t="s">
        <v>281</v>
      </c>
      <c r="D128" s="3">
        <f>vlookup(C128, IPEDS!$A$2:$C$6164, 2, FALSE)</f>
        <v>186867</v>
      </c>
      <c r="E128" s="3">
        <v>186867.0</v>
      </c>
      <c r="F128" s="3">
        <f>vlookup(E128, IPEDS!$B$2:$H$6164, 2, FALSE)</f>
        <v>2</v>
      </c>
      <c r="G128" s="3" t="str">
        <f>VLOOKUP(F128,Region_Codes!A:B,2,FALSE)</f>
        <v>Mid East</v>
      </c>
      <c r="H128" s="3">
        <f>vlookup(E128, IPEDS!$B$2:$H$6164, 3, FALSE)</f>
        <v>16</v>
      </c>
      <c r="I128" s="3">
        <f>vlookup(E128, IPEDS!$B$2:$H$6164, 7, FALSE)</f>
        <v>-2</v>
      </c>
      <c r="J128" s="3" t="str">
        <f t="shared" si="1"/>
        <v>Not religious</v>
      </c>
      <c r="K128" s="3" t="str">
        <f>VLOOKUP(H128,Carnegie_class!A:B,2,FALSE)</f>
        <v>R2</v>
      </c>
      <c r="L128" s="3" t="str">
        <f>vlookup(E128, IPEDS!$B$2:$H$6164, 5, FALSE)</f>
        <v>NJ</v>
      </c>
      <c r="M128" s="3">
        <f>vlookup(E128,'Faculty and Enrollment'!$A$1:$E$6135,4,FALSE)</f>
        <v>8842</v>
      </c>
      <c r="N128" s="3">
        <f>vlookup(E128,'Faculty and Enrollment'!$A$1:$E$6135,5,FALSE)</f>
        <v>411</v>
      </c>
      <c r="O128" s="1">
        <v>3.0</v>
      </c>
      <c r="P128" s="3" t="str">
        <f t="shared" si="2"/>
        <v>Private</v>
      </c>
      <c r="Q128" s="1" t="b">
        <v>0</v>
      </c>
    </row>
    <row r="129">
      <c r="A129" s="1" t="s">
        <v>282</v>
      </c>
      <c r="B129" s="1" t="s">
        <v>22</v>
      </c>
      <c r="C129" s="1" t="s">
        <v>283</v>
      </c>
      <c r="D129" s="3">
        <f>vlookup(C129, IPEDS!$A$2:$C$6164, 2, FALSE)</f>
        <v>183239</v>
      </c>
      <c r="E129" s="3">
        <v>183239.0</v>
      </c>
      <c r="F129" s="3">
        <f>vlookup(E129, IPEDS!$B$2:$H$6164, 2, FALSE)</f>
        <v>1</v>
      </c>
      <c r="G129" s="3" t="str">
        <f>VLOOKUP(F129,Region_Codes!A:B,2,FALSE)</f>
        <v>New England</v>
      </c>
      <c r="H129" s="3">
        <f>vlookup(E129, IPEDS!$B$2:$H$6164, 3, FALSE)</f>
        <v>21</v>
      </c>
      <c r="I129" s="3">
        <f>vlookup(E129, IPEDS!$B$2:$H$6164, 7, FALSE)</f>
        <v>30</v>
      </c>
      <c r="J129" s="3" t="str">
        <f t="shared" si="1"/>
        <v>Religious</v>
      </c>
      <c r="K129" s="3" t="str">
        <f>VLOOKUP(H129,Carnegie_class!A:B,2,FALSE)</f>
        <v>Baccalaureate Colleges</v>
      </c>
      <c r="L129" s="3" t="str">
        <f>vlookup(E129, IPEDS!$B$2:$H$6164, 5, FALSE)</f>
        <v>NH</v>
      </c>
      <c r="M129" s="3">
        <f>vlookup(E129,'Faculty and Enrollment'!$A$1:$E$6135,4,FALSE)</f>
        <v>2078</v>
      </c>
      <c r="N129" s="3">
        <f>vlookup(E129,'Faculty and Enrollment'!$A$1:$E$6135,5,FALSE)</f>
        <v>175</v>
      </c>
      <c r="O129" s="3">
        <f>vlookup(E129, IPEDS!$B$2:$J$6164, 9, FALSE)</f>
        <v>4</v>
      </c>
      <c r="P129" s="3" t="str">
        <f t="shared" si="2"/>
        <v>Private</v>
      </c>
      <c r="Q129" s="1" t="b">
        <v>0</v>
      </c>
    </row>
    <row r="130">
      <c r="A130" s="1" t="s">
        <v>284</v>
      </c>
      <c r="B130" s="1" t="s">
        <v>22</v>
      </c>
      <c r="C130" s="1" t="s">
        <v>285</v>
      </c>
      <c r="D130" s="1">
        <v>188030.0</v>
      </c>
      <c r="E130" s="1">
        <v>188030.0</v>
      </c>
      <c r="F130" s="3">
        <f>vlookup(E130, IPEDS!$B$2:$H$6164, 2, FALSE)</f>
        <v>6</v>
      </c>
      <c r="G130" s="3" t="str">
        <f>VLOOKUP(F130,Region_Codes!A:B,2,FALSE)</f>
        <v>Southwest</v>
      </c>
      <c r="H130" s="3">
        <f>vlookup(E130, IPEDS!$B$2:$H$6164, 3, FALSE)</f>
        <v>16</v>
      </c>
      <c r="I130" s="3">
        <f>vlookup(E130, IPEDS!$B$2:$H$6164, 7, FALSE)</f>
        <v>-2</v>
      </c>
      <c r="J130" s="3" t="str">
        <f t="shared" si="1"/>
        <v>Not religious</v>
      </c>
      <c r="K130" s="3" t="str">
        <f>VLOOKUP(H130,Carnegie_class!A:B,2,FALSE)</f>
        <v>R2</v>
      </c>
      <c r="L130" s="3" t="str">
        <f>vlookup(E130, IPEDS!$B$2:$H$6164, 5, FALSE)</f>
        <v>NM</v>
      </c>
      <c r="M130" s="3">
        <f>vlookup(E130,'Faculty and Enrollment'!$A$1:$E$6135,4,FALSE)</f>
        <v>14779</v>
      </c>
      <c r="N130" s="3">
        <f>vlookup(E130,'Faculty and Enrollment'!$A$1:$E$6135,5,FALSE)</f>
        <v>760</v>
      </c>
      <c r="O130" s="1">
        <v>1.0</v>
      </c>
      <c r="P130" s="3" t="str">
        <f t="shared" si="2"/>
        <v>Public</v>
      </c>
      <c r="Q130" s="1" t="b">
        <v>0</v>
      </c>
    </row>
    <row r="131">
      <c r="A131" s="1" t="s">
        <v>286</v>
      </c>
      <c r="B131" s="1" t="s">
        <v>22</v>
      </c>
      <c r="C131" s="1" t="s">
        <v>287</v>
      </c>
      <c r="D131" s="3">
        <f>vlookup(C131, IPEDS!$A$2:$C$6164, 2, FALSE)</f>
        <v>483018</v>
      </c>
      <c r="E131" s="3">
        <v>483018.0</v>
      </c>
      <c r="F131" s="3">
        <f>vlookup(E131, IPEDS!$B$2:$H$6164, 2, FALSE)</f>
        <v>3</v>
      </c>
      <c r="G131" s="3" t="str">
        <f>VLOOKUP(F131,Region_Codes!A:B,2,FALSE)</f>
        <v>Great Lakes</v>
      </c>
      <c r="H131" s="3">
        <f>vlookup(E131, IPEDS!$B$2:$H$6164, 3, FALSE)</f>
        <v>21</v>
      </c>
      <c r="I131" s="3">
        <f>vlookup(E131, IPEDS!$B$2:$H$6164, 7, FALSE)</f>
        <v>-2</v>
      </c>
      <c r="J131" s="3" t="str">
        <f t="shared" si="1"/>
        <v>Not religious</v>
      </c>
      <c r="K131" s="3" t="str">
        <f>VLOOKUP(H131,Carnegie_class!A:B,2,FALSE)</f>
        <v>Baccalaureate Colleges</v>
      </c>
      <c r="L131" s="3" t="str">
        <f>vlookup(E131, IPEDS!$B$2:$H$6164, 5, FALSE)</f>
        <v>OH</v>
      </c>
      <c r="M131" s="3">
        <f>vlookup(E131,'Faculty and Enrollment'!$A$1:$E$6135,4,FALSE)</f>
        <v>127</v>
      </c>
      <c r="N131" s="3">
        <f>vlookup(E131,'Faculty and Enrollment'!$A$1:$E$6135,5,FALSE)</f>
        <v>21</v>
      </c>
      <c r="O131" s="1">
        <v>3.0</v>
      </c>
      <c r="P131" s="3" t="str">
        <f t="shared" si="2"/>
        <v>Private</v>
      </c>
      <c r="Q131" s="1" t="b">
        <v>0</v>
      </c>
    </row>
    <row r="132">
      <c r="A132" s="1" t="s">
        <v>288</v>
      </c>
      <c r="B132" s="1" t="s">
        <v>22</v>
      </c>
      <c r="C132" s="1" t="s">
        <v>289</v>
      </c>
      <c r="D132" s="3">
        <f>vlookup(C132, IPEDS!$A$2:$C$6164, 2, FALSE)</f>
        <v>199865</v>
      </c>
      <c r="E132" s="3">
        <v>199865.0</v>
      </c>
      <c r="F132" s="3">
        <f>vlookup(E132, IPEDS!$B$2:$H$6164, 2, FALSE)</f>
        <v>5</v>
      </c>
      <c r="G132" s="3" t="str">
        <f>VLOOKUP(F132,Region_Codes!A:B,2,FALSE)</f>
        <v>Southeast</v>
      </c>
      <c r="H132" s="3">
        <f>vlookup(E132, IPEDS!$B$2:$H$6164, 3, FALSE)</f>
        <v>21</v>
      </c>
      <c r="I132" s="3">
        <f>vlookup(E132, IPEDS!$B$2:$H$6164, 7, FALSE)</f>
        <v>-2</v>
      </c>
      <c r="J132" s="3" t="str">
        <f t="shared" si="1"/>
        <v>Not religious</v>
      </c>
      <c r="K132" s="3" t="str">
        <f>VLOOKUP(H132,Carnegie_class!A:B,2,FALSE)</f>
        <v>Baccalaureate Colleges</v>
      </c>
      <c r="L132" s="3" t="str">
        <f>vlookup(E132, IPEDS!$B$2:$H$6164, 5, FALSE)</f>
        <v>NC</v>
      </c>
      <c r="M132" s="3">
        <f>vlookup(E132,'Faculty and Enrollment'!$A$1:$E$6135,4,FALSE)</f>
        <v>797</v>
      </c>
      <c r="N132" s="3">
        <f>vlookup(E132,'Faculty and Enrollment'!$A$1:$E$6135,5,FALSE)</f>
        <v>68</v>
      </c>
      <c r="O132" s="1">
        <v>4.0</v>
      </c>
      <c r="P132" s="3" t="str">
        <f t="shared" si="2"/>
        <v>Private</v>
      </c>
      <c r="Q132" s="1" t="b">
        <v>0</v>
      </c>
    </row>
    <row r="133">
      <c r="A133" s="1" t="s">
        <v>290</v>
      </c>
      <c r="B133" s="1" t="s">
        <v>22</v>
      </c>
      <c r="C133" s="1" t="s">
        <v>291</v>
      </c>
      <c r="D133" s="3">
        <f>vlookup(C133, IPEDS!$A$2:$C$6164, 2, FALSE)</f>
        <v>115083</v>
      </c>
      <c r="E133" s="3">
        <v>115083.0</v>
      </c>
      <c r="F133" s="3">
        <f>vlookup(E133, IPEDS!$B$2:$H$6164, 2, FALSE)</f>
        <v>8</v>
      </c>
      <c r="G133" s="3" t="str">
        <f>VLOOKUP(F133,Region_Codes!A:B,2,FALSE)</f>
        <v>Far West</v>
      </c>
      <c r="H133" s="3">
        <f>vlookup(E133, IPEDS!$B$2:$H$6164, 3, FALSE)</f>
        <v>18</v>
      </c>
      <c r="I133" s="3">
        <f>vlookup(E133, IPEDS!$B$2:$H$6164, 7, FALSE)</f>
        <v>-2</v>
      </c>
      <c r="J133" s="3" t="str">
        <f t="shared" si="1"/>
        <v>Not religious</v>
      </c>
      <c r="K133" s="3" t="str">
        <f>VLOOKUP(H133,Carnegie_class!A:B,2,FALSE)</f>
        <v>M1</v>
      </c>
      <c r="L133" s="3" t="str">
        <f>vlookup(E133, IPEDS!$B$2:$H$6164, 5, FALSE)</f>
        <v>CA</v>
      </c>
      <c r="M133" s="3">
        <f>vlookup(E133,'Faculty and Enrollment'!$A$1:$E$6135,4,FALSE)</f>
        <v>2262</v>
      </c>
      <c r="N133" s="3">
        <f>vlookup(E133,'Faculty and Enrollment'!$A$1:$E$6135,5,FALSE)</f>
        <v>111</v>
      </c>
      <c r="O133" s="1">
        <v>4.0</v>
      </c>
      <c r="P133" s="3" t="str">
        <f t="shared" si="2"/>
        <v>Private</v>
      </c>
      <c r="Q133" s="1" t="b">
        <v>0</v>
      </c>
    </row>
    <row r="134">
      <c r="A134" s="1" t="s">
        <v>292</v>
      </c>
      <c r="B134" s="1" t="s">
        <v>22</v>
      </c>
      <c r="C134" s="1" t="s">
        <v>293</v>
      </c>
      <c r="D134" s="3">
        <f>vlookup(C134, IPEDS!$A$2:$C$6164, 2, FALSE)</f>
        <v>165334</v>
      </c>
      <c r="E134" s="3">
        <v>165334.0</v>
      </c>
      <c r="F134" s="3">
        <f>vlookup(E134, IPEDS!$B$2:$H$6164, 2, FALSE)</f>
        <v>1</v>
      </c>
      <c r="G134" s="3" t="str">
        <f>VLOOKUP(F134,Region_Codes!A:B,2,FALSE)</f>
        <v>New England</v>
      </c>
      <c r="H134" s="3">
        <f>vlookup(E134, IPEDS!$B$2:$H$6164, 3, FALSE)</f>
        <v>16</v>
      </c>
      <c r="I134" s="3">
        <f>vlookup(E134, IPEDS!$B$2:$H$6164, 7, FALSE)</f>
        <v>-2</v>
      </c>
      <c r="J134" s="3" t="str">
        <f t="shared" si="1"/>
        <v>Not religious</v>
      </c>
      <c r="K134" s="3" t="str">
        <f>VLOOKUP(H134,Carnegie_class!A:B,2,FALSE)</f>
        <v>R2</v>
      </c>
      <c r="L134" s="3" t="str">
        <f>vlookup(E134, IPEDS!$B$2:$H$6164, 5, FALSE)</f>
        <v>MA</v>
      </c>
      <c r="M134" s="3">
        <f>vlookup(E134,'Faculty and Enrollment'!$A$1:$E$6135,4,FALSE)</f>
        <v>4124</v>
      </c>
      <c r="N134" s="3">
        <f>vlookup(E134,'Faculty and Enrollment'!$A$1:$E$6135,5,FALSE)</f>
        <v>304</v>
      </c>
      <c r="O134" s="3">
        <f>vlookup(E134, IPEDS!$B$2:$J$6164, 9, FALSE)</f>
        <v>3</v>
      </c>
      <c r="P134" s="3" t="str">
        <f t="shared" si="2"/>
        <v>Private</v>
      </c>
      <c r="Q134" s="1" t="b">
        <v>0</v>
      </c>
    </row>
    <row r="135">
      <c r="A135" s="1" t="s">
        <v>294</v>
      </c>
      <c r="B135" s="1" t="s">
        <v>19</v>
      </c>
      <c r="C135" s="1" t="s">
        <v>295</v>
      </c>
      <c r="D135" s="3">
        <f>vlookup(C135, IPEDS!$A$2:$C$6164, 2, FALSE)</f>
        <v>122612</v>
      </c>
      <c r="E135" s="3">
        <v>122612.0</v>
      </c>
      <c r="F135" s="3">
        <f>vlookup(E135, IPEDS!$B$2:$H$6164, 2, FALSE)</f>
        <v>8</v>
      </c>
      <c r="G135" s="3" t="str">
        <f>VLOOKUP(F135,Region_Codes!A:B,2,FALSE)</f>
        <v>Far West</v>
      </c>
      <c r="H135" s="3">
        <f>vlookup(E135, IPEDS!$B$2:$H$6164, 3, FALSE)</f>
        <v>17</v>
      </c>
      <c r="I135" s="3">
        <f>vlookup(E135, IPEDS!$B$2:$H$6164, 7, FALSE)</f>
        <v>30</v>
      </c>
      <c r="J135" s="3" t="str">
        <f t="shared" si="1"/>
        <v>Religious</v>
      </c>
      <c r="K135" s="3" t="str">
        <f>VLOOKUP(H135,Carnegie_class!A:B,2,FALSE)</f>
        <v>DPU</v>
      </c>
      <c r="L135" s="3" t="str">
        <f>vlookup(E135, IPEDS!$B$2:$H$6164, 5, FALSE)</f>
        <v>CA</v>
      </c>
      <c r="M135" s="3">
        <f>vlookup(E135,'Faculty and Enrollment'!$A$1:$E$6135,4,FALSE)</f>
        <v>9212</v>
      </c>
      <c r="N135" s="3">
        <f>vlookup(E135,'Faculty and Enrollment'!$A$1:$E$6135,5,FALSE)</f>
        <v>677</v>
      </c>
      <c r="O135" s="3">
        <f>vlookup(E135, IPEDS!$B$2:$J$6164, 9, FALSE)</f>
        <v>4</v>
      </c>
      <c r="P135" s="3" t="str">
        <f t="shared" si="2"/>
        <v>Private</v>
      </c>
      <c r="Q135" s="1" t="b">
        <v>0</v>
      </c>
    </row>
    <row r="136">
      <c r="A136" s="1" t="s">
        <v>296</v>
      </c>
      <c r="B136" s="1" t="s">
        <v>22</v>
      </c>
      <c r="C136" s="1" t="s">
        <v>297</v>
      </c>
      <c r="D136" s="3">
        <f>vlookup(C136, IPEDS!$A$2:$C$6164, 2, FALSE)</f>
        <v>239628</v>
      </c>
      <c r="E136" s="3">
        <v>239628.0</v>
      </c>
      <c r="F136" s="3">
        <f>vlookup(E136, IPEDS!$B$2:$H$6164, 2, FALSE)</f>
        <v>3</v>
      </c>
      <c r="G136" s="3" t="str">
        <f>VLOOKUP(F136,Region_Codes!A:B,2,FALSE)</f>
        <v>Great Lakes</v>
      </c>
      <c r="H136" s="3">
        <f>vlookup(E136, IPEDS!$B$2:$H$6164, 3, FALSE)</f>
        <v>21</v>
      </c>
      <c r="I136" s="3">
        <f>vlookup(E136, IPEDS!$B$2:$H$6164, 7, FALSE)</f>
        <v>-2</v>
      </c>
      <c r="J136" s="3" t="str">
        <f t="shared" si="1"/>
        <v>Not religious</v>
      </c>
      <c r="K136" s="3" t="str">
        <f>VLOOKUP(H136,Carnegie_class!A:B,2,FALSE)</f>
        <v>Baccalaureate Colleges</v>
      </c>
      <c r="L136" s="3" t="str">
        <f>vlookup(E136, IPEDS!$B$2:$H$6164, 5, FALSE)</f>
        <v>WI</v>
      </c>
      <c r="M136" s="3">
        <f>vlookup(E136,'Faculty and Enrollment'!$A$1:$E$6135,4,FALSE)</f>
        <v>734</v>
      </c>
      <c r="N136" s="3">
        <f>vlookup(E136,'Faculty and Enrollment'!$A$1:$E$6135,5,FALSE)</f>
        <v>55</v>
      </c>
      <c r="O136" s="3">
        <f>vlookup(E136, IPEDS!$B$2:$J$6164, 9, FALSE)</f>
        <v>3</v>
      </c>
      <c r="P136" s="3" t="str">
        <f t="shared" si="2"/>
        <v>Private</v>
      </c>
      <c r="Q136" s="1" t="b">
        <v>0</v>
      </c>
    </row>
    <row r="137">
      <c r="A137" s="1" t="s">
        <v>298</v>
      </c>
      <c r="B137" s="1" t="s">
        <v>22</v>
      </c>
      <c r="C137" s="1" t="s">
        <v>299</v>
      </c>
      <c r="D137" s="3">
        <f>vlookup(C137, IPEDS!$A$2:$C$6164, 2, FALSE)</f>
        <v>206525</v>
      </c>
      <c r="E137" s="3">
        <v>206525.0</v>
      </c>
      <c r="F137" s="3">
        <f>vlookup(E137, IPEDS!$B$2:$H$6164, 2, FALSE)</f>
        <v>3</v>
      </c>
      <c r="G137" s="3" t="str">
        <f>VLOOKUP(F137,Region_Codes!A:B,2,FALSE)</f>
        <v>Great Lakes</v>
      </c>
      <c r="H137" s="3">
        <f>vlookup(E137, IPEDS!$B$2:$H$6164, 3, FALSE)</f>
        <v>21</v>
      </c>
      <c r="I137" s="3">
        <f>vlookup(E137, IPEDS!$B$2:$H$6164, 7, FALSE)</f>
        <v>39</v>
      </c>
      <c r="J137" s="3" t="str">
        <f t="shared" si="1"/>
        <v>Religious</v>
      </c>
      <c r="K137" s="3" t="str">
        <f>VLOOKUP(H137,Carnegie_class!A:B,2,FALSE)</f>
        <v>Baccalaureate Colleges</v>
      </c>
      <c r="L137" s="3" t="str">
        <f>vlookup(E137, IPEDS!$B$2:$H$6164, 5, FALSE)</f>
        <v>OH</v>
      </c>
      <c r="M137" s="3">
        <f>vlookup(E137,'Faculty and Enrollment'!$A$1:$E$6135,4,FALSE)</f>
        <v>1333</v>
      </c>
      <c r="N137" s="3">
        <f>vlookup(E137,'Faculty and Enrollment'!$A$1:$E$6135,5,FALSE)</f>
        <v>111</v>
      </c>
      <c r="O137" s="1">
        <v>4.0</v>
      </c>
      <c r="P137" s="3" t="str">
        <f t="shared" si="2"/>
        <v>Private</v>
      </c>
      <c r="Q137" s="1" t="b">
        <v>0</v>
      </c>
    </row>
    <row r="138">
      <c r="A138" s="1" t="s">
        <v>300</v>
      </c>
      <c r="B138" s="1" t="s">
        <v>119</v>
      </c>
      <c r="C138" s="1" t="s">
        <v>301</v>
      </c>
      <c r="D138" s="3">
        <f>vlookup(C138, IPEDS!$A$2:$C$6164, 2, FALSE)</f>
        <v>165884</v>
      </c>
      <c r="E138" s="3">
        <v>165884.0</v>
      </c>
      <c r="F138" s="3">
        <f>vlookup(E138, IPEDS!$B$2:$H$6164, 2, FALSE)</f>
        <v>1</v>
      </c>
      <c r="G138" s="3" t="str">
        <f>VLOOKUP(F138,Region_Codes!A:B,2,FALSE)</f>
        <v>New England</v>
      </c>
      <c r="H138" s="3">
        <f>vlookup(E138, IPEDS!$B$2:$H$6164, 3, FALSE)</f>
        <v>23</v>
      </c>
      <c r="I138" s="3">
        <f>vlookup(E138, IPEDS!$B$2:$H$6164, 7, FALSE)</f>
        <v>-2</v>
      </c>
      <c r="J138" s="3" t="str">
        <f t="shared" si="1"/>
        <v>Not religious</v>
      </c>
      <c r="K138" s="3" t="str">
        <f>VLOOKUP(H138,Carnegie_class!A:B,2,FALSE)</f>
        <v>Baccalaureate/Associate’s Colleges: Mixed Baccalaureate/Associate’s</v>
      </c>
      <c r="L138" s="3" t="str">
        <f>vlookup(E138, IPEDS!$B$2:$H$6164, 5, FALSE)</f>
        <v>MA</v>
      </c>
      <c r="M138" s="3">
        <f>vlookup(E138,'Faculty and Enrollment'!$A$1:$E$6135,4,FALSE)</f>
        <v>592</v>
      </c>
      <c r="N138" s="3">
        <f>vlookup(E138,'Faculty and Enrollment'!$A$1:$E$6135,5,FALSE)</f>
        <v>41</v>
      </c>
      <c r="O138" s="1">
        <v>3.0</v>
      </c>
      <c r="P138" s="3" t="str">
        <f t="shared" si="2"/>
        <v>Private</v>
      </c>
      <c r="Q138" s="1" t="b">
        <v>0</v>
      </c>
    </row>
    <row r="139">
      <c r="A139" s="1" t="s">
        <v>302</v>
      </c>
      <c r="B139" s="1" t="s">
        <v>22</v>
      </c>
      <c r="C139" s="1" t="s">
        <v>303</v>
      </c>
      <c r="D139" s="3">
        <f>vlookup(C139, IPEDS!$A$2:$C$6164, 2, FALSE)</f>
        <v>177214</v>
      </c>
      <c r="E139" s="3">
        <v>177214.0</v>
      </c>
      <c r="F139" s="3">
        <f>vlookup(E139, IPEDS!$B$2:$H$6164, 2, FALSE)</f>
        <v>4</v>
      </c>
      <c r="G139" s="3" t="str">
        <f>VLOOKUP(F139,Region_Codes!A:B,2,FALSE)</f>
        <v>Plains</v>
      </c>
      <c r="H139" s="3">
        <f>vlookup(E139, IPEDS!$B$2:$H$6164, 3, FALSE)</f>
        <v>20</v>
      </c>
      <c r="I139" s="3">
        <f>vlookup(E139, IPEDS!$B$2:$H$6164, 7, FALSE)</f>
        <v>61</v>
      </c>
      <c r="J139" s="3" t="str">
        <f t="shared" si="1"/>
        <v>Religious</v>
      </c>
      <c r="K139" s="3" t="str">
        <f>VLOOKUP(H139,Carnegie_class!A:B,2,FALSE)</f>
        <v>M3</v>
      </c>
      <c r="L139" s="3" t="str">
        <f>vlookup(E139, IPEDS!$B$2:$H$6164, 5, FALSE)</f>
        <v>MO</v>
      </c>
      <c r="M139" s="3">
        <f>vlookup(E139,'Faculty and Enrollment'!$A$1:$E$6135,4,FALSE)</f>
        <v>1596</v>
      </c>
      <c r="N139" s="3">
        <f>vlookup(E139,'Faculty and Enrollment'!$A$1:$E$6135,5,FALSE)</f>
        <v>138</v>
      </c>
      <c r="O139" s="1">
        <v>4.0</v>
      </c>
      <c r="P139" s="3" t="str">
        <f t="shared" si="2"/>
        <v>Private</v>
      </c>
      <c r="Q139" s="1" t="b">
        <v>0</v>
      </c>
    </row>
    <row r="140">
      <c r="A140" s="1" t="s">
        <v>304</v>
      </c>
      <c r="B140" s="1" t="s">
        <v>22</v>
      </c>
      <c r="C140" s="1" t="s">
        <v>305</v>
      </c>
      <c r="D140" s="3">
        <f>vlookup(C140, IPEDS!$A$2:$C$6164, 2, FALSE)</f>
        <v>147703</v>
      </c>
      <c r="E140" s="3">
        <v>147703.0</v>
      </c>
      <c r="F140" s="3">
        <f>vlookup(E140, IPEDS!$B$2:$H$6164, 2, FALSE)</f>
        <v>3</v>
      </c>
      <c r="G140" s="3" t="str">
        <f>VLOOKUP(F140,Region_Codes!A:B,2,FALSE)</f>
        <v>Great Lakes</v>
      </c>
      <c r="H140" s="3">
        <f>vlookup(E140, IPEDS!$B$2:$H$6164, 3, FALSE)</f>
        <v>16</v>
      </c>
      <c r="I140" s="3">
        <f>vlookup(E140, IPEDS!$B$2:$H$6164, 7, FALSE)</f>
        <v>-2</v>
      </c>
      <c r="J140" s="3" t="str">
        <f t="shared" si="1"/>
        <v>Not religious</v>
      </c>
      <c r="K140" s="3" t="str">
        <f>VLOOKUP(H140,Carnegie_class!A:B,2,FALSE)</f>
        <v>R2</v>
      </c>
      <c r="L140" s="3" t="str">
        <f>vlookup(E140, IPEDS!$B$2:$H$6164, 5, FALSE)</f>
        <v>IL</v>
      </c>
      <c r="M140" s="3">
        <f>vlookup(E140,'Faculty and Enrollment'!$A$1:$E$6135,4,FALSE)</f>
        <v>15504</v>
      </c>
      <c r="N140" s="3">
        <f>vlookup(E140,'Faculty and Enrollment'!$A$1:$E$6135,5,FALSE)</f>
        <v>912</v>
      </c>
      <c r="O140" s="1">
        <v>1.0</v>
      </c>
      <c r="P140" s="3" t="str">
        <f t="shared" si="2"/>
        <v>Public</v>
      </c>
      <c r="Q140" s="1" t="b">
        <v>0</v>
      </c>
    </row>
    <row r="141">
      <c r="A141" s="1" t="s">
        <v>306</v>
      </c>
      <c r="B141" s="1" t="s">
        <v>162</v>
      </c>
      <c r="C141" s="1" t="s">
        <v>307</v>
      </c>
      <c r="D141" s="1">
        <v>110662.0</v>
      </c>
      <c r="E141" s="1">
        <v>110662.0</v>
      </c>
      <c r="F141" s="3">
        <f>vlookup(E141, IPEDS!$B$2:$H$6164, 2, FALSE)</f>
        <v>8</v>
      </c>
      <c r="G141" s="3" t="str">
        <f>VLOOKUP(F141,Region_Codes!A:B,2,FALSE)</f>
        <v>Far West</v>
      </c>
      <c r="H141" s="3">
        <f>vlookup(E141, IPEDS!$B$2:$H$6164, 3, FALSE)</f>
        <v>15</v>
      </c>
      <c r="I141" s="3">
        <f>vlookup(E141, IPEDS!$B$2:$H$6164, 7, FALSE)</f>
        <v>-2</v>
      </c>
      <c r="J141" s="3" t="str">
        <f t="shared" si="1"/>
        <v>Not religious</v>
      </c>
      <c r="K141" s="3" t="str">
        <f>VLOOKUP(H141,Carnegie_class!A:B,2,FALSE)</f>
        <v>R1</v>
      </c>
      <c r="L141" s="3" t="str">
        <f>vlookup(E141, IPEDS!$B$2:$H$6164, 5, FALSE)</f>
        <v>CA</v>
      </c>
      <c r="M141" s="3">
        <f>vlookup(E141,'Faculty and Enrollment'!$A$1:$E$6135,4,FALSE)</f>
        <v>46678</v>
      </c>
      <c r="N141" s="3">
        <f>vlookup(E141,'Faculty and Enrollment'!$A$1:$E$6135,5,FALSE)</f>
        <v>4832</v>
      </c>
      <c r="O141" s="3">
        <f>vlookup(E141, IPEDS!$B$2:$J$6164, 9, FALSE)</f>
        <v>1</v>
      </c>
      <c r="P141" s="3" t="str">
        <f t="shared" si="2"/>
        <v>Public</v>
      </c>
      <c r="Q141" s="1" t="b">
        <v>0</v>
      </c>
    </row>
    <row r="142">
      <c r="A142" s="1" t="s">
        <v>308</v>
      </c>
      <c r="B142" s="1" t="s">
        <v>22</v>
      </c>
      <c r="C142" s="1" t="s">
        <v>309</v>
      </c>
      <c r="D142" s="3">
        <f>vlookup(C142, IPEDS!$A$2:$C$6164, 2, FALSE)</f>
        <v>216339</v>
      </c>
      <c r="E142" s="3">
        <v>216339.0</v>
      </c>
      <c r="F142" s="3">
        <f>vlookup(E142, IPEDS!$B$2:$H$6164, 2, FALSE)</f>
        <v>2</v>
      </c>
      <c r="G142" s="3" t="str">
        <f>VLOOKUP(F142,Region_Codes!A:B,2,FALSE)</f>
        <v>Mid East</v>
      </c>
      <c r="H142" s="3">
        <f>vlookup(E142, IPEDS!$B$2:$H$6164, 3, FALSE)</f>
        <v>15</v>
      </c>
      <c r="I142" s="3">
        <f>vlookup(E142, IPEDS!$B$2:$H$6164, 7, FALSE)</f>
        <v>-2</v>
      </c>
      <c r="J142" s="3" t="str">
        <f t="shared" si="1"/>
        <v>Not religious</v>
      </c>
      <c r="K142" s="3" t="str">
        <f>VLOOKUP(H142,Carnegie_class!A:B,2,FALSE)</f>
        <v>R1</v>
      </c>
      <c r="L142" s="3" t="str">
        <f>vlookup(E142, IPEDS!$B$2:$H$6164, 5, FALSE)</f>
        <v>PA</v>
      </c>
      <c r="M142" s="3">
        <f>vlookup(E142,'Faculty and Enrollment'!$A$1:$E$6135,4,FALSE)</f>
        <v>30205</v>
      </c>
      <c r="N142" s="3">
        <f>vlookup(E142,'Faculty and Enrollment'!$A$1:$E$6135,5,FALSE)</f>
        <v>2620</v>
      </c>
      <c r="O142" s="1">
        <v>1.0</v>
      </c>
      <c r="P142" s="3" t="str">
        <f t="shared" si="2"/>
        <v>Public</v>
      </c>
      <c r="Q142" s="1" t="b">
        <v>1</v>
      </c>
    </row>
    <row r="143">
      <c r="A143" s="1" t="s">
        <v>310</v>
      </c>
      <c r="B143" s="1" t="s">
        <v>22</v>
      </c>
      <c r="C143" s="1" t="s">
        <v>311</v>
      </c>
      <c r="D143" s="1">
        <v>227845.0</v>
      </c>
      <c r="E143" s="1">
        <v>227845.0</v>
      </c>
      <c r="F143" s="3">
        <f>vlookup(E143, IPEDS!$B$2:$H$6164, 2, FALSE)</f>
        <v>6</v>
      </c>
      <c r="G143" s="3" t="str">
        <f>VLOOKUP(F143,Region_Codes!A:B,2,FALSE)</f>
        <v>Southwest</v>
      </c>
      <c r="H143" s="3">
        <f>vlookup(E143, IPEDS!$B$2:$H$6164, 3, FALSE)</f>
        <v>18</v>
      </c>
      <c r="I143" s="3">
        <f>vlookup(E143, IPEDS!$B$2:$H$6164, 7, FALSE)</f>
        <v>30</v>
      </c>
      <c r="J143" s="3" t="str">
        <f t="shared" si="1"/>
        <v>Religious</v>
      </c>
      <c r="K143" s="3" t="str">
        <f>VLOOKUP(H143,Carnegie_class!A:B,2,FALSE)</f>
        <v>M1</v>
      </c>
      <c r="L143" s="3" t="str">
        <f>vlookup(E143, IPEDS!$B$2:$H$6164, 5, FALSE)</f>
        <v>TX</v>
      </c>
      <c r="M143" s="3">
        <f>vlookup(E143,'Faculty and Enrollment'!$A$1:$E$6135,4,FALSE)</f>
        <v>3309</v>
      </c>
      <c r="N143" s="3">
        <f>vlookup(E143,'Faculty and Enrollment'!$A$1:$E$6135,5,FALSE)</f>
        <v>218</v>
      </c>
      <c r="O143" s="1">
        <v>4.0</v>
      </c>
      <c r="P143" s="3" t="str">
        <f t="shared" si="2"/>
        <v>Private</v>
      </c>
      <c r="Q143" s="1" t="b">
        <v>0</v>
      </c>
    </row>
    <row r="144">
      <c r="A144" s="1" t="s">
        <v>312</v>
      </c>
      <c r="B144" s="1" t="s">
        <v>162</v>
      </c>
      <c r="C144" s="1" t="s">
        <v>313</v>
      </c>
      <c r="D144" s="1">
        <v>167987.0</v>
      </c>
      <c r="E144" s="1">
        <v>167987.0</v>
      </c>
      <c r="F144" s="3">
        <f>vlookup(E144, IPEDS!$B$2:$H$6164, 2, FALSE)</f>
        <v>1</v>
      </c>
      <c r="G144" s="3" t="str">
        <f>VLOOKUP(F144,Region_Codes!A:B,2,FALSE)</f>
        <v>New England</v>
      </c>
      <c r="H144" s="3">
        <f>vlookup(E144, IPEDS!$B$2:$H$6164, 3, FALSE)</f>
        <v>16</v>
      </c>
      <c r="I144" s="3">
        <f>vlookup(E144, IPEDS!$B$2:$H$6164, 7, FALSE)</f>
        <v>-2</v>
      </c>
      <c r="J144" s="3" t="str">
        <f t="shared" si="1"/>
        <v>Not religious</v>
      </c>
      <c r="K144" s="3" t="str">
        <f>VLOOKUP(H144,Carnegie_class!A:B,2,FALSE)</f>
        <v>R2</v>
      </c>
      <c r="L144" s="3" t="str">
        <f>vlookup(E144, IPEDS!$B$2:$H$6164, 5, FALSE)</f>
        <v>MA</v>
      </c>
      <c r="M144" s="3">
        <f>vlookup(E144,'Faculty and Enrollment'!$A$1:$E$6135,4,FALSE)</f>
        <v>7759</v>
      </c>
      <c r="N144" s="3">
        <f>vlookup(E144,'Faculty and Enrollment'!$A$1:$E$6135,5,FALSE)</f>
        <v>447</v>
      </c>
      <c r="O144" s="1">
        <v>1.0</v>
      </c>
      <c r="P144" s="3" t="str">
        <f t="shared" si="2"/>
        <v>Public</v>
      </c>
      <c r="Q144" s="1" t="b">
        <v>0</v>
      </c>
    </row>
    <row r="145">
      <c r="A145" s="1" t="s">
        <v>314</v>
      </c>
      <c r="B145" s="1" t="s">
        <v>94</v>
      </c>
      <c r="C145" s="1" t="s">
        <v>315</v>
      </c>
      <c r="D145" s="3">
        <f>vlookup(C145, IPEDS!$A$2:$C$6164, 2, FALSE)</f>
        <v>121345</v>
      </c>
      <c r="E145" s="3">
        <v>121345.0</v>
      </c>
      <c r="F145" s="3">
        <f>vlookup(E145, IPEDS!$B$2:$H$6164, 2, FALSE)</f>
        <v>8</v>
      </c>
      <c r="G145" s="3" t="str">
        <f>VLOOKUP(F145,Region_Codes!A:B,2,FALSE)</f>
        <v>Far West</v>
      </c>
      <c r="H145" s="3">
        <f>vlookup(E145, IPEDS!$B$2:$H$6164, 3, FALSE)</f>
        <v>21</v>
      </c>
      <c r="I145" s="3">
        <f>vlookup(E145, IPEDS!$B$2:$H$6164, 7, FALSE)</f>
        <v>-2</v>
      </c>
      <c r="J145" s="3" t="str">
        <f t="shared" si="1"/>
        <v>Not religious</v>
      </c>
      <c r="K145" s="3" t="str">
        <f>VLOOKUP(H145,Carnegie_class!A:B,2,FALSE)</f>
        <v>Baccalaureate Colleges</v>
      </c>
      <c r="L145" s="3" t="str">
        <f>vlookup(E145, IPEDS!$B$2:$H$6164, 5, FALSE)</f>
        <v>CA</v>
      </c>
      <c r="M145" s="3">
        <f>vlookup(E145,'Faculty and Enrollment'!$A$1:$E$6135,4,FALSE)</f>
        <v>1664</v>
      </c>
      <c r="N145" s="3">
        <f>vlookup(E145,'Faculty and Enrollment'!$A$1:$E$6135,5,FALSE)</f>
        <v>249</v>
      </c>
      <c r="O145" s="1">
        <v>3.0</v>
      </c>
      <c r="P145" s="3" t="str">
        <f t="shared" si="2"/>
        <v>Private</v>
      </c>
      <c r="Q145" s="1" t="b">
        <v>0</v>
      </c>
    </row>
    <row r="146">
      <c r="A146" s="1" t="s">
        <v>316</v>
      </c>
      <c r="B146" s="1" t="s">
        <v>22</v>
      </c>
      <c r="C146" s="1" t="s">
        <v>317</v>
      </c>
      <c r="D146" s="3">
        <f>vlookup(C146, IPEDS!$A$2:$C$6164, 2, FALSE)</f>
        <v>192712</v>
      </c>
      <c r="E146" s="3">
        <v>192712.0</v>
      </c>
      <c r="F146" s="3">
        <f>vlookup(E146, IPEDS!$B$2:$H$6164, 2, FALSE)</f>
        <v>2</v>
      </c>
      <c r="G146" s="3" t="str">
        <f>VLOOKUP(F146,Region_Codes!A:B,2,FALSE)</f>
        <v>Mid East</v>
      </c>
      <c r="H146" s="3">
        <f>vlookup(E146, IPEDS!$B$2:$H$6164, 3, FALSE)</f>
        <v>30</v>
      </c>
      <c r="I146" s="3">
        <f>vlookup(E146, IPEDS!$B$2:$H$6164, 7, FALSE)</f>
        <v>-2</v>
      </c>
      <c r="J146" s="3" t="str">
        <f t="shared" si="1"/>
        <v>Not religious</v>
      </c>
      <c r="K146" s="3" t="str">
        <f>VLOOKUP(H146,Carnegie_class!A:B,2,FALSE)</f>
        <v>Special Focus Four-Year</v>
      </c>
      <c r="L146" s="3" t="str">
        <f>vlookup(E146, IPEDS!$B$2:$H$6164, 5, FALSE)</f>
        <v>NY</v>
      </c>
      <c r="M146" s="3">
        <f>vlookup(E146,'Faculty and Enrollment'!$A$1:$E$6135,4,FALSE)</f>
        <v>1097</v>
      </c>
      <c r="N146" s="3">
        <f>vlookup(E146,'Faculty and Enrollment'!$A$1:$E$6135,5,FALSE)</f>
        <v>173</v>
      </c>
      <c r="O146" s="3">
        <f>vlookup(E146, IPEDS!$B$2:$J$6164, 9, FALSE)</f>
        <v>3</v>
      </c>
      <c r="P146" s="3" t="str">
        <f t="shared" si="2"/>
        <v>Private</v>
      </c>
      <c r="Q146" s="1" t="b">
        <v>0</v>
      </c>
    </row>
    <row r="147">
      <c r="A147" s="1" t="s">
        <v>318</v>
      </c>
      <c r="B147" s="1" t="s">
        <v>22</v>
      </c>
      <c r="C147" s="1" t="s">
        <v>319</v>
      </c>
      <c r="D147" s="3">
        <f>vlookup(C147, IPEDS!$A$2:$C$6164, 2, FALSE)</f>
        <v>166027</v>
      </c>
      <c r="E147" s="3">
        <v>166027.0</v>
      </c>
      <c r="F147" s="3">
        <f>vlookup(E147, IPEDS!$B$2:$H$6164, 2, FALSE)</f>
        <v>1</v>
      </c>
      <c r="G147" s="3" t="str">
        <f>VLOOKUP(F147,Region_Codes!A:B,2,FALSE)</f>
        <v>New England</v>
      </c>
      <c r="H147" s="3">
        <f>vlookup(E147, IPEDS!$B$2:$H$6164, 3, FALSE)</f>
        <v>15</v>
      </c>
      <c r="I147" s="3">
        <f>vlookup(E147, IPEDS!$B$2:$H$6164, 7, FALSE)</f>
        <v>-2</v>
      </c>
      <c r="J147" s="3" t="str">
        <f t="shared" si="1"/>
        <v>Not religious</v>
      </c>
      <c r="K147" s="3" t="str">
        <f>VLOOKUP(H147,Carnegie_class!A:B,2,FALSE)</f>
        <v>R1</v>
      </c>
      <c r="L147" s="3" t="str">
        <f>vlookup(E147, IPEDS!$B$2:$H$6164, 5, FALSE)</f>
        <v>MA</v>
      </c>
      <c r="M147" s="3">
        <f>vlookup(E147,'Faculty and Enrollment'!$A$1:$E$6135,4,FALSE)</f>
        <v>30386</v>
      </c>
      <c r="N147" s="3">
        <f>vlookup(E147,'Faculty and Enrollment'!$A$1:$E$6135,5,FALSE)</f>
        <v>2227</v>
      </c>
      <c r="O147" s="1">
        <v>3.0</v>
      </c>
      <c r="P147" s="3" t="str">
        <f t="shared" si="2"/>
        <v>Private</v>
      </c>
      <c r="Q147" s="1" t="b">
        <v>1</v>
      </c>
    </row>
    <row r="148">
      <c r="A148" s="1" t="s">
        <v>320</v>
      </c>
      <c r="B148" s="1" t="s">
        <v>119</v>
      </c>
      <c r="C148" s="1" t="s">
        <v>321</v>
      </c>
      <c r="D148" s="1">
        <v>119164.0</v>
      </c>
      <c r="E148" s="1">
        <v>119164.0</v>
      </c>
      <c r="F148" s="3">
        <f>vlookup(E148, IPEDS!$B$2:$H$6164, 2, FALSE)</f>
        <v>8</v>
      </c>
      <c r="G148" s="3" t="str">
        <f>VLOOKUP(F148,Region_Codes!A:B,2,FALSE)</f>
        <v>Far West</v>
      </c>
      <c r="H148" s="3">
        <f>vlookup(E148, IPEDS!$B$2:$H$6164, 3, FALSE)</f>
        <v>4</v>
      </c>
      <c r="I148" s="3">
        <f>vlookup(E148, IPEDS!$B$2:$H$6164, 7, FALSE)</f>
        <v>-2</v>
      </c>
      <c r="J148" s="3" t="str">
        <f t="shared" si="1"/>
        <v>Not religious</v>
      </c>
      <c r="K148" s="3" t="str">
        <f>VLOOKUP(H148,Carnegie_class!A:B,2,FALSE)</f>
        <v>Community College</v>
      </c>
      <c r="L148" s="3" t="str">
        <f>vlookup(E148, IPEDS!$B$2:$H$6164, 5, FALSE)</f>
        <v>CA</v>
      </c>
      <c r="M148" s="3">
        <f>vlookup(E148,'Faculty and Enrollment'!$A$1:$E$6135,4,FALSE)</f>
        <v>28742</v>
      </c>
      <c r="N148" s="3">
        <f>vlookup(E148,'Faculty and Enrollment'!$A$1:$E$6135,5,FALSE)</f>
        <v>713</v>
      </c>
      <c r="O148" s="3">
        <f>vlookup(E148, IPEDS!$B$2:$J$6164, 9, FALSE)</f>
        <v>1</v>
      </c>
      <c r="P148" s="3" t="str">
        <f t="shared" si="2"/>
        <v>Public</v>
      </c>
      <c r="Q148" s="1" t="b">
        <v>0</v>
      </c>
    </row>
    <row r="149">
      <c r="A149" s="1" t="s">
        <v>322</v>
      </c>
      <c r="B149" s="1" t="s">
        <v>22</v>
      </c>
      <c r="C149" s="1" t="s">
        <v>323</v>
      </c>
      <c r="D149" s="3">
        <f>vlookup(C149, IPEDS!$A$2:$C$6164, 2, FALSE)</f>
        <v>144892</v>
      </c>
      <c r="E149" s="3">
        <v>144892.0</v>
      </c>
      <c r="F149" s="3">
        <f>vlookup(E149, IPEDS!$B$2:$H$6164, 2, FALSE)</f>
        <v>3</v>
      </c>
      <c r="G149" s="3" t="str">
        <f>VLOOKUP(F149,Region_Codes!A:B,2,FALSE)</f>
        <v>Great Lakes</v>
      </c>
      <c r="H149" s="3">
        <f>vlookup(E149, IPEDS!$B$2:$H$6164, 3, FALSE)</f>
        <v>18</v>
      </c>
      <c r="I149" s="3">
        <f>vlookup(E149, IPEDS!$B$2:$H$6164, 7, FALSE)</f>
        <v>-2</v>
      </c>
      <c r="J149" s="3" t="str">
        <f t="shared" si="1"/>
        <v>Not religious</v>
      </c>
      <c r="K149" s="3" t="str">
        <f>VLOOKUP(H149,Carnegie_class!A:B,2,FALSE)</f>
        <v>M1</v>
      </c>
      <c r="L149" s="3" t="str">
        <f>vlookup(E149, IPEDS!$B$2:$H$6164, 5, FALSE)</f>
        <v>IL</v>
      </c>
      <c r="M149" s="3">
        <f>vlookup(E149,'Faculty and Enrollment'!$A$1:$E$6135,4,FALSE)</f>
        <v>8804</v>
      </c>
      <c r="N149" s="3">
        <f>vlookup(E149,'Faculty and Enrollment'!$A$1:$E$6135,5,FALSE)</f>
        <v>426</v>
      </c>
      <c r="O149" s="1">
        <v>1.0</v>
      </c>
      <c r="P149" s="3" t="str">
        <f t="shared" si="2"/>
        <v>Public</v>
      </c>
      <c r="Q149" s="1" t="b">
        <v>0</v>
      </c>
    </row>
    <row r="150">
      <c r="A150" s="1" t="s">
        <v>324</v>
      </c>
      <c r="B150" s="1" t="s">
        <v>22</v>
      </c>
      <c r="C150" s="1" t="s">
        <v>325</v>
      </c>
      <c r="D150" s="3">
        <f>vlookup(C150, IPEDS!$A$2:$C$6164, 2, FALSE)</f>
        <v>169521</v>
      </c>
      <c r="E150" s="3">
        <v>169521.0</v>
      </c>
      <c r="F150" s="3">
        <f>vlookup(E150, IPEDS!$B$2:$H$6164, 2, FALSE)</f>
        <v>3</v>
      </c>
      <c r="G150" s="3" t="str">
        <f>VLOOKUP(F150,Region_Codes!A:B,2,FALSE)</f>
        <v>Great Lakes</v>
      </c>
      <c r="H150" s="3">
        <f>vlookup(E150, IPEDS!$B$2:$H$6164, 3, FALSE)</f>
        <v>1</v>
      </c>
      <c r="I150" s="3">
        <f>vlookup(E150, IPEDS!$B$2:$H$6164, 7, FALSE)</f>
        <v>-2</v>
      </c>
      <c r="J150" s="3" t="str">
        <f t="shared" si="1"/>
        <v>Not religious</v>
      </c>
      <c r="K150" s="3" t="str">
        <f>VLOOKUP(H150,Carnegie_class!A:B,2,FALSE)</f>
        <v>Community College</v>
      </c>
      <c r="L150" s="3" t="str">
        <f>vlookup(E150, IPEDS!$B$2:$H$6164, 5, FALSE)</f>
        <v>MI</v>
      </c>
      <c r="M150" s="3">
        <f>vlookup(E150,'Faculty and Enrollment'!$A$1:$E$6135,4,FALSE)</f>
        <v>7646</v>
      </c>
      <c r="N150" s="3">
        <f>vlookup(E150,'Faculty and Enrollment'!$A$1:$E$6135,5,FALSE)</f>
        <v>264</v>
      </c>
      <c r="O150" s="3">
        <f>vlookup(E150, IPEDS!$B$2:$J$6164, 9, FALSE)</f>
        <v>1</v>
      </c>
      <c r="P150" s="3" t="str">
        <f t="shared" si="2"/>
        <v>Public</v>
      </c>
      <c r="Q150" s="1" t="b">
        <v>0</v>
      </c>
    </row>
    <row r="151">
      <c r="A151" s="1" t="s">
        <v>326</v>
      </c>
      <c r="B151" s="1" t="s">
        <v>22</v>
      </c>
      <c r="C151" s="1" t="s">
        <v>327</v>
      </c>
      <c r="D151" s="1">
        <v>191630.0</v>
      </c>
      <c r="E151" s="1">
        <v>191630.0</v>
      </c>
      <c r="F151" s="3">
        <f>vlookup(E151, IPEDS!$B$2:$H$6164, 2, FALSE)</f>
        <v>2</v>
      </c>
      <c r="G151" s="3" t="str">
        <f>VLOOKUP(F151,Region_Codes!A:B,2,FALSE)</f>
        <v>Mid East</v>
      </c>
      <c r="H151" s="3">
        <f>vlookup(E151, IPEDS!$B$2:$H$6164, 3, FALSE)</f>
        <v>21</v>
      </c>
      <c r="I151" s="3">
        <f>vlookup(E151, IPEDS!$B$2:$H$6164, 7, FALSE)</f>
        <v>-2</v>
      </c>
      <c r="J151" s="3" t="str">
        <f t="shared" si="1"/>
        <v>Not religious</v>
      </c>
      <c r="K151" s="3" t="str">
        <f>VLOOKUP(H151,Carnegie_class!A:B,2,FALSE)</f>
        <v>Baccalaureate Colleges</v>
      </c>
      <c r="L151" s="3" t="str">
        <f>vlookup(E151, IPEDS!$B$2:$H$6164, 5, FALSE)</f>
        <v>NY</v>
      </c>
      <c r="M151" s="3">
        <f>vlookup(E151,'Faculty and Enrollment'!$A$1:$E$6135,4,FALSE)</f>
        <v>1669</v>
      </c>
      <c r="N151" s="3">
        <f>vlookup(E151,'Faculty and Enrollment'!$A$1:$E$6135,5,FALSE)</f>
        <v>193</v>
      </c>
      <c r="O151" s="1">
        <v>3.0</v>
      </c>
      <c r="P151" s="3" t="str">
        <f t="shared" si="2"/>
        <v>Private</v>
      </c>
      <c r="Q151" s="1" t="b">
        <v>0</v>
      </c>
    </row>
    <row r="152">
      <c r="A152" s="1" t="s">
        <v>328</v>
      </c>
      <c r="B152" s="1" t="s">
        <v>22</v>
      </c>
      <c r="C152" s="1" t="s">
        <v>329</v>
      </c>
      <c r="D152" s="1">
        <v>154749.0</v>
      </c>
      <c r="E152" s="1">
        <v>154749.0</v>
      </c>
      <c r="F152" s="3">
        <f>vlookup(E152, IPEDS!$B$2:$H$6164, 2, FALSE)</f>
        <v>4</v>
      </c>
      <c r="G152" s="3" t="str">
        <f>VLOOKUP(F152,Region_Codes!A:B,2,FALSE)</f>
        <v>Plains</v>
      </c>
      <c r="H152" s="3">
        <f>vlookup(E152, IPEDS!$B$2:$H$6164, 3, FALSE)</f>
        <v>22</v>
      </c>
      <c r="I152" s="3">
        <f>vlookup(E152, IPEDS!$B$2:$H$6164, 7, FALSE)</f>
        <v>99</v>
      </c>
      <c r="J152" s="3" t="str">
        <f t="shared" si="1"/>
        <v>Religious</v>
      </c>
      <c r="K152" s="3" t="str">
        <f>VLOOKUP(H152,Carnegie_class!A:B,2,FALSE)</f>
        <v>Baccalaureate Colleges</v>
      </c>
      <c r="L152" s="3" t="str">
        <f>vlookup(E152, IPEDS!$B$2:$H$6164, 5, FALSE)</f>
        <v>KS</v>
      </c>
      <c r="M152" s="3">
        <f>vlookup(E152,'Faculty and Enrollment'!$A$1:$E$6135,4,FALSE)</f>
        <v>502</v>
      </c>
      <c r="N152" s="3">
        <f>vlookup(E152,'Faculty and Enrollment'!$A$1:$E$6135,5,FALSE)</f>
        <v>44</v>
      </c>
      <c r="O152" s="1">
        <v>4.0</v>
      </c>
      <c r="P152" s="3" t="str">
        <f t="shared" si="2"/>
        <v>Private</v>
      </c>
      <c r="Q152" s="1" t="b">
        <v>0</v>
      </c>
    </row>
    <row r="153">
      <c r="A153" s="1" t="s">
        <v>330</v>
      </c>
      <c r="B153" s="1" t="s">
        <v>22</v>
      </c>
      <c r="C153" s="1" t="s">
        <v>331</v>
      </c>
      <c r="D153" s="3">
        <f>vlookup(C153, IPEDS!$A$2:$C$6164, 2, FALSE)</f>
        <v>193353</v>
      </c>
      <c r="E153" s="3">
        <v>193353.0</v>
      </c>
      <c r="F153" s="3">
        <f>vlookup(E153, IPEDS!$B$2:$H$6164, 2, FALSE)</f>
        <v>2</v>
      </c>
      <c r="G153" s="3" t="str">
        <f>VLOOKUP(F153,Region_Codes!A:B,2,FALSE)</f>
        <v>Mid East</v>
      </c>
      <c r="H153" s="3">
        <f>vlookup(E153, IPEDS!$B$2:$H$6164, 3, FALSE)</f>
        <v>19</v>
      </c>
      <c r="I153" s="3">
        <f>vlookup(E153, IPEDS!$B$2:$H$6164, 7, FALSE)</f>
        <v>30</v>
      </c>
      <c r="J153" s="3" t="str">
        <f t="shared" si="1"/>
        <v>Religious</v>
      </c>
      <c r="K153" s="3" t="str">
        <f>VLOOKUP(H153,Carnegie_class!A:B,2,FALSE)</f>
        <v>M2</v>
      </c>
      <c r="L153" s="3" t="str">
        <f>vlookup(E153, IPEDS!$B$2:$H$6164, 5, FALSE)</f>
        <v>NY</v>
      </c>
      <c r="M153" s="3">
        <f>vlookup(E153,'Faculty and Enrollment'!$A$1:$E$6135,4,FALSE)</f>
        <v>2246</v>
      </c>
      <c r="N153" s="3">
        <f>vlookup(E153,'Faculty and Enrollment'!$A$1:$E$6135,5,FALSE)</f>
        <v>112</v>
      </c>
      <c r="O153" s="1">
        <v>4.0</v>
      </c>
      <c r="P153" s="3" t="str">
        <f t="shared" si="2"/>
        <v>Private</v>
      </c>
      <c r="Q153" s="1" t="b">
        <v>0</v>
      </c>
    </row>
    <row r="154">
      <c r="A154" s="1" t="s">
        <v>332</v>
      </c>
      <c r="B154" s="1" t="s">
        <v>22</v>
      </c>
      <c r="C154" s="1" t="s">
        <v>333</v>
      </c>
      <c r="D154" s="3">
        <f>vlookup(C154, IPEDS!$A$2:$C$6164, 2, FALSE)</f>
        <v>213987</v>
      </c>
      <c r="E154" s="3">
        <v>213987.0</v>
      </c>
      <c r="F154" s="3">
        <f>vlookup(E154, IPEDS!$B$2:$H$6164, 2, FALSE)</f>
        <v>2</v>
      </c>
      <c r="G154" s="3" t="str">
        <f>VLOOKUP(F154,Region_Codes!A:B,2,FALSE)</f>
        <v>Mid East</v>
      </c>
      <c r="H154" s="3">
        <f>vlookup(E154, IPEDS!$B$2:$H$6164, 3, FALSE)</f>
        <v>19</v>
      </c>
      <c r="I154" s="3">
        <f>vlookup(E154, IPEDS!$B$2:$H$6164, 7, FALSE)</f>
        <v>30</v>
      </c>
      <c r="J154" s="3" t="str">
        <f t="shared" si="1"/>
        <v>Religious</v>
      </c>
      <c r="K154" s="3" t="str">
        <f>VLOOKUP(H154,Carnegie_class!A:B,2,FALSE)</f>
        <v>M2</v>
      </c>
      <c r="L154" s="3" t="str">
        <f>vlookup(E154, IPEDS!$B$2:$H$6164, 5, FALSE)</f>
        <v>PA</v>
      </c>
      <c r="M154" s="3">
        <f>vlookup(E154,'Faculty and Enrollment'!$A$1:$E$6135,4,FALSE)</f>
        <v>2668</v>
      </c>
      <c r="N154" s="3">
        <f>vlookup(E154,'Faculty and Enrollment'!$A$1:$E$6135,5,FALSE)</f>
        <v>164</v>
      </c>
      <c r="O154" s="1">
        <v>4.0</v>
      </c>
      <c r="P154" s="3" t="str">
        <f t="shared" si="2"/>
        <v>Private</v>
      </c>
      <c r="Q154" s="1" t="b">
        <v>0</v>
      </c>
    </row>
    <row r="155">
      <c r="A155" s="1" t="s">
        <v>334</v>
      </c>
      <c r="B155" s="1" t="s">
        <v>162</v>
      </c>
      <c r="C155" s="1" t="s">
        <v>335</v>
      </c>
      <c r="D155" s="1">
        <v>110653.0</v>
      </c>
      <c r="E155" s="1">
        <v>110653.0</v>
      </c>
      <c r="F155" s="3">
        <f>vlookup(E155, IPEDS!$B$2:$H$6164, 2, FALSE)</f>
        <v>8</v>
      </c>
      <c r="G155" s="3" t="str">
        <f>VLOOKUP(F155,Region_Codes!A:B,2,FALSE)</f>
        <v>Far West</v>
      </c>
      <c r="H155" s="3">
        <f>vlookup(E155, IPEDS!$B$2:$H$6164, 3, FALSE)</f>
        <v>15</v>
      </c>
      <c r="I155" s="3">
        <f>vlookup(E155, IPEDS!$B$2:$H$6164, 7, FALSE)</f>
        <v>-2</v>
      </c>
      <c r="J155" s="3" t="str">
        <f t="shared" si="1"/>
        <v>Not religious</v>
      </c>
      <c r="K155" s="3" t="str">
        <f>VLOOKUP(H155,Carnegie_class!A:B,2,FALSE)</f>
        <v>R1</v>
      </c>
      <c r="L155" s="3" t="str">
        <f>vlookup(E155, IPEDS!$B$2:$H$6164, 5, FALSE)</f>
        <v>CA</v>
      </c>
      <c r="M155" s="3">
        <f>vlookup(E155,'Faculty and Enrollment'!$A$1:$E$6135,4,FALSE)</f>
        <v>36582</v>
      </c>
      <c r="N155" s="3">
        <f>vlookup(E155,'Faculty and Enrollment'!$A$1:$E$6135,5,FALSE)</f>
        <v>2412</v>
      </c>
      <c r="O155" s="3">
        <f>vlookup(E155, IPEDS!$B$2:$J$6164, 9, FALSE)</f>
        <v>1</v>
      </c>
      <c r="P155" s="3" t="str">
        <f t="shared" si="2"/>
        <v>Public</v>
      </c>
      <c r="Q155" s="1" t="b">
        <v>0</v>
      </c>
    </row>
    <row r="156">
      <c r="A156" s="1" t="s">
        <v>336</v>
      </c>
      <c r="B156" s="1" t="s">
        <v>22</v>
      </c>
      <c r="C156" s="1" t="s">
        <v>337</v>
      </c>
      <c r="D156" s="1">
        <v>195164.0</v>
      </c>
      <c r="E156" s="1">
        <v>195164.0</v>
      </c>
      <c r="F156" s="3">
        <f>vlookup(E156, IPEDS!$B$2:$H$6164, 2, FALSE)</f>
        <v>2</v>
      </c>
      <c r="G156" s="3" t="str">
        <f>VLOOKUP(F156,Region_Codes!A:B,2,FALSE)</f>
        <v>Mid East</v>
      </c>
      <c r="H156" s="3">
        <f>vlookup(E156, IPEDS!$B$2:$H$6164, 3, FALSE)</f>
        <v>19</v>
      </c>
      <c r="I156" s="3">
        <f>vlookup(E156, IPEDS!$B$2:$H$6164, 7, FALSE)</f>
        <v>30</v>
      </c>
      <c r="J156" s="3" t="str">
        <f t="shared" si="1"/>
        <v>Religious</v>
      </c>
      <c r="K156" s="3" t="str">
        <f>VLOOKUP(H156,Carnegie_class!A:B,2,FALSE)</f>
        <v>M2</v>
      </c>
      <c r="L156" s="3" t="str">
        <f>vlookup(E156, IPEDS!$B$2:$H$6164, 5, FALSE)</f>
        <v>NY</v>
      </c>
      <c r="M156" s="3">
        <f>vlookup(E156,'Faculty and Enrollment'!$A$1:$E$6135,4,FALSE)</f>
        <v>2603</v>
      </c>
      <c r="N156" s="3">
        <f>vlookup(E156,'Faculty and Enrollment'!$A$1:$E$6135,5,FALSE)</f>
        <v>190</v>
      </c>
      <c r="O156" s="1">
        <v>4.0</v>
      </c>
      <c r="P156" s="3" t="str">
        <f t="shared" si="2"/>
        <v>Private</v>
      </c>
      <c r="Q156" s="1" t="b">
        <v>0</v>
      </c>
    </row>
    <row r="157">
      <c r="A157" s="1" t="s">
        <v>338</v>
      </c>
      <c r="B157" s="1" t="s">
        <v>22</v>
      </c>
      <c r="C157" s="1" t="s">
        <v>339</v>
      </c>
      <c r="D157" s="3">
        <f>vlookup(C157, IPEDS!$A$2:$C$6164, 2, FALSE)</f>
        <v>164076</v>
      </c>
      <c r="E157" s="3">
        <v>164076.0</v>
      </c>
      <c r="F157" s="3">
        <f>vlookup(E157, IPEDS!$B$2:$H$6164, 2, FALSE)</f>
        <v>2</v>
      </c>
      <c r="G157" s="3" t="str">
        <f>VLOOKUP(F157,Region_Codes!A:B,2,FALSE)</f>
        <v>Mid East</v>
      </c>
      <c r="H157" s="3">
        <f>vlookup(E157, IPEDS!$B$2:$H$6164, 3, FALSE)</f>
        <v>18</v>
      </c>
      <c r="I157" s="3">
        <f>vlookup(E157, IPEDS!$B$2:$H$6164, 7, FALSE)</f>
        <v>-2</v>
      </c>
      <c r="J157" s="3" t="str">
        <f t="shared" si="1"/>
        <v>Not religious</v>
      </c>
      <c r="K157" s="3" t="str">
        <f>VLOOKUP(H157,Carnegie_class!A:B,2,FALSE)</f>
        <v>M1</v>
      </c>
      <c r="L157" s="3" t="str">
        <f>vlookup(E157, IPEDS!$B$2:$H$6164, 5, FALSE)</f>
        <v>MD</v>
      </c>
      <c r="M157" s="3">
        <f>vlookup(E157,'Faculty and Enrollment'!$A$1:$E$6135,4,FALSE)</f>
        <v>19527</v>
      </c>
      <c r="N157" s="3">
        <f>vlookup(E157,'Faculty and Enrollment'!$A$1:$E$6135,5,FALSE)</f>
        <v>1180</v>
      </c>
      <c r="O157" s="3">
        <f>vlookup(E157, IPEDS!$B$2:$J$6164, 9, FALSE)</f>
        <v>1</v>
      </c>
      <c r="P157" s="3" t="str">
        <f t="shared" si="2"/>
        <v>Public</v>
      </c>
      <c r="Q157" s="1" t="b">
        <v>1</v>
      </c>
    </row>
    <row r="158">
      <c r="A158" s="1" t="s">
        <v>340</v>
      </c>
      <c r="B158" s="1" t="s">
        <v>22</v>
      </c>
      <c r="C158" s="1" t="s">
        <v>341</v>
      </c>
      <c r="D158" s="3">
        <f>vlookup(C158, IPEDS!$A$2:$C$6164, 2, FALSE)</f>
        <v>201061</v>
      </c>
      <c r="E158" s="3">
        <v>201061.0</v>
      </c>
      <c r="F158" s="3">
        <f>vlookup(E158, IPEDS!$B$2:$H$6164, 2, FALSE)</f>
        <v>3</v>
      </c>
      <c r="G158" s="3" t="str">
        <f>VLOOKUP(F158,Region_Codes!A:B,2,FALSE)</f>
        <v>Great Lakes</v>
      </c>
      <c r="H158" s="3">
        <f>vlookup(E158, IPEDS!$B$2:$H$6164, 3, FALSE)</f>
        <v>30</v>
      </c>
      <c r="I158" s="3">
        <f>vlookup(E158, IPEDS!$B$2:$H$6164, 7, FALSE)</f>
        <v>-2</v>
      </c>
      <c r="J158" s="3" t="str">
        <f t="shared" si="1"/>
        <v>Not religious</v>
      </c>
      <c r="K158" s="3" t="str">
        <f>VLOOKUP(H158,Carnegie_class!A:B,2,FALSE)</f>
        <v>Special Focus Four-Year</v>
      </c>
      <c r="L158" s="3" t="str">
        <f>vlookup(E158, IPEDS!$B$2:$H$6164, 5, FALSE)</f>
        <v>OH</v>
      </c>
      <c r="M158" s="3">
        <f>vlookup(E158,'Faculty and Enrollment'!$A$1:$E$6135,4,FALSE)</f>
        <v>259</v>
      </c>
      <c r="N158" s="3">
        <f>vlookup(E158,'Faculty and Enrollment'!$A$1:$E$6135,5,FALSE)</f>
        <v>25</v>
      </c>
      <c r="O158" s="1">
        <v>3.0</v>
      </c>
      <c r="P158" s="3" t="str">
        <f t="shared" si="2"/>
        <v>Private</v>
      </c>
      <c r="Q158" s="1" t="b">
        <v>0</v>
      </c>
    </row>
    <row r="159">
      <c r="A159" s="1" t="s">
        <v>342</v>
      </c>
      <c r="B159" s="1" t="s">
        <v>22</v>
      </c>
      <c r="C159" s="1" t="s">
        <v>343</v>
      </c>
      <c r="D159" s="3">
        <f>vlookup(C159, IPEDS!$A$2:$C$6164, 2, FALSE)</f>
        <v>167376</v>
      </c>
      <c r="E159" s="3">
        <v>167376.0</v>
      </c>
      <c r="F159" s="3">
        <f>vlookup(E159, IPEDS!$B$2:$H$6164, 2, FALSE)</f>
        <v>1</v>
      </c>
      <c r="G159" s="3" t="str">
        <f>VLOOKUP(F159,Region_Codes!A:B,2,FALSE)</f>
        <v>New England</v>
      </c>
      <c r="H159" s="3">
        <f>vlookup(E159, IPEDS!$B$2:$H$6164, 3, FALSE)</f>
        <v>4</v>
      </c>
      <c r="I159" s="3">
        <f>vlookup(E159, IPEDS!$B$2:$H$6164, 7, FALSE)</f>
        <v>-2</v>
      </c>
      <c r="J159" s="3" t="str">
        <f t="shared" si="1"/>
        <v>Not religious</v>
      </c>
      <c r="K159" s="3" t="str">
        <f>VLOOKUP(H159,Carnegie_class!A:B,2,FALSE)</f>
        <v>Community College</v>
      </c>
      <c r="L159" s="3" t="str">
        <f>vlookup(E159, IPEDS!$B$2:$H$6164, 5, FALSE)</f>
        <v>MA</v>
      </c>
      <c r="M159" s="3">
        <f>vlookup(E159,'Faculty and Enrollment'!$A$1:$E$6135,4,FALSE)</f>
        <v>4510</v>
      </c>
      <c r="N159" s="3">
        <f>vlookup(E159,'Faculty and Enrollment'!$A$1:$E$6135,5,FALSE)</f>
        <v>131</v>
      </c>
      <c r="O159" s="1">
        <v>1.0</v>
      </c>
      <c r="P159" s="3" t="str">
        <f t="shared" si="2"/>
        <v>Public</v>
      </c>
      <c r="Q159" s="1" t="b">
        <v>0</v>
      </c>
    </row>
    <row r="160">
      <c r="A160" s="1" t="s">
        <v>344</v>
      </c>
      <c r="B160" s="1" t="s">
        <v>22</v>
      </c>
      <c r="C160" s="1" t="s">
        <v>345</v>
      </c>
      <c r="D160" s="3">
        <f>vlookup(C160, IPEDS!$A$2:$C$6164, 2, FALSE)</f>
        <v>238458</v>
      </c>
      <c r="E160" s="3">
        <v>238458.0</v>
      </c>
      <c r="F160" s="3">
        <f>vlookup(E160, IPEDS!$B$2:$H$6164, 2, FALSE)</f>
        <v>3</v>
      </c>
      <c r="G160" s="3" t="str">
        <f>VLOOKUP(F160,Region_Codes!A:B,2,FALSE)</f>
        <v>Great Lakes</v>
      </c>
      <c r="H160" s="3">
        <f>vlookup(E160, IPEDS!$B$2:$H$6164, 3, FALSE)</f>
        <v>18</v>
      </c>
      <c r="I160" s="3">
        <f>vlookup(E160, IPEDS!$B$2:$H$6164, 7, FALSE)</f>
        <v>66</v>
      </c>
      <c r="J160" s="3" t="str">
        <f t="shared" si="1"/>
        <v>Religious</v>
      </c>
      <c r="K160" s="3" t="str">
        <f>VLOOKUP(H160,Carnegie_class!A:B,2,FALSE)</f>
        <v>M1</v>
      </c>
      <c r="L160" s="3" t="str">
        <f>vlookup(E160, IPEDS!$B$2:$H$6164, 5, FALSE)</f>
        <v>WI</v>
      </c>
      <c r="M160" s="3">
        <f>vlookup(E160,'Faculty and Enrollment'!$A$1:$E$6135,4,FALSE)</f>
        <v>3176</v>
      </c>
      <c r="N160" s="3">
        <f>vlookup(E160,'Faculty and Enrollment'!$A$1:$E$6135,5,FALSE)</f>
        <v>233</v>
      </c>
      <c r="O160" s="1">
        <v>4.0</v>
      </c>
      <c r="P160" s="3" t="str">
        <f t="shared" si="2"/>
        <v>Private</v>
      </c>
      <c r="Q160" s="1" t="b">
        <v>0</v>
      </c>
    </row>
    <row r="161">
      <c r="A161" s="1" t="s">
        <v>346</v>
      </c>
      <c r="B161" s="1" t="s">
        <v>162</v>
      </c>
      <c r="C161" s="1" t="s">
        <v>347</v>
      </c>
      <c r="D161" s="3">
        <f>vlookup(C161, IPEDS!$A$2:$C$6164, 2, FALSE)</f>
        <v>123925</v>
      </c>
      <c r="E161" s="3">
        <v>123925.0</v>
      </c>
      <c r="F161" s="3">
        <f>vlookup(E161, IPEDS!$B$2:$H$6164, 2, FALSE)</f>
        <v>8</v>
      </c>
      <c r="G161" s="3" t="str">
        <f>VLOOKUP(F161,Region_Codes!A:B,2,FALSE)</f>
        <v>Far West</v>
      </c>
      <c r="H161" s="3">
        <f>vlookup(E161, IPEDS!$B$2:$H$6164, 3, FALSE)</f>
        <v>-2</v>
      </c>
      <c r="I161" s="3">
        <f>vlookup(E161, IPEDS!$B$2:$H$6164, 7, FALSE)</f>
        <v>-2</v>
      </c>
      <c r="J161" s="3" t="str">
        <f t="shared" si="1"/>
        <v>Not religious</v>
      </c>
      <c r="K161" s="3" t="str">
        <f>VLOOKUP(H161,Carnegie_class!A:B,2,FALSE)</f>
        <v>Not classified, not in classification universe</v>
      </c>
      <c r="L161" s="3" t="str">
        <f>vlookup(E161, IPEDS!$B$2:$H$6164, 5, FALSE)</f>
        <v>CA</v>
      </c>
      <c r="M161" s="3" t="str">
        <f>vlookup(E161,'Faculty and Enrollment'!$A$1:$E$6135,4,FALSE)</f>
        <v/>
      </c>
      <c r="N161" s="3">
        <f>vlookup(E161,'Faculty and Enrollment'!$A$1:$E$6135,5,FALSE)</f>
        <v>61</v>
      </c>
      <c r="O161" s="3">
        <f>vlookup(E161, IPEDS!$B$2:$J$6164, 9, FALSE)</f>
        <v>1</v>
      </c>
      <c r="P161" s="3" t="str">
        <f t="shared" si="2"/>
        <v>Public</v>
      </c>
      <c r="Q161" s="1" t="b">
        <v>0</v>
      </c>
    </row>
    <row r="162">
      <c r="A162" s="1" t="s">
        <v>348</v>
      </c>
      <c r="B162" s="1" t="s">
        <v>22</v>
      </c>
      <c r="C162" s="1" t="s">
        <v>349</v>
      </c>
      <c r="D162" s="3">
        <f>vlookup(C162, IPEDS!$A$2:$C$6164, 2, FALSE)</f>
        <v>170532</v>
      </c>
      <c r="E162" s="3">
        <v>170532.0</v>
      </c>
      <c r="F162" s="3">
        <f>vlookup(E162, IPEDS!$B$2:$H$6164, 2, FALSE)</f>
        <v>3</v>
      </c>
      <c r="G162" s="3" t="str">
        <f>VLOOKUP(F162,Region_Codes!A:B,2,FALSE)</f>
        <v>Great Lakes</v>
      </c>
      <c r="H162" s="3">
        <f>vlookup(E162, IPEDS!$B$2:$H$6164, 3, FALSE)</f>
        <v>21</v>
      </c>
      <c r="I162" s="3">
        <f>vlookup(E162, IPEDS!$B$2:$H$6164, 7, FALSE)</f>
        <v>-2</v>
      </c>
      <c r="J162" s="3" t="str">
        <f t="shared" si="1"/>
        <v>Not religious</v>
      </c>
      <c r="K162" s="3" t="str">
        <f>VLOOKUP(H162,Carnegie_class!A:B,2,FALSE)</f>
        <v>Baccalaureate Colleges</v>
      </c>
      <c r="L162" s="3" t="str">
        <f>vlookup(E162, IPEDS!$B$2:$H$6164, 5, FALSE)</f>
        <v>MI</v>
      </c>
      <c r="M162" s="3">
        <f>vlookup(E162,'Faculty and Enrollment'!$A$1:$E$6135,4,FALSE)</f>
        <v>1196</v>
      </c>
      <c r="N162" s="3">
        <f>vlookup(E162,'Faculty and Enrollment'!$A$1:$E$6135,5,FALSE)</f>
        <v>123</v>
      </c>
      <c r="O162" s="1">
        <v>3.0</v>
      </c>
      <c r="P162" s="3" t="str">
        <f t="shared" si="2"/>
        <v>Private</v>
      </c>
      <c r="Q162" s="1" t="b">
        <v>0</v>
      </c>
    </row>
    <row r="163">
      <c r="A163" s="1" t="s">
        <v>350</v>
      </c>
      <c r="B163" s="1" t="s">
        <v>162</v>
      </c>
      <c r="C163" s="1" t="s">
        <v>351</v>
      </c>
      <c r="D163" s="3">
        <f>vlookup(C163, IPEDS!$A$2:$C$6164, 2, FALSE)</f>
        <v>148654</v>
      </c>
      <c r="E163" s="3">
        <v>148654.0</v>
      </c>
      <c r="F163" s="3">
        <f>vlookup(E163, IPEDS!$B$2:$H$6164, 2, FALSE)</f>
        <v>3</v>
      </c>
      <c r="G163" s="3" t="str">
        <f>VLOOKUP(F163,Region_Codes!A:B,2,FALSE)</f>
        <v>Great Lakes</v>
      </c>
      <c r="H163" s="3">
        <f>vlookup(E163, IPEDS!$B$2:$H$6164, 3, FALSE)</f>
        <v>18</v>
      </c>
      <c r="I163" s="3">
        <f>vlookup(E163, IPEDS!$B$2:$H$6164, 7, FALSE)</f>
        <v>-2</v>
      </c>
      <c r="J163" s="3" t="str">
        <f t="shared" si="1"/>
        <v>Not religious</v>
      </c>
      <c r="K163" s="3" t="str">
        <f>VLOOKUP(H163,Carnegie_class!A:B,2,FALSE)</f>
        <v>M1</v>
      </c>
      <c r="L163" s="3" t="str">
        <f>vlookup(E163, IPEDS!$B$2:$H$6164, 5, FALSE)</f>
        <v>IL</v>
      </c>
      <c r="M163" s="3">
        <f>vlookup(E163,'Faculty and Enrollment'!$A$1:$E$6135,4,FALSE)</f>
        <v>4661</v>
      </c>
      <c r="N163" s="3">
        <f>vlookup(E163,'Faculty and Enrollment'!$A$1:$E$6135,5,FALSE)</f>
        <v>240</v>
      </c>
      <c r="O163" s="3">
        <f>vlookup(E163, IPEDS!$B$2:$J$6164, 9, FALSE)</f>
        <v>1</v>
      </c>
      <c r="P163" s="3" t="str">
        <f t="shared" si="2"/>
        <v>Public</v>
      </c>
      <c r="Q163" s="1" t="b">
        <v>0</v>
      </c>
    </row>
    <row r="164">
      <c r="A164" s="1" t="s">
        <v>352</v>
      </c>
      <c r="B164" s="1" t="s">
        <v>22</v>
      </c>
      <c r="C164" s="1" t="s">
        <v>353</v>
      </c>
      <c r="D164" s="3">
        <f>vlookup(C164, IPEDS!$A$2:$C$6164, 2, FALSE)</f>
        <v>212106</v>
      </c>
      <c r="E164" s="3">
        <v>212106.0</v>
      </c>
      <c r="F164" s="3">
        <f>vlookup(E164, IPEDS!$B$2:$H$6164, 2, FALSE)</f>
        <v>2</v>
      </c>
      <c r="G164" s="3" t="str">
        <f>VLOOKUP(F164,Region_Codes!A:B,2,FALSE)</f>
        <v>Mid East</v>
      </c>
      <c r="H164" s="3">
        <f>vlookup(E164, IPEDS!$B$2:$H$6164, 3, FALSE)</f>
        <v>16</v>
      </c>
      <c r="I164" s="3">
        <f>vlookup(E164, IPEDS!$B$2:$H$6164, 7, FALSE)</f>
        <v>30</v>
      </c>
      <c r="J164" s="3" t="str">
        <f t="shared" si="1"/>
        <v>Religious</v>
      </c>
      <c r="K164" s="3" t="str">
        <f>VLOOKUP(H164,Carnegie_class!A:B,2,FALSE)</f>
        <v>R2</v>
      </c>
      <c r="L164" s="3" t="str">
        <f>vlookup(E164, IPEDS!$B$2:$H$6164, 5, FALSE)</f>
        <v>PA</v>
      </c>
      <c r="M164" s="3">
        <f>vlookup(E164,'Faculty and Enrollment'!$A$1:$E$6135,4,FALSE)</f>
        <v>8137</v>
      </c>
      <c r="N164" s="3">
        <f>vlookup(E164,'Faculty and Enrollment'!$A$1:$E$6135,5,FALSE)</f>
        <v>617</v>
      </c>
      <c r="O164" s="1">
        <v>4.0</v>
      </c>
      <c r="P164" s="3" t="str">
        <f t="shared" si="2"/>
        <v>Private</v>
      </c>
      <c r="Q164" s="1" t="b">
        <v>0</v>
      </c>
    </row>
    <row r="165">
      <c r="A165" s="1" t="s">
        <v>354</v>
      </c>
      <c r="B165" s="1" t="s">
        <v>22</v>
      </c>
      <c r="C165" s="1" t="s">
        <v>355</v>
      </c>
      <c r="D165" s="1">
        <v>131469.0</v>
      </c>
      <c r="E165" s="1">
        <v>131469.0</v>
      </c>
      <c r="F165" s="3">
        <f>vlookup(E165, IPEDS!$B$2:$H$6164, 2, FALSE)</f>
        <v>2</v>
      </c>
      <c r="G165" s="3" t="str">
        <f>VLOOKUP(F165,Region_Codes!A:B,2,FALSE)</f>
        <v>Mid East</v>
      </c>
      <c r="H165" s="3">
        <f>vlookup(E165, IPEDS!$B$2:$H$6164, 3, FALSE)</f>
        <v>15</v>
      </c>
      <c r="I165" s="3">
        <f>vlookup(E165, IPEDS!$B$2:$H$6164, 7, FALSE)</f>
        <v>-2</v>
      </c>
      <c r="J165" s="3" t="str">
        <f t="shared" si="1"/>
        <v>Not religious</v>
      </c>
      <c r="K165" s="3" t="str">
        <f>VLOOKUP(H165,Carnegie_class!A:B,2,FALSE)</f>
        <v>R1</v>
      </c>
      <c r="L165" s="3" t="str">
        <f>vlookup(E165, IPEDS!$B$2:$H$6164, 5, FALSE)</f>
        <v>DC</v>
      </c>
      <c r="M165" s="3">
        <f>vlookup(E165,'Faculty and Enrollment'!$A$1:$E$6135,4,FALSE)</f>
        <v>25568</v>
      </c>
      <c r="N165" s="3">
        <f>vlookup(E165,'Faculty and Enrollment'!$A$1:$E$6135,5,FALSE)</f>
        <v>1720</v>
      </c>
      <c r="O165" s="1">
        <v>3.0</v>
      </c>
      <c r="P165" s="3" t="str">
        <f t="shared" si="2"/>
        <v>Private</v>
      </c>
      <c r="Q165" s="1" t="b">
        <v>0</v>
      </c>
    </row>
    <row r="166">
      <c r="A166" s="1" t="s">
        <v>356</v>
      </c>
      <c r="B166" s="1" t="s">
        <v>22</v>
      </c>
      <c r="C166" s="1" t="s">
        <v>357</v>
      </c>
      <c r="D166" s="3">
        <f>vlookup(C166, IPEDS!$A$2:$C$6164, 2, FALSE)</f>
        <v>166674</v>
      </c>
      <c r="E166" s="3">
        <v>166674.0</v>
      </c>
      <c r="F166" s="3">
        <f>vlookup(E166, IPEDS!$B$2:$H$6164, 2, FALSE)</f>
        <v>1</v>
      </c>
      <c r="G166" s="3" t="str">
        <f>VLOOKUP(F166,Region_Codes!A:B,2,FALSE)</f>
        <v>New England</v>
      </c>
      <c r="H166" s="3">
        <f>vlookup(E166, IPEDS!$B$2:$H$6164, 3, FALSE)</f>
        <v>30</v>
      </c>
      <c r="I166" s="3">
        <f>vlookup(E166, IPEDS!$B$2:$H$6164, 7, FALSE)</f>
        <v>-2</v>
      </c>
      <c r="J166" s="3" t="str">
        <f t="shared" si="1"/>
        <v>Not religious</v>
      </c>
      <c r="K166" s="3" t="str">
        <f>VLOOKUP(H166,Carnegie_class!A:B,2,FALSE)</f>
        <v>Special Focus Four-Year</v>
      </c>
      <c r="L166" s="3" t="str">
        <f>vlookup(E166, IPEDS!$B$2:$H$6164, 5, FALSE)</f>
        <v>MA</v>
      </c>
      <c r="M166" s="3">
        <f>vlookup(E166,'Faculty and Enrollment'!$A$1:$E$6135,4,FALSE)</f>
        <v>1986</v>
      </c>
      <c r="N166" s="3">
        <f>vlookup(E166,'Faculty and Enrollment'!$A$1:$E$6135,5,FALSE)</f>
        <v>184</v>
      </c>
      <c r="O166" s="1">
        <v>1.0</v>
      </c>
      <c r="P166" s="3" t="str">
        <f t="shared" si="2"/>
        <v>Public</v>
      </c>
      <c r="Q166" s="1" t="b">
        <v>0</v>
      </c>
    </row>
    <row r="167">
      <c r="A167" s="1" t="s">
        <v>358</v>
      </c>
      <c r="B167" s="1" t="s">
        <v>162</v>
      </c>
      <c r="C167" s="1" t="s">
        <v>359</v>
      </c>
      <c r="D167" s="3">
        <f>vlookup(C167, IPEDS!$A$2:$C$6164, 2, FALSE)</f>
        <v>171137</v>
      </c>
      <c r="E167" s="3">
        <v>171137.0</v>
      </c>
      <c r="F167" s="3">
        <f>vlookup(E167, IPEDS!$B$2:$H$6164, 2, FALSE)</f>
        <v>3</v>
      </c>
      <c r="G167" s="3" t="str">
        <f>VLOOKUP(F167,Region_Codes!A:B,2,FALSE)</f>
        <v>Great Lakes</v>
      </c>
      <c r="H167" s="3">
        <f>vlookup(E167, IPEDS!$B$2:$H$6164, 3, FALSE)</f>
        <v>18</v>
      </c>
      <c r="I167" s="3">
        <f>vlookup(E167, IPEDS!$B$2:$H$6164, 7, FALSE)</f>
        <v>-2</v>
      </c>
      <c r="J167" s="3" t="str">
        <f t="shared" si="1"/>
        <v>Not religious</v>
      </c>
      <c r="K167" s="3" t="str">
        <f>VLOOKUP(H167,Carnegie_class!A:B,2,FALSE)</f>
        <v>M1</v>
      </c>
      <c r="L167" s="3" t="str">
        <f>vlookup(E167, IPEDS!$B$2:$H$6164, 5, FALSE)</f>
        <v>MI</v>
      </c>
      <c r="M167" s="3">
        <f>vlookup(E167,'Faculty and Enrollment'!$A$1:$E$6135,4,FALSE)</f>
        <v>8035</v>
      </c>
      <c r="N167" s="3">
        <f>vlookup(E167,'Faculty and Enrollment'!$A$1:$E$6135,5,FALSE)</f>
        <v>390</v>
      </c>
      <c r="O167" s="1">
        <v>1.0</v>
      </c>
      <c r="P167" s="3" t="str">
        <f t="shared" si="2"/>
        <v>Public</v>
      </c>
      <c r="Q167" s="1" t="b">
        <v>0</v>
      </c>
    </row>
    <row r="168">
      <c r="A168" s="1" t="s">
        <v>360</v>
      </c>
      <c r="B168" s="1" t="s">
        <v>22</v>
      </c>
      <c r="C168" s="1" t="s">
        <v>361</v>
      </c>
      <c r="D168" s="3">
        <f>vlookup(C168, IPEDS!$A$2:$C$6164, 2, FALSE)</f>
        <v>216278</v>
      </c>
      <c r="E168" s="3">
        <v>216278.0</v>
      </c>
      <c r="F168" s="3">
        <f>vlookup(E168, IPEDS!$B$2:$H$6164, 2, FALSE)</f>
        <v>2</v>
      </c>
      <c r="G168" s="3" t="str">
        <f>VLOOKUP(F168,Region_Codes!A:B,2,FALSE)</f>
        <v>Mid East</v>
      </c>
      <c r="H168" s="3">
        <f>vlookup(E168, IPEDS!$B$2:$H$6164, 3, FALSE)</f>
        <v>21</v>
      </c>
      <c r="I168" s="3">
        <f>vlookup(E168, IPEDS!$B$2:$H$6164, 7, FALSE)</f>
        <v>39</v>
      </c>
      <c r="J168" s="3" t="str">
        <f t="shared" si="1"/>
        <v>Religious</v>
      </c>
      <c r="K168" s="3" t="str">
        <f>VLOOKUP(H168,Carnegie_class!A:B,2,FALSE)</f>
        <v>Baccalaureate Colleges</v>
      </c>
      <c r="L168" s="3" t="str">
        <f>vlookup(E168, IPEDS!$B$2:$H$6164, 5, FALSE)</f>
        <v>PA</v>
      </c>
      <c r="M168" s="3">
        <f>vlookup(E168,'Faculty and Enrollment'!$A$1:$E$6135,4,FALSE)</f>
        <v>2247</v>
      </c>
      <c r="N168" s="3">
        <f>vlookup(E168,'Faculty and Enrollment'!$A$1:$E$6135,5,FALSE)</f>
        <v>169</v>
      </c>
      <c r="O168" s="1">
        <v>4.0</v>
      </c>
      <c r="P168" s="3" t="str">
        <f t="shared" si="2"/>
        <v>Private</v>
      </c>
      <c r="Q168" s="1" t="b">
        <v>0</v>
      </c>
    </row>
    <row r="169">
      <c r="A169" s="1" t="s">
        <v>362</v>
      </c>
      <c r="B169" s="1" t="s">
        <v>22</v>
      </c>
      <c r="C169" s="1" t="s">
        <v>363</v>
      </c>
      <c r="D169" s="3">
        <f>vlookup(C169, IPEDS!$A$2:$C$6164, 2, FALSE)</f>
        <v>161086</v>
      </c>
      <c r="E169" s="3">
        <v>161086.0</v>
      </c>
      <c r="F169" s="3">
        <f>vlookup(E169, IPEDS!$B$2:$H$6164, 2, FALSE)</f>
        <v>1</v>
      </c>
      <c r="G169" s="3" t="str">
        <f>VLOOKUP(F169,Region_Codes!A:B,2,FALSE)</f>
        <v>New England</v>
      </c>
      <c r="H169" s="3">
        <f>vlookup(E169, IPEDS!$B$2:$H$6164, 3, FALSE)</f>
        <v>21</v>
      </c>
      <c r="I169" s="3">
        <f>vlookup(E169, IPEDS!$B$2:$H$6164, 7, FALSE)</f>
        <v>-2</v>
      </c>
      <c r="J169" s="3" t="str">
        <f t="shared" si="1"/>
        <v>Not religious</v>
      </c>
      <c r="K169" s="3" t="str">
        <f>VLOOKUP(H169,Carnegie_class!A:B,2,FALSE)</f>
        <v>Baccalaureate Colleges</v>
      </c>
      <c r="L169" s="3" t="str">
        <f>vlookup(E169, IPEDS!$B$2:$H$6164, 5, FALSE)</f>
        <v>ME</v>
      </c>
      <c r="M169" s="3">
        <f>vlookup(E169,'Faculty and Enrollment'!$A$1:$E$6135,4,FALSE)</f>
        <v>2284</v>
      </c>
      <c r="N169" s="3">
        <f>vlookup(E169,'Faculty and Enrollment'!$A$1:$E$6135,5,FALSE)</f>
        <v>256</v>
      </c>
      <c r="O169" s="3">
        <f>vlookup(E169, IPEDS!$B$2:$J$6164, 9, FALSE)</f>
        <v>3</v>
      </c>
      <c r="P169" s="3" t="str">
        <f t="shared" si="2"/>
        <v>Private</v>
      </c>
      <c r="Q169" s="1" t="b">
        <v>0</v>
      </c>
    </row>
    <row r="170">
      <c r="A170" s="1" t="s">
        <v>364</v>
      </c>
      <c r="B170" s="1" t="s">
        <v>22</v>
      </c>
      <c r="C170" s="1" t="s">
        <v>365</v>
      </c>
      <c r="D170" s="3">
        <f>vlookup(C170, IPEDS!$A$2:$C$6164, 2, FALSE)</f>
        <v>210739</v>
      </c>
      <c r="E170" s="3">
        <v>210739.0</v>
      </c>
      <c r="F170" s="3">
        <f>vlookup(E170, IPEDS!$B$2:$H$6164, 2, FALSE)</f>
        <v>2</v>
      </c>
      <c r="G170" s="3" t="str">
        <f>VLOOKUP(F170,Region_Codes!A:B,2,FALSE)</f>
        <v>Mid East</v>
      </c>
      <c r="H170" s="3">
        <f>vlookup(E170, IPEDS!$B$2:$H$6164, 3, FALSE)</f>
        <v>17</v>
      </c>
      <c r="I170" s="3">
        <f>vlookup(E170, IPEDS!$B$2:$H$6164, 7, FALSE)</f>
        <v>30</v>
      </c>
      <c r="J170" s="3" t="str">
        <f t="shared" si="1"/>
        <v>Religious</v>
      </c>
      <c r="K170" s="3" t="str">
        <f>VLOOKUP(H170,Carnegie_class!A:B,2,FALSE)</f>
        <v>DPU</v>
      </c>
      <c r="L170" s="3" t="str">
        <f>vlookup(E170, IPEDS!$B$2:$H$6164, 5, FALSE)</f>
        <v>PA</v>
      </c>
      <c r="M170" s="3">
        <f>vlookup(E170,'Faculty and Enrollment'!$A$1:$E$6135,4,FALSE)</f>
        <v>2919</v>
      </c>
      <c r="N170" s="3">
        <f>vlookup(E170,'Faculty and Enrollment'!$A$1:$E$6135,5,FALSE)</f>
        <v>209</v>
      </c>
      <c r="O170" s="1">
        <v>4.0</v>
      </c>
      <c r="P170" s="3" t="str">
        <f t="shared" si="2"/>
        <v>Private</v>
      </c>
      <c r="Q170" s="1" t="b">
        <v>0</v>
      </c>
    </row>
    <row r="171">
      <c r="A171" s="1" t="s">
        <v>366</v>
      </c>
      <c r="B171" s="1" t="s">
        <v>19</v>
      </c>
      <c r="C171" s="1" t="s">
        <v>367</v>
      </c>
      <c r="D171" s="3">
        <f>vlookup(C171, IPEDS!$A$2:$C$6164, 2, FALSE)</f>
        <v>131496</v>
      </c>
      <c r="E171" s="3">
        <v>131496.0</v>
      </c>
      <c r="F171" s="3">
        <f>vlookup(E171, IPEDS!$B$2:$H$6164, 2, FALSE)</f>
        <v>2</v>
      </c>
      <c r="G171" s="3" t="str">
        <f>VLOOKUP(F171,Region_Codes!A:B,2,FALSE)</f>
        <v>Mid East</v>
      </c>
      <c r="H171" s="3">
        <f>vlookup(E171, IPEDS!$B$2:$H$6164, 3, FALSE)</f>
        <v>15</v>
      </c>
      <c r="I171" s="3">
        <f>vlookup(E171, IPEDS!$B$2:$H$6164, 7, FALSE)</f>
        <v>30</v>
      </c>
      <c r="J171" s="3" t="str">
        <f t="shared" si="1"/>
        <v>Religious</v>
      </c>
      <c r="K171" s="3" t="str">
        <f>VLOOKUP(H171,Carnegie_class!A:B,2,FALSE)</f>
        <v>R1</v>
      </c>
      <c r="L171" s="3" t="str">
        <f>vlookup(E171, IPEDS!$B$2:$H$6164, 5, FALSE)</f>
        <v>DC</v>
      </c>
      <c r="M171" s="3">
        <f>vlookup(E171,'Faculty and Enrollment'!$A$1:$E$6135,4,FALSE)</f>
        <v>20392</v>
      </c>
      <c r="N171" s="3">
        <f>vlookup(E171,'Faculty and Enrollment'!$A$1:$E$6135,5,FALSE)</f>
        <v>1829</v>
      </c>
      <c r="O171" s="3">
        <f>vlookup(E171, IPEDS!$B$2:$J$6164, 9, FALSE)</f>
        <v>4</v>
      </c>
      <c r="P171" s="3" t="str">
        <f t="shared" si="2"/>
        <v>Private</v>
      </c>
      <c r="Q171" s="1" t="b">
        <v>1</v>
      </c>
    </row>
    <row r="172">
      <c r="A172" s="1" t="s">
        <v>368</v>
      </c>
      <c r="B172" s="1" t="s">
        <v>162</v>
      </c>
      <c r="C172" s="1" t="s">
        <v>369</v>
      </c>
      <c r="D172" s="3">
        <f>vlookup(C172, IPEDS!$A$2:$C$6164, 2, FALSE)</f>
        <v>245892</v>
      </c>
      <c r="E172" s="3">
        <v>245892.0</v>
      </c>
      <c r="F172" s="3">
        <f>vlookup(E172, IPEDS!$B$2:$H$6164, 2, FALSE)</f>
        <v>3</v>
      </c>
      <c r="G172" s="3" t="str">
        <f>VLOOKUP(F172,Region_Codes!A:B,2,FALSE)</f>
        <v>Great Lakes</v>
      </c>
      <c r="H172" s="3">
        <f>vlookup(E172, IPEDS!$B$2:$H$6164, 3, FALSE)</f>
        <v>-2</v>
      </c>
      <c r="I172" s="3">
        <f>vlookup(E172, IPEDS!$B$2:$H$6164, 7, FALSE)</f>
        <v>-2</v>
      </c>
      <c r="J172" s="3" t="str">
        <f t="shared" si="1"/>
        <v>Not religious</v>
      </c>
      <c r="K172" s="3" t="str">
        <f>VLOOKUP(H172,Carnegie_class!A:B,2,FALSE)</f>
        <v>Not classified, not in classification universe</v>
      </c>
      <c r="L172" s="3" t="str">
        <f>vlookup(E172, IPEDS!$B$2:$H$6164, 5, FALSE)</f>
        <v>OH</v>
      </c>
      <c r="M172" s="3">
        <f>vlookup(E172,'Faculty and Enrollment'!$A$1:$E$6135,4,FALSE)</f>
        <v>434</v>
      </c>
      <c r="N172" s="3">
        <f>vlookup(E172,'Faculty and Enrollment'!$A$1:$E$6135,5,FALSE)</f>
        <v>34</v>
      </c>
      <c r="O172" s="1">
        <v>3.0</v>
      </c>
      <c r="P172" s="3" t="str">
        <f t="shared" si="2"/>
        <v>Private</v>
      </c>
      <c r="Q172" s="1" t="b">
        <v>0</v>
      </c>
    </row>
    <row r="173">
      <c r="A173" s="1" t="s">
        <v>370</v>
      </c>
      <c r="B173" s="1" t="s">
        <v>22</v>
      </c>
      <c r="C173" s="1" t="s">
        <v>371</v>
      </c>
      <c r="D173" s="3">
        <f>vlookup(C173, IPEDS!$A$2:$C$6164, 2, FALSE)</f>
        <v>171100</v>
      </c>
      <c r="E173" s="3">
        <v>171100.0</v>
      </c>
      <c r="F173" s="3">
        <f>vlookup(E173, IPEDS!$B$2:$H$6164, 2, FALSE)</f>
        <v>3</v>
      </c>
      <c r="G173" s="3" t="str">
        <f>VLOOKUP(F173,Region_Codes!A:B,2,FALSE)</f>
        <v>Great Lakes</v>
      </c>
      <c r="H173" s="3">
        <f>vlookup(E173, IPEDS!$B$2:$H$6164, 3, FALSE)</f>
        <v>15</v>
      </c>
      <c r="I173" s="3">
        <f>vlookup(E173, IPEDS!$B$2:$H$6164, 7, FALSE)</f>
        <v>-2</v>
      </c>
      <c r="J173" s="3" t="str">
        <f t="shared" si="1"/>
        <v>Not religious</v>
      </c>
      <c r="K173" s="3" t="str">
        <f>VLOOKUP(H173,Carnegie_class!A:B,2,FALSE)</f>
        <v>R1</v>
      </c>
      <c r="L173" s="3" t="str">
        <f>vlookup(E173, IPEDS!$B$2:$H$6164, 5, FALSE)</f>
        <v>MI</v>
      </c>
      <c r="M173" s="3">
        <f>vlookup(E173,'Faculty and Enrollment'!$A$1:$E$6135,4,FALSE)</f>
        <v>51316</v>
      </c>
      <c r="N173" s="3">
        <f>vlookup(E173,'Faculty and Enrollment'!$A$1:$E$6135,5,FALSE)</f>
        <v>3203</v>
      </c>
      <c r="O173" s="3">
        <f>vlookup(E173, IPEDS!$B$2:$J$6164, 9, FALSE)</f>
        <v>1</v>
      </c>
      <c r="P173" s="3" t="str">
        <f t="shared" si="2"/>
        <v>Public</v>
      </c>
      <c r="Q173" s="1" t="b">
        <v>0</v>
      </c>
    </row>
    <row r="174">
      <c r="A174" s="1" t="s">
        <v>372</v>
      </c>
      <c r="B174" s="1" t="s">
        <v>162</v>
      </c>
      <c r="C174" s="1" t="s">
        <v>373</v>
      </c>
      <c r="D174" s="3">
        <f>vlookup(C174, IPEDS!$A$2:$C$6164, 2, FALSE)</f>
        <v>127060</v>
      </c>
      <c r="E174" s="3">
        <v>127060.0</v>
      </c>
      <c r="F174" s="3">
        <f>vlookup(E174, IPEDS!$B$2:$H$6164, 2, FALSE)</f>
        <v>7</v>
      </c>
      <c r="G174" s="3" t="str">
        <f>VLOOKUP(F174,Region_Codes!A:B,2,FALSE)</f>
        <v>Rocky Mountains</v>
      </c>
      <c r="H174" s="3">
        <f>vlookup(E174, IPEDS!$B$2:$H$6164, 3, FALSE)</f>
        <v>15</v>
      </c>
      <c r="I174" s="3">
        <f>vlookup(E174, IPEDS!$B$2:$H$6164, 7, FALSE)</f>
        <v>-2</v>
      </c>
      <c r="J174" s="3" t="str">
        <f t="shared" si="1"/>
        <v>Not religious</v>
      </c>
      <c r="K174" s="3" t="str">
        <f>VLOOKUP(H174,Carnegie_class!A:B,2,FALSE)</f>
        <v>R1</v>
      </c>
      <c r="L174" s="3" t="str">
        <f>vlookup(E174, IPEDS!$B$2:$H$6164, 5, FALSE)</f>
        <v>CO</v>
      </c>
      <c r="M174" s="3">
        <f>vlookup(E174,'Faculty and Enrollment'!$A$1:$E$6135,4,FALSE)</f>
        <v>13387</v>
      </c>
      <c r="N174" s="3">
        <f>vlookup(E174,'Faculty and Enrollment'!$A$1:$E$6135,5,FALSE)</f>
        <v>1017</v>
      </c>
      <c r="O174" s="1">
        <v>3.0</v>
      </c>
      <c r="P174" s="3" t="str">
        <f t="shared" si="2"/>
        <v>Private</v>
      </c>
      <c r="Q174" s="1" t="b">
        <v>0</v>
      </c>
    </row>
    <row r="175">
      <c r="A175" s="1" t="s">
        <v>374</v>
      </c>
      <c r="B175" s="1" t="s">
        <v>22</v>
      </c>
      <c r="C175" s="1" t="s">
        <v>375</v>
      </c>
      <c r="D175" s="3">
        <f>vlookup(C175, IPEDS!$A$2:$C$6164, 2, FALSE)</f>
        <v>124283</v>
      </c>
      <c r="E175" s="3">
        <v>124283.0</v>
      </c>
      <c r="F175" s="3">
        <f>vlookup(E175, IPEDS!$B$2:$H$6164, 2, FALSE)</f>
        <v>8</v>
      </c>
      <c r="G175" s="3" t="str">
        <f>VLOOKUP(F175,Region_Codes!A:B,2,FALSE)</f>
        <v>Far West</v>
      </c>
      <c r="H175" s="3">
        <f>vlookup(E175, IPEDS!$B$2:$H$6164, 3, FALSE)</f>
        <v>24</v>
      </c>
      <c r="I175" s="3">
        <f>vlookup(E175, IPEDS!$B$2:$H$6164, 7, FALSE)</f>
        <v>71</v>
      </c>
      <c r="J175" s="3" t="str">
        <f t="shared" si="1"/>
        <v>Religious</v>
      </c>
      <c r="K175" s="3" t="str">
        <f>VLOOKUP(H175,Carnegie_class!A:B,2,FALSE)</f>
        <v>Special Focus Four-Year</v>
      </c>
      <c r="L175" s="3" t="str">
        <f>vlookup(E175, IPEDS!$B$2:$H$6164, 5, FALSE)</f>
        <v>CA</v>
      </c>
      <c r="M175" s="3">
        <f>vlookup(E175,'Faculty and Enrollment'!$A$1:$E$6135,4,FALSE)</f>
        <v>175</v>
      </c>
      <c r="N175" s="3">
        <f>vlookup(E175,'Faculty and Enrollment'!$A$1:$E$6135,5,FALSE)</f>
        <v>15</v>
      </c>
      <c r="O175" s="1">
        <v>4.0</v>
      </c>
      <c r="P175" s="3" t="str">
        <f t="shared" si="2"/>
        <v>Private</v>
      </c>
      <c r="Q175" s="1" t="b">
        <v>0</v>
      </c>
    </row>
    <row r="176">
      <c r="A176" s="1" t="s">
        <v>376</v>
      </c>
      <c r="B176" s="1" t="s">
        <v>22</v>
      </c>
      <c r="C176" s="1" t="s">
        <v>377</v>
      </c>
      <c r="D176" s="3">
        <f>vlookup(C176, IPEDS!$A$2:$C$6164, 2, FALSE)</f>
        <v>233374</v>
      </c>
      <c r="E176" s="3">
        <v>233374.0</v>
      </c>
      <c r="F176" s="3">
        <f>vlookup(E176, IPEDS!$B$2:$H$6164, 2, FALSE)</f>
        <v>5</v>
      </c>
      <c r="G176" s="3" t="str">
        <f>VLOOKUP(F176,Region_Codes!A:B,2,FALSE)</f>
        <v>Southeast</v>
      </c>
      <c r="H176" s="3">
        <f>vlookup(E176, IPEDS!$B$2:$H$6164, 3, FALSE)</f>
        <v>21</v>
      </c>
      <c r="I176" s="3">
        <f>vlookup(E176, IPEDS!$B$2:$H$6164, 7, FALSE)</f>
        <v>-2</v>
      </c>
      <c r="J176" s="3" t="str">
        <f t="shared" si="1"/>
        <v>Not religious</v>
      </c>
      <c r="K176" s="3" t="str">
        <f>VLOOKUP(H176,Carnegie_class!A:B,2,FALSE)</f>
        <v>Baccalaureate Colleges</v>
      </c>
      <c r="L176" s="3" t="str">
        <f>vlookup(E176, IPEDS!$B$2:$H$6164, 5, FALSE)</f>
        <v>VA</v>
      </c>
      <c r="M176" s="3">
        <f>vlookup(E176,'Faculty and Enrollment'!$A$1:$E$6135,4,FALSE)</f>
        <v>3776</v>
      </c>
      <c r="N176" s="3">
        <f>vlookup(E176,'Faculty and Enrollment'!$A$1:$E$6135,5,FALSE)</f>
        <v>509</v>
      </c>
      <c r="O176" s="3">
        <f>vlookup(E176, IPEDS!$B$2:$J$6164, 9, FALSE)</f>
        <v>3</v>
      </c>
      <c r="P176" s="3" t="str">
        <f t="shared" si="2"/>
        <v>Private</v>
      </c>
      <c r="Q176" s="1" t="b">
        <v>0</v>
      </c>
    </row>
    <row r="177">
      <c r="A177" s="1" t="s">
        <v>378</v>
      </c>
      <c r="B177" s="1" t="s">
        <v>22</v>
      </c>
      <c r="C177" s="1" t="s">
        <v>379</v>
      </c>
      <c r="D177" s="3">
        <f>vlookup(C177, IPEDS!$A$2:$C$6164, 2, FALSE)</f>
        <v>187046</v>
      </c>
      <c r="E177" s="3">
        <v>187046.0</v>
      </c>
      <c r="F177" s="3">
        <f>vlookup(E177, IPEDS!$B$2:$H$6164, 2, FALSE)</f>
        <v>2</v>
      </c>
      <c r="G177" s="3" t="str">
        <f>VLOOKUP(F177,Region_Codes!A:B,2,FALSE)</f>
        <v>Mid East</v>
      </c>
      <c r="H177" s="3">
        <f>vlookup(E177, IPEDS!$B$2:$H$6164, 3, FALSE)</f>
        <v>19</v>
      </c>
      <c r="I177" s="3">
        <f>vlookup(E177, IPEDS!$B$2:$H$6164, 7, FALSE)</f>
        <v>-2</v>
      </c>
      <c r="J177" s="3" t="str">
        <f t="shared" si="1"/>
        <v>Not religious</v>
      </c>
      <c r="K177" s="3" t="str">
        <f>VLOOKUP(H177,Carnegie_class!A:B,2,FALSE)</f>
        <v>M2</v>
      </c>
      <c r="L177" s="3" t="str">
        <f>vlookup(E177, IPEDS!$B$2:$H$6164, 5, FALSE)</f>
        <v>NJ</v>
      </c>
      <c r="M177" s="3">
        <f>vlookup(E177,'Faculty and Enrollment'!$A$1:$E$6135,4,FALSE)</f>
        <v>7587</v>
      </c>
      <c r="N177" s="3">
        <f>vlookup(E177,'Faculty and Enrollment'!$A$1:$E$6135,5,FALSE)</f>
        <v>0</v>
      </c>
      <c r="O177" s="3">
        <f>vlookup(E177, IPEDS!$B$2:$J$6164, 9, FALSE)</f>
        <v>1</v>
      </c>
      <c r="P177" s="3" t="str">
        <f t="shared" si="2"/>
        <v>Public</v>
      </c>
      <c r="Q177" s="1" t="b">
        <v>0</v>
      </c>
    </row>
    <row r="178">
      <c r="A178" s="1" t="s">
        <v>380</v>
      </c>
      <c r="B178" s="1" t="s">
        <v>22</v>
      </c>
      <c r="C178" s="1" t="s">
        <v>381</v>
      </c>
      <c r="D178" s="3">
        <f>vlookup(C178, IPEDS!$A$2:$C$6164, 2, FALSE)</f>
        <v>216524</v>
      </c>
      <c r="E178" s="3">
        <v>216524.0</v>
      </c>
      <c r="F178" s="3">
        <f>vlookup(E178, IPEDS!$B$2:$H$6164, 2, FALSE)</f>
        <v>2</v>
      </c>
      <c r="G178" s="3" t="str">
        <f>VLOOKUP(F178,Region_Codes!A:B,2,FALSE)</f>
        <v>Mid East</v>
      </c>
      <c r="H178" s="3">
        <f>vlookup(E178, IPEDS!$B$2:$H$6164, 3, FALSE)</f>
        <v>21</v>
      </c>
      <c r="I178" s="3">
        <f>vlookup(E178, IPEDS!$B$2:$H$6164, 7, FALSE)</f>
        <v>-2</v>
      </c>
      <c r="J178" s="3" t="str">
        <f t="shared" si="1"/>
        <v>Not religious</v>
      </c>
      <c r="K178" s="3" t="str">
        <f>VLOOKUP(H178,Carnegie_class!A:B,2,FALSE)</f>
        <v>Baccalaureate Colleges</v>
      </c>
      <c r="L178" s="3" t="str">
        <f>vlookup(E178, IPEDS!$B$2:$H$6164, 5, FALSE)</f>
        <v>PA</v>
      </c>
      <c r="M178" s="3">
        <f>vlookup(E178,'Faculty and Enrollment'!$A$1:$E$6135,4,FALSE)</f>
        <v>1492</v>
      </c>
      <c r="N178" s="3">
        <f>vlookup(E178,'Faculty and Enrollment'!$A$1:$E$6135,5,FALSE)</f>
        <v>155</v>
      </c>
      <c r="O178" s="3">
        <f>vlookup(E178, IPEDS!$B$2:$J$6164, 9, FALSE)</f>
        <v>3</v>
      </c>
      <c r="P178" s="3" t="str">
        <f t="shared" si="2"/>
        <v>Private</v>
      </c>
      <c r="Q178" s="1" t="b">
        <v>0</v>
      </c>
    </row>
    <row r="179">
      <c r="A179" s="1" t="s">
        <v>382</v>
      </c>
      <c r="B179" s="1" t="s">
        <v>22</v>
      </c>
      <c r="C179" s="1" t="s">
        <v>383</v>
      </c>
      <c r="D179" s="3">
        <f>vlookup(C179, IPEDS!$A$2:$C$6164, 2, FALSE)</f>
        <v>236382</v>
      </c>
      <c r="E179" s="3">
        <v>236382.0</v>
      </c>
      <c r="F179" s="3">
        <f>vlookup(E179, IPEDS!$B$2:$H$6164, 2, FALSE)</f>
        <v>8</v>
      </c>
      <c r="G179" s="3" t="str">
        <f>VLOOKUP(F179,Region_Codes!A:B,2,FALSE)</f>
        <v>Far West</v>
      </c>
      <c r="H179" s="3">
        <f>vlookup(E179, IPEDS!$B$2:$H$6164, 3, FALSE)</f>
        <v>14</v>
      </c>
      <c r="I179" s="3">
        <f>vlookup(E179, IPEDS!$B$2:$H$6164, 7, FALSE)</f>
        <v>-2</v>
      </c>
      <c r="J179" s="3" t="str">
        <f t="shared" si="1"/>
        <v>Not religious</v>
      </c>
      <c r="K179" s="3" t="str">
        <f>VLOOKUP(H179,Carnegie_class!A:B,2,FALSE)</f>
        <v>Baccalaureate/Associate’s Colleges: Associate’s Dominant</v>
      </c>
      <c r="L179" s="3" t="str">
        <f>vlookup(E179, IPEDS!$B$2:$H$6164, 5, FALSE)</f>
        <v>WA</v>
      </c>
      <c r="M179" s="3">
        <f>vlookup(E179,'Faculty and Enrollment'!$A$1:$E$6135,4,FALSE)</f>
        <v>3060</v>
      </c>
      <c r="N179" s="3">
        <f>vlookup(E179,'Faculty and Enrollment'!$A$1:$E$6135,5,FALSE)</f>
        <v>121</v>
      </c>
      <c r="O179" s="3">
        <f>vlookup(E179, IPEDS!$B$2:$J$6164, 9, FALSE)</f>
        <v>1</v>
      </c>
      <c r="P179" s="3" t="str">
        <f t="shared" si="2"/>
        <v>Public</v>
      </c>
      <c r="Q179" s="1" t="b">
        <v>0</v>
      </c>
    </row>
    <row r="180">
      <c r="A180" s="1" t="s">
        <v>384</v>
      </c>
      <c r="B180" s="1" t="s">
        <v>22</v>
      </c>
      <c r="C180" s="1" t="s">
        <v>385</v>
      </c>
      <c r="D180" s="3">
        <f>vlookup(C180, IPEDS!$A$2:$C$6164, 2, FALSE)</f>
        <v>214175</v>
      </c>
      <c r="E180" s="3">
        <v>214175.0</v>
      </c>
      <c r="F180" s="3">
        <f>vlookup(E180, IPEDS!$B$2:$H$6164, 2, FALSE)</f>
        <v>2</v>
      </c>
      <c r="G180" s="3" t="str">
        <f>VLOOKUP(F180,Region_Codes!A:B,2,FALSE)</f>
        <v>Mid East</v>
      </c>
      <c r="H180" s="3">
        <f>vlookup(E180, IPEDS!$B$2:$H$6164, 3, FALSE)</f>
        <v>21</v>
      </c>
      <c r="I180" s="3">
        <f>vlookup(E180, IPEDS!$B$2:$H$6164, 7, FALSE)</f>
        <v>39</v>
      </c>
      <c r="J180" s="3" t="str">
        <f t="shared" si="1"/>
        <v>Religious</v>
      </c>
      <c r="K180" s="3" t="str">
        <f>VLOOKUP(H180,Carnegie_class!A:B,2,FALSE)</f>
        <v>Baccalaureate Colleges</v>
      </c>
      <c r="L180" s="3" t="str">
        <f>vlookup(E180, IPEDS!$B$2:$H$6164, 5, FALSE)</f>
        <v>PA</v>
      </c>
      <c r="M180" s="3">
        <f>vlookup(E180,'Faculty and Enrollment'!$A$1:$E$6135,4,FALSE)</f>
        <v>1818</v>
      </c>
      <c r="N180" s="3">
        <f>vlookup(E180,'Faculty and Enrollment'!$A$1:$E$6135,5,FALSE)</f>
        <v>215</v>
      </c>
      <c r="O180" s="1">
        <v>4.0</v>
      </c>
      <c r="P180" s="3" t="str">
        <f t="shared" si="2"/>
        <v>Private</v>
      </c>
      <c r="Q180" s="1" t="b">
        <v>1</v>
      </c>
    </row>
    <row r="181">
      <c r="A181" s="1" t="s">
        <v>386</v>
      </c>
      <c r="B181" s="1" t="s">
        <v>22</v>
      </c>
      <c r="C181" s="1" t="s">
        <v>387</v>
      </c>
      <c r="D181" s="3">
        <f>vlookup(C181, IPEDS!$A$2:$C$6164, 2, FALSE)</f>
        <v>153384</v>
      </c>
      <c r="E181" s="3">
        <v>153384.0</v>
      </c>
      <c r="F181" s="3">
        <f>vlookup(E181, IPEDS!$B$2:$H$6164, 2, FALSE)</f>
        <v>4</v>
      </c>
      <c r="G181" s="3" t="str">
        <f>VLOOKUP(F181,Region_Codes!A:B,2,FALSE)</f>
        <v>Plains</v>
      </c>
      <c r="H181" s="3">
        <f>vlookup(E181, IPEDS!$B$2:$H$6164, 3, FALSE)</f>
        <v>21</v>
      </c>
      <c r="I181" s="3">
        <f>vlookup(E181, IPEDS!$B$2:$H$6164, 7, FALSE)</f>
        <v>-2</v>
      </c>
      <c r="J181" s="3" t="str">
        <f t="shared" si="1"/>
        <v>Not religious</v>
      </c>
      <c r="K181" s="3" t="str">
        <f>VLOOKUP(H181,Carnegie_class!A:B,2,FALSE)</f>
        <v>Baccalaureate Colleges</v>
      </c>
      <c r="L181" s="3" t="str">
        <f>vlookup(E181, IPEDS!$B$2:$H$6164, 5, FALSE)</f>
        <v>IA</v>
      </c>
      <c r="M181" s="3">
        <f>vlookup(E181,'Faculty and Enrollment'!$A$1:$E$6135,4,FALSE)</f>
        <v>1775</v>
      </c>
      <c r="N181" s="3">
        <f>vlookup(E181,'Faculty and Enrollment'!$A$1:$E$6135,5,FALSE)</f>
        <v>221</v>
      </c>
      <c r="O181" s="3">
        <f>vlookup(E181, IPEDS!$B$2:$J$6164, 9, FALSE)</f>
        <v>3</v>
      </c>
      <c r="P181" s="3" t="str">
        <f t="shared" si="2"/>
        <v>Private</v>
      </c>
      <c r="Q181" s="1" t="b">
        <v>0</v>
      </c>
    </row>
    <row r="182">
      <c r="A182" s="1" t="s">
        <v>388</v>
      </c>
      <c r="B182" s="1" t="s">
        <v>22</v>
      </c>
      <c r="C182" s="1" t="s">
        <v>389</v>
      </c>
      <c r="D182" s="3">
        <f>vlookup(C182, IPEDS!$A$2:$C$6164, 2, FALSE)</f>
        <v>157863</v>
      </c>
      <c r="E182" s="3">
        <v>157863.0</v>
      </c>
      <c r="F182" s="3">
        <f>vlookup(E182, IPEDS!$B$2:$H$6164, 2, FALSE)</f>
        <v>5</v>
      </c>
      <c r="G182" s="3" t="str">
        <f>VLOOKUP(F182,Region_Codes!A:B,2,FALSE)</f>
        <v>Southeast</v>
      </c>
      <c r="H182" s="3">
        <f>vlookup(E182, IPEDS!$B$2:$H$6164, 3, FALSE)</f>
        <v>20</v>
      </c>
      <c r="I182" s="3">
        <f>vlookup(E182, IPEDS!$B$2:$H$6164, 7, FALSE)</f>
        <v>71</v>
      </c>
      <c r="J182" s="3" t="str">
        <f t="shared" si="1"/>
        <v>Religious</v>
      </c>
      <c r="K182" s="3" t="str">
        <f>VLOOKUP(H182,Carnegie_class!A:B,2,FALSE)</f>
        <v>M3</v>
      </c>
      <c r="L182" s="3" t="str">
        <f>vlookup(E182, IPEDS!$B$2:$H$6164, 5, FALSE)</f>
        <v>KY</v>
      </c>
      <c r="M182" s="3">
        <f>vlookup(E182,'Faculty and Enrollment'!$A$1:$E$6135,4,FALSE)</f>
        <v>1129</v>
      </c>
      <c r="N182" s="3">
        <f>vlookup(E182,'Faculty and Enrollment'!$A$1:$E$6135,5,FALSE)</f>
        <v>73</v>
      </c>
      <c r="O182" s="1">
        <v>3.0</v>
      </c>
      <c r="P182" s="3" t="str">
        <f t="shared" si="2"/>
        <v>Private</v>
      </c>
      <c r="Q182" s="1" t="b">
        <v>0</v>
      </c>
    </row>
    <row r="183">
      <c r="A183" s="1" t="s">
        <v>390</v>
      </c>
      <c r="B183" s="1" t="s">
        <v>22</v>
      </c>
      <c r="C183" s="1" t="s">
        <v>391</v>
      </c>
      <c r="D183" s="3">
        <f>vlookup(C183, IPEDS!$A$2:$C$6164, 2, FALSE)</f>
        <v>122436</v>
      </c>
      <c r="E183" s="3">
        <v>122436.0</v>
      </c>
      <c r="F183" s="3">
        <f>vlookup(E183, IPEDS!$B$2:$H$6164, 2, FALSE)</f>
        <v>8</v>
      </c>
      <c r="G183" s="3" t="str">
        <f>VLOOKUP(F183,Region_Codes!A:B,2,FALSE)</f>
        <v>Far West</v>
      </c>
      <c r="H183" s="3">
        <f>vlookup(E183, IPEDS!$B$2:$H$6164, 3, FALSE)</f>
        <v>16</v>
      </c>
      <c r="I183" s="3">
        <f>vlookup(E183, IPEDS!$B$2:$H$6164, 7, FALSE)</f>
        <v>30</v>
      </c>
      <c r="J183" s="3" t="str">
        <f t="shared" si="1"/>
        <v>Religious</v>
      </c>
      <c r="K183" s="3" t="str">
        <f>VLOOKUP(H183,Carnegie_class!A:B,2,FALSE)</f>
        <v>R2</v>
      </c>
      <c r="L183" s="3" t="str">
        <f>vlookup(E183, IPEDS!$B$2:$H$6164, 5, FALSE)</f>
        <v>CA</v>
      </c>
      <c r="M183" s="3">
        <f>vlookup(E183,'Faculty and Enrollment'!$A$1:$E$6135,4,FALSE)</f>
        <v>9110</v>
      </c>
      <c r="N183" s="3">
        <f>vlookup(E183,'Faculty and Enrollment'!$A$1:$E$6135,5,FALSE)</f>
        <v>660</v>
      </c>
      <c r="O183" s="1">
        <v>4.0</v>
      </c>
      <c r="P183" s="3" t="str">
        <f t="shared" si="2"/>
        <v>Private</v>
      </c>
      <c r="Q183" s="1" t="b">
        <v>0</v>
      </c>
    </row>
    <row r="184">
      <c r="A184" s="1" t="s">
        <v>392</v>
      </c>
      <c r="B184" s="1" t="s">
        <v>22</v>
      </c>
      <c r="C184" s="1" t="s">
        <v>393</v>
      </c>
      <c r="D184" s="3">
        <f>vlookup(C184, IPEDS!$A$2:$C$6164, 2, FALSE)</f>
        <v>204264</v>
      </c>
      <c r="E184" s="3">
        <v>204264.0</v>
      </c>
      <c r="F184" s="3">
        <f>vlookup(E184, IPEDS!$B$2:$H$6164, 2, FALSE)</f>
        <v>3</v>
      </c>
      <c r="G184" s="3" t="str">
        <f>VLOOKUP(F184,Region_Codes!A:B,2,FALSE)</f>
        <v>Great Lakes</v>
      </c>
      <c r="H184" s="3">
        <f>vlookup(E184, IPEDS!$B$2:$H$6164, 3, FALSE)</f>
        <v>20</v>
      </c>
      <c r="I184" s="3">
        <f>vlookup(E184, IPEDS!$B$2:$H$6164, 7, FALSE)</f>
        <v>66</v>
      </c>
      <c r="J184" s="3" t="str">
        <f t="shared" si="1"/>
        <v>Religious</v>
      </c>
      <c r="K184" s="3" t="str">
        <f>VLOOKUP(H184,Carnegie_class!A:B,2,FALSE)</f>
        <v>M3</v>
      </c>
      <c r="L184" s="3" t="str">
        <f>vlookup(E184, IPEDS!$B$2:$H$6164, 5, FALSE)</f>
        <v>OH</v>
      </c>
      <c r="M184" s="3">
        <f>vlookup(E184,'Faculty and Enrollment'!$A$1:$E$6135,4,FALSE)</f>
        <v>2108</v>
      </c>
      <c r="N184" s="3">
        <f>vlookup(E184,'Faculty and Enrollment'!$A$1:$E$6135,5,FALSE)</f>
        <v>122</v>
      </c>
      <c r="O184" s="1">
        <v>4.0</v>
      </c>
      <c r="P184" s="3" t="str">
        <f t="shared" si="2"/>
        <v>Private</v>
      </c>
      <c r="Q184" s="1" t="b">
        <v>0</v>
      </c>
    </row>
    <row r="185">
      <c r="A185" s="1" t="s">
        <v>394</v>
      </c>
      <c r="B185" s="1" t="s">
        <v>162</v>
      </c>
      <c r="C185" s="1" t="s">
        <v>395</v>
      </c>
      <c r="D185" s="1">
        <v>110699.0</v>
      </c>
      <c r="E185" s="1">
        <v>110699.0</v>
      </c>
      <c r="F185" s="3">
        <f>vlookup(E185, IPEDS!$B$2:$H$6164, 2, FALSE)</f>
        <v>8</v>
      </c>
      <c r="G185" s="3" t="str">
        <f>VLOOKUP(F185,Region_Codes!A:B,2,FALSE)</f>
        <v>Far West</v>
      </c>
      <c r="H185" s="3">
        <f>vlookup(E185, IPEDS!$B$2:$H$6164, 3, FALSE)</f>
        <v>27</v>
      </c>
      <c r="I185" s="3">
        <f>vlookup(E185, IPEDS!$B$2:$H$6164, 7, FALSE)</f>
        <v>-2</v>
      </c>
      <c r="J185" s="3" t="str">
        <f t="shared" si="1"/>
        <v>Not religious</v>
      </c>
      <c r="K185" s="3" t="str">
        <f>VLOOKUP(H185,Carnegie_class!A:B,2,FALSE)</f>
        <v>Special Focus Four-Year</v>
      </c>
      <c r="L185" s="3" t="str">
        <f>vlookup(E185, IPEDS!$B$2:$H$6164, 5, FALSE)</f>
        <v>CA</v>
      </c>
      <c r="M185" s="3">
        <f>vlookup(E185,'Faculty and Enrollment'!$A$1:$E$6135,4,FALSE)</f>
        <v>3126</v>
      </c>
      <c r="N185" s="3">
        <f>vlookup(E185,'Faculty and Enrollment'!$A$1:$E$6135,5,FALSE)</f>
        <v>3468</v>
      </c>
      <c r="O185" s="3">
        <f>vlookup(E185, IPEDS!$B$2:$J$6164, 9, FALSE)</f>
        <v>1</v>
      </c>
      <c r="P185" s="3" t="str">
        <f t="shared" si="2"/>
        <v>Public</v>
      </c>
      <c r="Q185" s="1" t="b">
        <v>0</v>
      </c>
    </row>
    <row r="186">
      <c r="A186" s="1" t="s">
        <v>396</v>
      </c>
      <c r="B186" s="1" t="s">
        <v>22</v>
      </c>
      <c r="C186" s="1" t="s">
        <v>397</v>
      </c>
      <c r="D186" s="3">
        <f>vlookup(C186, IPEDS!$A$2:$C$6164, 2, FALSE)</f>
        <v>167598</v>
      </c>
      <c r="E186" s="3">
        <v>167598.0</v>
      </c>
      <c r="F186" s="3">
        <f>vlookup(E186, IPEDS!$B$2:$H$6164, 2, FALSE)</f>
        <v>1</v>
      </c>
      <c r="G186" s="3" t="str">
        <f>VLOOKUP(F186,Region_Codes!A:B,2,FALSE)</f>
        <v>New England</v>
      </c>
      <c r="H186" s="3">
        <f>vlookup(E186, IPEDS!$B$2:$H$6164, 3, FALSE)</f>
        <v>18</v>
      </c>
      <c r="I186" s="3">
        <f>vlookup(E186, IPEDS!$B$2:$H$6164, 7, FALSE)</f>
        <v>30</v>
      </c>
      <c r="J186" s="3" t="str">
        <f t="shared" si="1"/>
        <v>Religious</v>
      </c>
      <c r="K186" s="3" t="str">
        <f>VLOOKUP(H186,Carnegie_class!A:B,2,FALSE)</f>
        <v>M1</v>
      </c>
      <c r="L186" s="3" t="str">
        <f>vlookup(E186, IPEDS!$B$2:$H$6164, 5, FALSE)</f>
        <v>MA</v>
      </c>
      <c r="M186" s="3">
        <f>vlookup(E186,'Faculty and Enrollment'!$A$1:$E$6135,4,FALSE)</f>
        <v>2842</v>
      </c>
      <c r="N186" s="3">
        <f>vlookup(E186,'Faculty and Enrollment'!$A$1:$E$6135,5,FALSE)</f>
        <v>211</v>
      </c>
      <c r="O186" s="1">
        <v>4.0</v>
      </c>
      <c r="P186" s="3" t="str">
        <f t="shared" si="2"/>
        <v>Private</v>
      </c>
      <c r="Q186" s="1" t="b">
        <v>0</v>
      </c>
    </row>
    <row r="187">
      <c r="A187" s="1" t="s">
        <v>398</v>
      </c>
      <c r="B187" s="1" t="s">
        <v>19</v>
      </c>
      <c r="C187" s="1" t="s">
        <v>399</v>
      </c>
      <c r="D187" s="1">
        <v>182281.0</v>
      </c>
      <c r="E187" s="1">
        <v>182281.0</v>
      </c>
      <c r="F187" s="3">
        <f>vlookup(E187, IPEDS!$B$2:$H$6164, 2, FALSE)</f>
        <v>8</v>
      </c>
      <c r="G187" s="3" t="str">
        <f>VLOOKUP(F187,Region_Codes!A:B,2,FALSE)</f>
        <v>Far West</v>
      </c>
      <c r="H187" s="3">
        <f>vlookup(E187, IPEDS!$B$2:$H$6164, 3, FALSE)</f>
        <v>15</v>
      </c>
      <c r="I187" s="3">
        <f>vlookup(E187, IPEDS!$B$2:$H$6164, 7, FALSE)</f>
        <v>-2</v>
      </c>
      <c r="J187" s="3" t="str">
        <f t="shared" si="1"/>
        <v>Not religious</v>
      </c>
      <c r="K187" s="3" t="str">
        <f>VLOOKUP(H187,Carnegie_class!A:B,2,FALSE)</f>
        <v>R1</v>
      </c>
      <c r="L187" s="3" t="str">
        <f>vlookup(E187, IPEDS!$B$2:$H$6164, 5, FALSE)</f>
        <v>NV</v>
      </c>
      <c r="M187" s="3">
        <f>vlookup(E187,'Faculty and Enrollment'!$A$1:$E$6135,4,FALSE)</f>
        <v>31094</v>
      </c>
      <c r="N187" s="3">
        <f>vlookup(E187,'Faculty and Enrollment'!$A$1:$E$6135,5,FALSE)</f>
        <v>1679</v>
      </c>
      <c r="O187" s="3">
        <f>vlookup(E187, IPEDS!$B$2:$J$6164, 9, FALSE)</f>
        <v>1</v>
      </c>
      <c r="P187" s="3" t="str">
        <f t="shared" si="2"/>
        <v>Public</v>
      </c>
      <c r="Q187" s="1" t="b">
        <v>1</v>
      </c>
    </row>
    <row r="188">
      <c r="A188" s="1" t="s">
        <v>400</v>
      </c>
      <c r="B188" s="1" t="s">
        <v>119</v>
      </c>
      <c r="C188" s="1" t="s">
        <v>401</v>
      </c>
      <c r="D188" s="3">
        <f>vlookup(C188, IPEDS!$A$2:$C$6164, 2, FALSE)</f>
        <v>202046</v>
      </c>
      <c r="E188" s="3">
        <v>202046.0</v>
      </c>
      <c r="F188" s="3">
        <f>vlookup(E188, IPEDS!$B$2:$H$6164, 2, FALSE)</f>
        <v>3</v>
      </c>
      <c r="G188" s="3" t="str">
        <f>VLOOKUP(F188,Region_Codes!A:B,2,FALSE)</f>
        <v>Great Lakes</v>
      </c>
      <c r="H188" s="3">
        <f>vlookup(E188, IPEDS!$B$2:$H$6164, 3, FALSE)</f>
        <v>30</v>
      </c>
      <c r="I188" s="3">
        <f>vlookup(E188, IPEDS!$B$2:$H$6164, 7, FALSE)</f>
        <v>-2</v>
      </c>
      <c r="J188" s="3" t="str">
        <f t="shared" si="1"/>
        <v>Not religious</v>
      </c>
      <c r="K188" s="3" t="str">
        <f>VLOOKUP(H188,Carnegie_class!A:B,2,FALSE)</f>
        <v>Special Focus Four-Year</v>
      </c>
      <c r="L188" s="3" t="str">
        <f>vlookup(E188, IPEDS!$B$2:$H$6164, 5, FALSE)</f>
        <v>OH</v>
      </c>
      <c r="M188" s="3">
        <f>vlookup(E188,'Faculty and Enrollment'!$A$1:$E$6135,4,FALSE)</f>
        <v>566</v>
      </c>
      <c r="N188" s="3">
        <f>vlookup(E188,'Faculty and Enrollment'!$A$1:$E$6135,5,FALSE)</f>
        <v>70</v>
      </c>
      <c r="O188" s="1">
        <v>3.0</v>
      </c>
      <c r="P188" s="3" t="str">
        <f t="shared" si="2"/>
        <v>Private</v>
      </c>
      <c r="Q188" s="1" t="b">
        <v>0</v>
      </c>
    </row>
    <row r="189">
      <c r="A189" s="1" t="s">
        <v>402</v>
      </c>
      <c r="B189" s="1" t="s">
        <v>22</v>
      </c>
      <c r="C189" s="1" t="s">
        <v>403</v>
      </c>
      <c r="D189" s="3">
        <f>vlookup(C189, IPEDS!$A$2:$C$6164, 2, FALSE)</f>
        <v>144944</v>
      </c>
      <c r="E189" s="3">
        <v>144944.0</v>
      </c>
      <c r="F189" s="3">
        <f>vlookup(E189, IPEDS!$B$2:$H$6164, 2, FALSE)</f>
        <v>3</v>
      </c>
      <c r="G189" s="3" t="str">
        <f>VLOOKUP(F189,Region_Codes!A:B,2,FALSE)</f>
        <v>Great Lakes</v>
      </c>
      <c r="H189" s="3">
        <f>vlookup(E189, IPEDS!$B$2:$H$6164, 3, FALSE)</f>
        <v>2</v>
      </c>
      <c r="I189" s="3">
        <f>vlookup(E189, IPEDS!$B$2:$H$6164, 7, FALSE)</f>
        <v>-2</v>
      </c>
      <c r="J189" s="3" t="str">
        <f t="shared" si="1"/>
        <v>Not religious</v>
      </c>
      <c r="K189" s="3" t="str">
        <f>VLOOKUP(H189,Carnegie_class!A:B,2,FALSE)</f>
        <v>Community College</v>
      </c>
      <c r="L189" s="3" t="str">
        <f>vlookup(E189, IPEDS!$B$2:$H$6164, 5, FALSE)</f>
        <v>IL</v>
      </c>
      <c r="M189" s="3">
        <f>vlookup(E189,'Faculty and Enrollment'!$A$1:$E$6135,4,FALSE)</f>
        <v>9614</v>
      </c>
      <c r="N189" s="3">
        <f>vlookup(E189,'Faculty and Enrollment'!$A$1:$E$6135,5,FALSE)</f>
        <v>259</v>
      </c>
      <c r="O189" s="3">
        <f>vlookup(E189, IPEDS!$B$2:$J$6164, 9, FALSE)</f>
        <v>1</v>
      </c>
      <c r="P189" s="3" t="str">
        <f t="shared" si="2"/>
        <v>Public</v>
      </c>
      <c r="Q189" s="1" t="b">
        <v>0</v>
      </c>
    </row>
    <row r="190">
      <c r="A190" s="1" t="s">
        <v>404</v>
      </c>
      <c r="B190" s="1" t="s">
        <v>22</v>
      </c>
      <c r="C190" s="1" t="s">
        <v>405</v>
      </c>
      <c r="D190" s="1">
        <v>187444.0</v>
      </c>
      <c r="E190" s="1">
        <v>187444.0</v>
      </c>
      <c r="F190" s="3">
        <f>vlookup(E190, IPEDS!$B$2:$H$6164, 2, FALSE)</f>
        <v>2</v>
      </c>
      <c r="G190" s="3" t="str">
        <f>VLOOKUP(F190,Region_Codes!A:B,2,FALSE)</f>
        <v>Mid East</v>
      </c>
      <c r="H190" s="3">
        <f>vlookup(E190, IPEDS!$B$2:$H$6164, 3, FALSE)</f>
        <v>18</v>
      </c>
      <c r="I190" s="3">
        <f>vlookup(E190, IPEDS!$B$2:$H$6164, 7, FALSE)</f>
        <v>-2</v>
      </c>
      <c r="J190" s="3" t="str">
        <f t="shared" si="1"/>
        <v>Not religious</v>
      </c>
      <c r="K190" s="3" t="str">
        <f>VLOOKUP(H190,Carnegie_class!A:B,2,FALSE)</f>
        <v>M1</v>
      </c>
      <c r="L190" s="3" t="str">
        <f>vlookup(E190, IPEDS!$B$2:$H$6164, 5, FALSE)</f>
        <v>NJ</v>
      </c>
      <c r="M190" s="3">
        <f>vlookup(E190,'Faculty and Enrollment'!$A$1:$E$6135,4,FALSE)</f>
        <v>9426</v>
      </c>
      <c r="N190" s="3">
        <f>vlookup(E190,'Faculty and Enrollment'!$A$1:$E$6135,5,FALSE)</f>
        <v>420</v>
      </c>
      <c r="O190" s="1">
        <v>1.0</v>
      </c>
      <c r="P190" s="3" t="str">
        <f t="shared" si="2"/>
        <v>Public</v>
      </c>
      <c r="Q190" s="1" t="b">
        <v>0</v>
      </c>
    </row>
    <row r="191">
      <c r="A191" s="1" t="s">
        <v>406</v>
      </c>
      <c r="B191" s="1" t="s">
        <v>22</v>
      </c>
      <c r="C191" s="1" t="s">
        <v>407</v>
      </c>
      <c r="D191" s="3">
        <f>vlookup(C191, IPEDS!$A$2:$C$6164, 2, FALSE)</f>
        <v>181002</v>
      </c>
      <c r="E191" s="3">
        <v>181002.0</v>
      </c>
      <c r="F191" s="3">
        <f>vlookup(E191, IPEDS!$B$2:$H$6164, 2, FALSE)</f>
        <v>4</v>
      </c>
      <c r="G191" s="3" t="str">
        <f>VLOOKUP(F191,Region_Codes!A:B,2,FALSE)</f>
        <v>Plains</v>
      </c>
      <c r="H191" s="3">
        <f>vlookup(E191, IPEDS!$B$2:$H$6164, 3, FALSE)</f>
        <v>16</v>
      </c>
      <c r="I191" s="3">
        <f>vlookup(E191, IPEDS!$B$2:$H$6164, 7, FALSE)</f>
        <v>30</v>
      </c>
      <c r="J191" s="3" t="str">
        <f t="shared" si="1"/>
        <v>Religious</v>
      </c>
      <c r="K191" s="3" t="str">
        <f>VLOOKUP(H191,Carnegie_class!A:B,2,FALSE)</f>
        <v>R2</v>
      </c>
      <c r="L191" s="3" t="str">
        <f>vlookup(E191, IPEDS!$B$2:$H$6164, 5, FALSE)</f>
        <v>NE</v>
      </c>
      <c r="M191" s="3">
        <f>vlookup(E191,'Faculty and Enrollment'!$A$1:$E$6135,4,FALSE)</f>
        <v>8255</v>
      </c>
      <c r="N191" s="3">
        <f>vlookup(E191,'Faculty and Enrollment'!$A$1:$E$6135,5,FALSE)</f>
        <v>755</v>
      </c>
      <c r="O191" s="1">
        <v>4.0</v>
      </c>
      <c r="P191" s="3" t="str">
        <f t="shared" si="2"/>
        <v>Private</v>
      </c>
      <c r="Q191" s="1" t="b">
        <v>0</v>
      </c>
    </row>
    <row r="192">
      <c r="A192" s="1" t="s">
        <v>408</v>
      </c>
      <c r="B192" s="1" t="s">
        <v>22</v>
      </c>
      <c r="C192" s="1" t="s">
        <v>409</v>
      </c>
      <c r="D192" s="3">
        <f>vlookup(C192, IPEDS!$A$2:$C$6164, 2, FALSE)</f>
        <v>197230</v>
      </c>
      <c r="E192" s="3">
        <v>197230.0</v>
      </c>
      <c r="F192" s="3">
        <f>vlookup(E192, IPEDS!$B$2:$H$6164, 2, FALSE)</f>
        <v>2</v>
      </c>
      <c r="G192" s="3" t="str">
        <f>VLOOKUP(F192,Region_Codes!A:B,2,FALSE)</f>
        <v>Mid East</v>
      </c>
      <c r="H192" s="3">
        <f>vlookup(E192, IPEDS!$B$2:$H$6164, 3, FALSE)</f>
        <v>21</v>
      </c>
      <c r="I192" s="3">
        <f>vlookup(E192, IPEDS!$B$2:$H$6164, 7, FALSE)</f>
        <v>-2</v>
      </c>
      <c r="J192" s="3" t="str">
        <f t="shared" si="1"/>
        <v>Not religious</v>
      </c>
      <c r="K192" s="3" t="str">
        <f>VLOOKUP(H192,Carnegie_class!A:B,2,FALSE)</f>
        <v>Baccalaureate Colleges</v>
      </c>
      <c r="L192" s="3" t="str">
        <f>vlookup(E192, IPEDS!$B$2:$H$6164, 5, FALSE)</f>
        <v>NY</v>
      </c>
      <c r="M192" s="3">
        <f>vlookup(E192,'Faculty and Enrollment'!$A$1:$E$6135,4,FALSE)</f>
        <v>357</v>
      </c>
      <c r="N192" s="3">
        <f>vlookup(E192,'Faculty and Enrollment'!$A$1:$E$6135,5,FALSE)</f>
        <v>44</v>
      </c>
      <c r="O192" s="1">
        <v>3.0</v>
      </c>
      <c r="P192" s="3" t="str">
        <f t="shared" si="2"/>
        <v>Private</v>
      </c>
      <c r="Q192" s="1" t="b">
        <v>0</v>
      </c>
    </row>
    <row r="193">
      <c r="A193" s="1" t="s">
        <v>410</v>
      </c>
      <c r="B193" s="1" t="s">
        <v>22</v>
      </c>
      <c r="C193" s="1" t="s">
        <v>411</v>
      </c>
      <c r="D193" s="1">
        <v>141963.0</v>
      </c>
      <c r="E193" s="1">
        <v>141963.0</v>
      </c>
      <c r="F193" s="3">
        <f>vlookup(E193, IPEDS!$B$2:$H$6164, 2, FALSE)</f>
        <v>8</v>
      </c>
      <c r="G193" s="3" t="str">
        <f>VLOOKUP(F193,Region_Codes!A:B,2,FALSE)</f>
        <v>Far West</v>
      </c>
      <c r="H193" s="3">
        <f>vlookup(E193, IPEDS!$B$2:$H$6164, 3, FALSE)</f>
        <v>-2</v>
      </c>
      <c r="I193" s="3">
        <f>vlookup(E193, IPEDS!$B$2:$H$6164, 7, FALSE)</f>
        <v>-2</v>
      </c>
      <c r="J193" s="3" t="str">
        <f t="shared" si="1"/>
        <v>Not religious</v>
      </c>
      <c r="K193" s="3" t="str">
        <f>VLOOKUP(H193,Carnegie_class!A:B,2,FALSE)</f>
        <v>Not classified, not in classification universe</v>
      </c>
      <c r="L193" s="3" t="str">
        <f>vlookup(E193, IPEDS!$B$2:$H$6164, 5, FALSE)</f>
        <v>HI</v>
      </c>
      <c r="M193" s="3" t="str">
        <f>vlookup(E193,'Faculty and Enrollment'!$A$1:$E$6135,4,FALSE)</f>
        <v/>
      </c>
      <c r="N193" s="3">
        <f>vlookup(E193,'Faculty and Enrollment'!$A$1:$E$6135,5,FALSE)</f>
        <v>0</v>
      </c>
      <c r="O193" s="1">
        <v>1.0</v>
      </c>
      <c r="P193" s="3" t="str">
        <f t="shared" si="2"/>
        <v>Public</v>
      </c>
      <c r="Q193" s="1" t="b">
        <v>1</v>
      </c>
    </row>
    <row r="194">
      <c r="A194" s="1" t="s">
        <v>412</v>
      </c>
      <c r="B194" s="1" t="s">
        <v>22</v>
      </c>
      <c r="C194" s="1" t="s">
        <v>413</v>
      </c>
      <c r="D194" s="3">
        <f>vlookup(C194, IPEDS!$A$2:$C$6164, 2, FALSE)</f>
        <v>161457</v>
      </c>
      <c r="E194" s="3">
        <v>161457.0</v>
      </c>
      <c r="F194" s="3">
        <f>vlookup(E194, IPEDS!$B$2:$H$6164, 2, FALSE)</f>
        <v>1</v>
      </c>
      <c r="G194" s="3" t="str">
        <f>VLOOKUP(F194,Region_Codes!A:B,2,FALSE)</f>
        <v>New England</v>
      </c>
      <c r="H194" s="3">
        <f>vlookup(E194, IPEDS!$B$2:$H$6164, 3, FALSE)</f>
        <v>16</v>
      </c>
      <c r="I194" s="3">
        <f>vlookup(E194, IPEDS!$B$2:$H$6164, 7, FALSE)</f>
        <v>-2</v>
      </c>
      <c r="J194" s="3" t="str">
        <f t="shared" si="1"/>
        <v>Not religious</v>
      </c>
      <c r="K194" s="3" t="str">
        <f>VLOOKUP(H194,Carnegie_class!A:B,2,FALSE)</f>
        <v>R2</v>
      </c>
      <c r="L194" s="3" t="str">
        <f>vlookup(E194, IPEDS!$B$2:$H$6164, 5, FALSE)</f>
        <v>ME</v>
      </c>
      <c r="M194" s="3">
        <f>vlookup(E194,'Faculty and Enrollment'!$A$1:$E$6135,4,FALSE)</f>
        <v>6473</v>
      </c>
      <c r="N194" s="3">
        <f>vlookup(E194,'Faculty and Enrollment'!$A$1:$E$6135,5,FALSE)</f>
        <v>384</v>
      </c>
      <c r="O194" s="1">
        <v>3.0</v>
      </c>
      <c r="P194" s="3" t="str">
        <f t="shared" si="2"/>
        <v>Private</v>
      </c>
      <c r="Q194" s="1" t="b">
        <v>0</v>
      </c>
    </row>
    <row r="195">
      <c r="A195" s="1" t="s">
        <v>414</v>
      </c>
      <c r="B195" s="1" t="s">
        <v>22</v>
      </c>
      <c r="C195" s="1" t="s">
        <v>415</v>
      </c>
      <c r="D195" s="3">
        <f>vlookup(C195, IPEDS!$A$2:$C$6164, 2, FALSE)</f>
        <v>230852</v>
      </c>
      <c r="E195" s="3">
        <v>230852.0</v>
      </c>
      <c r="F195" s="3">
        <f>vlookup(E195, IPEDS!$B$2:$H$6164, 2, FALSE)</f>
        <v>1</v>
      </c>
      <c r="G195" s="3" t="str">
        <f>VLOOKUP(F195,Region_Codes!A:B,2,FALSE)</f>
        <v>New England</v>
      </c>
      <c r="H195" s="3">
        <f>vlookup(E195, IPEDS!$B$2:$H$6164, 3, FALSE)</f>
        <v>18</v>
      </c>
      <c r="I195" s="3">
        <f>vlookup(E195, IPEDS!$B$2:$H$6164, 7, FALSE)</f>
        <v>-2</v>
      </c>
      <c r="J195" s="3" t="str">
        <f t="shared" si="1"/>
        <v>Not religious</v>
      </c>
      <c r="K195" s="3" t="str">
        <f>VLOOKUP(H195,Carnegie_class!A:B,2,FALSE)</f>
        <v>M1</v>
      </c>
      <c r="L195" s="3" t="str">
        <f>vlookup(E195, IPEDS!$B$2:$H$6164, 5, FALSE)</f>
        <v>VT</v>
      </c>
      <c r="M195" s="3">
        <f>vlookup(E195,'Faculty and Enrollment'!$A$1:$E$6135,4,FALSE)</f>
        <v>3328</v>
      </c>
      <c r="N195" s="3">
        <f>vlookup(E195,'Faculty and Enrollment'!$A$1:$E$6135,5,FALSE)</f>
        <v>191</v>
      </c>
      <c r="O195" s="1">
        <v>3.0</v>
      </c>
      <c r="P195" s="3" t="str">
        <f t="shared" si="2"/>
        <v>Private</v>
      </c>
      <c r="Q195" s="1" t="b">
        <v>0</v>
      </c>
    </row>
    <row r="196">
      <c r="A196" s="1" t="s">
        <v>416</v>
      </c>
      <c r="B196" s="1" t="s">
        <v>22</v>
      </c>
      <c r="C196" s="1" t="s">
        <v>417</v>
      </c>
      <c r="D196" s="3">
        <f>vlookup(C196, IPEDS!$A$2:$C$6164, 2, FALSE)</f>
        <v>236887</v>
      </c>
      <c r="E196" s="3">
        <v>236887.0</v>
      </c>
      <c r="F196" s="3">
        <f>vlookup(E196, IPEDS!$B$2:$H$6164, 2, FALSE)</f>
        <v>8</v>
      </c>
      <c r="G196" s="3" t="str">
        <f>VLOOKUP(F196,Region_Codes!A:B,2,FALSE)</f>
        <v>Far West</v>
      </c>
      <c r="H196" s="3">
        <f>vlookup(E196, IPEDS!$B$2:$H$6164, 3, FALSE)</f>
        <v>14</v>
      </c>
      <c r="I196" s="3">
        <f>vlookup(E196, IPEDS!$B$2:$H$6164, 7, FALSE)</f>
        <v>-2</v>
      </c>
      <c r="J196" s="3" t="str">
        <f t="shared" si="1"/>
        <v>Not religious</v>
      </c>
      <c r="K196" s="3" t="str">
        <f>VLOOKUP(H196,Carnegie_class!A:B,2,FALSE)</f>
        <v>Baccalaureate/Associate’s Colleges: Associate’s Dominant</v>
      </c>
      <c r="L196" s="3" t="str">
        <f>vlookup(E196, IPEDS!$B$2:$H$6164, 5, FALSE)</f>
        <v>WA</v>
      </c>
      <c r="M196" s="3">
        <f>vlookup(E196,'Faculty and Enrollment'!$A$1:$E$6135,4,FALSE)</f>
        <v>2982</v>
      </c>
      <c r="N196" s="3">
        <f>vlookup(E196,'Faculty and Enrollment'!$A$1:$E$6135,5,FALSE)</f>
        <v>185</v>
      </c>
      <c r="O196" s="3">
        <f>vlookup(E196, IPEDS!$B$2:$J$6164, 9, FALSE)</f>
        <v>1</v>
      </c>
      <c r="P196" s="3" t="str">
        <f t="shared" si="2"/>
        <v>Public</v>
      </c>
      <c r="Q196" s="1" t="b">
        <v>0</v>
      </c>
    </row>
    <row r="197">
      <c r="A197" s="1" t="s">
        <v>418</v>
      </c>
      <c r="B197" s="1" t="s">
        <v>22</v>
      </c>
      <c r="C197" s="1" t="s">
        <v>419</v>
      </c>
      <c r="D197" s="3">
        <f>vlookup(C197, IPEDS!$A$2:$C$6164, 2, FALSE)</f>
        <v>198385</v>
      </c>
      <c r="E197" s="3">
        <v>198385.0</v>
      </c>
      <c r="F197" s="3">
        <f>vlookup(E197, IPEDS!$B$2:$H$6164, 2, FALSE)</f>
        <v>5</v>
      </c>
      <c r="G197" s="3" t="str">
        <f>VLOOKUP(F197,Region_Codes!A:B,2,FALSE)</f>
        <v>Southeast</v>
      </c>
      <c r="H197" s="3">
        <f>vlookup(E197, IPEDS!$B$2:$H$6164, 3, FALSE)</f>
        <v>21</v>
      </c>
      <c r="I197" s="3">
        <f>vlookup(E197, IPEDS!$B$2:$H$6164, 7, FALSE)</f>
        <v>66</v>
      </c>
      <c r="J197" s="3" t="str">
        <f t="shared" si="1"/>
        <v>Religious</v>
      </c>
      <c r="K197" s="3" t="str">
        <f>VLOOKUP(H197,Carnegie_class!A:B,2,FALSE)</f>
        <v>Baccalaureate Colleges</v>
      </c>
      <c r="L197" s="3" t="str">
        <f>vlookup(E197, IPEDS!$B$2:$H$6164, 5, FALSE)</f>
        <v>NC</v>
      </c>
      <c r="M197" s="3">
        <f>vlookup(E197,'Faculty and Enrollment'!$A$1:$E$6135,4,FALSE)</f>
        <v>1904</v>
      </c>
      <c r="N197" s="3">
        <f>vlookup(E197,'Faculty and Enrollment'!$A$1:$E$6135,5,FALSE)</f>
        <v>230</v>
      </c>
      <c r="O197" s="3">
        <f>vlookup(E197, IPEDS!$B$2:$J$6164, 9, FALSE)</f>
        <v>4</v>
      </c>
      <c r="P197" s="3" t="str">
        <f t="shared" si="2"/>
        <v>Private</v>
      </c>
      <c r="Q197" s="1" t="b">
        <v>0</v>
      </c>
    </row>
    <row r="198">
      <c r="A198" s="1" t="s">
        <v>420</v>
      </c>
      <c r="B198" s="1" t="s">
        <v>22</v>
      </c>
      <c r="C198" s="1" t="s">
        <v>421</v>
      </c>
      <c r="D198" s="3">
        <f>vlookup(C198, IPEDS!$A$2:$C$6164, 2, FALSE)</f>
        <v>182500</v>
      </c>
      <c r="E198" s="3">
        <v>182500.0</v>
      </c>
      <c r="F198" s="3">
        <f>vlookup(E198, IPEDS!$B$2:$H$6164, 2, FALSE)</f>
        <v>8</v>
      </c>
      <c r="G198" s="3" t="str">
        <f>VLOOKUP(F198,Region_Codes!A:B,2,FALSE)</f>
        <v>Far West</v>
      </c>
      <c r="H198" s="3">
        <f>vlookup(E198, IPEDS!$B$2:$H$6164, 3, FALSE)</f>
        <v>14</v>
      </c>
      <c r="I198" s="3">
        <f>vlookup(E198, IPEDS!$B$2:$H$6164, 7, FALSE)</f>
        <v>-2</v>
      </c>
      <c r="J198" s="3" t="str">
        <f t="shared" si="1"/>
        <v>Not religious</v>
      </c>
      <c r="K198" s="3" t="str">
        <f>VLOOKUP(H198,Carnegie_class!A:B,2,FALSE)</f>
        <v>Baccalaureate/Associate’s Colleges: Associate’s Dominant</v>
      </c>
      <c r="L198" s="3" t="str">
        <f>vlookup(E198, IPEDS!$B$2:$H$6164, 5, FALSE)</f>
        <v>NV</v>
      </c>
      <c r="M198" s="3">
        <f>vlookup(E198,'Faculty and Enrollment'!$A$1:$E$6135,4,FALSE)</f>
        <v>10006</v>
      </c>
      <c r="N198" s="3">
        <f>vlookup(E198,'Faculty and Enrollment'!$A$1:$E$6135,5,FALSE)</f>
        <v>304</v>
      </c>
      <c r="O198" s="3">
        <f>vlookup(E198, IPEDS!$B$2:$J$6164, 9, FALSE)</f>
        <v>1</v>
      </c>
      <c r="P198" s="3" t="str">
        <f t="shared" si="2"/>
        <v>Public</v>
      </c>
      <c r="Q198" s="1" t="b">
        <v>0</v>
      </c>
    </row>
    <row r="199">
      <c r="A199" s="1" t="s">
        <v>422</v>
      </c>
      <c r="B199" s="1" t="s">
        <v>22</v>
      </c>
      <c r="C199" s="1" t="s">
        <v>423</v>
      </c>
      <c r="D199" s="3">
        <f>vlookup(C199, IPEDS!$A$2:$C$6164, 2, FALSE)</f>
        <v>232308</v>
      </c>
      <c r="E199" s="3">
        <v>232308.0</v>
      </c>
      <c r="F199" s="3">
        <f>vlookup(E199, IPEDS!$B$2:$H$6164, 2, FALSE)</f>
        <v>5</v>
      </c>
      <c r="G199" s="3" t="str">
        <f>VLOOKUP(F199,Region_Codes!A:B,2,FALSE)</f>
        <v>Southeast</v>
      </c>
      <c r="H199" s="3">
        <f>vlookup(E199, IPEDS!$B$2:$H$6164, 3, FALSE)</f>
        <v>21</v>
      </c>
      <c r="I199" s="3">
        <f>vlookup(E199, IPEDS!$B$2:$H$6164, 7, FALSE)</f>
        <v>-2</v>
      </c>
      <c r="J199" s="3" t="str">
        <f t="shared" si="1"/>
        <v>Not religious</v>
      </c>
      <c r="K199" s="3" t="str">
        <f>VLOOKUP(H199,Carnegie_class!A:B,2,FALSE)</f>
        <v>Baccalaureate Colleges</v>
      </c>
      <c r="L199" s="3" t="str">
        <f>vlookup(E199, IPEDS!$B$2:$H$6164, 5, FALSE)</f>
        <v>VA</v>
      </c>
      <c r="M199" s="3">
        <f>vlookup(E199,'Faculty and Enrollment'!$A$1:$E$6135,4,FALSE)</f>
        <v>782</v>
      </c>
      <c r="N199" s="3">
        <f>vlookup(E199,'Faculty and Enrollment'!$A$1:$E$6135,5,FALSE)</f>
        <v>104</v>
      </c>
      <c r="O199" s="3">
        <f>vlookup(E199, IPEDS!$B$2:$J$6164, 9, FALSE)</f>
        <v>3</v>
      </c>
      <c r="P199" s="3" t="str">
        <f t="shared" si="2"/>
        <v>Private</v>
      </c>
      <c r="Q199" s="1" t="b">
        <v>0</v>
      </c>
    </row>
    <row r="200">
      <c r="A200" s="1" t="s">
        <v>424</v>
      </c>
      <c r="B200" s="1" t="s">
        <v>22</v>
      </c>
      <c r="C200" s="1" t="s">
        <v>425</v>
      </c>
      <c r="D200" s="3">
        <f>vlookup(C200, IPEDS!$A$2:$C$6164, 2, FALSE)</f>
        <v>165820</v>
      </c>
      <c r="E200" s="3">
        <v>165820.0</v>
      </c>
      <c r="F200" s="3">
        <f>vlookup(E200, IPEDS!$B$2:$H$6164, 2, FALSE)</f>
        <v>1</v>
      </c>
      <c r="G200" s="3" t="str">
        <f>VLOOKUP(F200,Region_Codes!A:B,2,FALSE)</f>
        <v>New England</v>
      </c>
      <c r="H200" s="3">
        <f>vlookup(E200, IPEDS!$B$2:$H$6164, 3, FALSE)</f>
        <v>18</v>
      </c>
      <c r="I200" s="3">
        <f>vlookup(E200, IPEDS!$B$2:$H$6164, 7, FALSE)</f>
        <v>-2</v>
      </c>
      <c r="J200" s="3" t="str">
        <f t="shared" si="1"/>
        <v>Not religious</v>
      </c>
      <c r="K200" s="3" t="str">
        <f>VLOOKUP(H200,Carnegie_class!A:B,2,FALSE)</f>
        <v>M1</v>
      </c>
      <c r="L200" s="3" t="str">
        <f>vlookup(E200, IPEDS!$B$2:$H$6164, 5, FALSE)</f>
        <v>MA</v>
      </c>
      <c r="M200" s="3">
        <f>vlookup(E200,'Faculty and Enrollment'!$A$1:$E$6135,4,FALSE)</f>
        <v>6296</v>
      </c>
      <c r="N200" s="3">
        <f>vlookup(E200,'Faculty and Enrollment'!$A$1:$E$6135,5,FALSE)</f>
        <v>255</v>
      </c>
      <c r="O200" s="1">
        <v>1.0</v>
      </c>
      <c r="P200" s="3" t="str">
        <f t="shared" si="2"/>
        <v>Public</v>
      </c>
      <c r="Q200" s="1" t="b">
        <v>0</v>
      </c>
    </row>
    <row r="201">
      <c r="A201" s="1" t="s">
        <v>426</v>
      </c>
      <c r="B201" s="1" t="s">
        <v>22</v>
      </c>
      <c r="C201" s="1" t="s">
        <v>427</v>
      </c>
      <c r="D201" s="1">
        <v>173124.0</v>
      </c>
      <c r="E201" s="1">
        <v>173124.0</v>
      </c>
      <c r="F201" s="3">
        <f>vlookup(E201, IPEDS!$B$2:$H$6164, 2, FALSE)</f>
        <v>4</v>
      </c>
      <c r="G201" s="3" t="str">
        <f>VLOOKUP(F201,Region_Codes!A:B,2,FALSE)</f>
        <v>Plains</v>
      </c>
      <c r="H201" s="3">
        <f>vlookup(E201, IPEDS!$B$2:$H$6164, 3, FALSE)</f>
        <v>20</v>
      </c>
      <c r="I201" s="3">
        <f>vlookup(E201, IPEDS!$B$2:$H$6164, 7, FALSE)</f>
        <v>-2</v>
      </c>
      <c r="J201" s="3" t="str">
        <f t="shared" si="1"/>
        <v>Not religious</v>
      </c>
      <c r="K201" s="3" t="str">
        <f>VLOOKUP(H201,Carnegie_class!A:B,2,FALSE)</f>
        <v>M3</v>
      </c>
      <c r="L201" s="3" t="str">
        <f>vlookup(E201, IPEDS!$B$2:$H$6164, 5, FALSE)</f>
        <v>MN</v>
      </c>
      <c r="M201" s="3">
        <f>vlookup(E201,'Faculty and Enrollment'!$A$1:$E$6135,4,FALSE)</f>
        <v>3926</v>
      </c>
      <c r="N201" s="3">
        <f>vlookup(E201,'Faculty and Enrollment'!$A$1:$E$6135,5,FALSE)</f>
        <v>177</v>
      </c>
      <c r="O201" s="3">
        <f>vlookup(E201, IPEDS!$B$2:$J$6164, 9, FALSE)</f>
        <v>1</v>
      </c>
      <c r="P201" s="3" t="str">
        <f t="shared" si="2"/>
        <v>Public</v>
      </c>
      <c r="Q201" s="1" t="b">
        <v>0</v>
      </c>
    </row>
    <row r="202">
      <c r="A202" s="1" t="s">
        <v>428</v>
      </c>
      <c r="B202" s="1" t="s">
        <v>22</v>
      </c>
      <c r="C202" s="1" t="s">
        <v>429</v>
      </c>
      <c r="D202" s="3">
        <f>vlookup(C202, IPEDS!$A$2:$C$6164, 2, FALSE)</f>
        <v>166939</v>
      </c>
      <c r="E202" s="3">
        <v>166939.0</v>
      </c>
      <c r="F202" s="3">
        <f>vlookup(E202, IPEDS!$B$2:$H$6164, 2, FALSE)</f>
        <v>1</v>
      </c>
      <c r="G202" s="3" t="str">
        <f>VLOOKUP(F202,Region_Codes!A:B,2,FALSE)</f>
        <v>New England</v>
      </c>
      <c r="H202" s="3">
        <f>vlookup(E202, IPEDS!$B$2:$H$6164, 3, FALSE)</f>
        <v>21</v>
      </c>
      <c r="I202" s="3">
        <f>vlookup(E202, IPEDS!$B$2:$H$6164, 7, FALSE)</f>
        <v>-2</v>
      </c>
      <c r="J202" s="3" t="str">
        <f t="shared" si="1"/>
        <v>Not religious</v>
      </c>
      <c r="K202" s="3" t="str">
        <f>VLOOKUP(H202,Carnegie_class!A:B,2,FALSE)</f>
        <v>Baccalaureate Colleges</v>
      </c>
      <c r="L202" s="3" t="str">
        <f>vlookup(E202, IPEDS!$B$2:$H$6164, 5, FALSE)</f>
        <v>MA</v>
      </c>
      <c r="M202" s="3">
        <f>vlookup(E202,'Faculty and Enrollment'!$A$1:$E$6135,4,FALSE)</f>
        <v>2330</v>
      </c>
      <c r="N202" s="3">
        <f>vlookup(E202,'Faculty and Enrollment'!$A$1:$E$6135,5,FALSE)</f>
        <v>236</v>
      </c>
      <c r="O202" s="3">
        <f>vlookup(E202, IPEDS!$B$2:$J$6164, 9, FALSE)</f>
        <v>3</v>
      </c>
      <c r="P202" s="3" t="str">
        <f t="shared" si="2"/>
        <v>Private</v>
      </c>
      <c r="Q202" s="1" t="b">
        <v>0</v>
      </c>
    </row>
    <row r="203">
      <c r="A203" s="1" t="s">
        <v>430</v>
      </c>
      <c r="B203" s="1" t="s">
        <v>22</v>
      </c>
      <c r="C203" s="1" t="s">
        <v>431</v>
      </c>
      <c r="D203" s="1">
        <v>186380.0</v>
      </c>
      <c r="E203" s="1">
        <v>186380.0</v>
      </c>
      <c r="F203" s="3">
        <f>vlookup(E203, IPEDS!$B$2:$H$6164, 2, FALSE)</f>
        <v>2</v>
      </c>
      <c r="G203" s="3" t="str">
        <f>VLOOKUP(F203,Region_Codes!A:B,2,FALSE)</f>
        <v>Mid East</v>
      </c>
      <c r="H203" s="3">
        <f>vlookup(E203, IPEDS!$B$2:$H$6164, 3, FALSE)</f>
        <v>15</v>
      </c>
      <c r="I203" s="3">
        <f>vlookup(E203, IPEDS!$B$2:$H$6164, 7, FALSE)</f>
        <v>-2</v>
      </c>
      <c r="J203" s="3" t="str">
        <f t="shared" si="1"/>
        <v>Not religious</v>
      </c>
      <c r="K203" s="3" t="str">
        <f>VLOOKUP(H203,Carnegie_class!A:B,2,FALSE)</f>
        <v>R1</v>
      </c>
      <c r="L203" s="3" t="str">
        <f>vlookup(E203, IPEDS!$B$2:$H$6164, 5, FALSE)</f>
        <v>NJ</v>
      </c>
      <c r="M203" s="3">
        <f>vlookup(E203,'Faculty and Enrollment'!$A$1:$E$6135,4,FALSE)</f>
        <v>50617</v>
      </c>
      <c r="N203" s="3">
        <f>vlookup(E203,'Faculty and Enrollment'!$A$1:$E$6135,5,FALSE)</f>
        <v>4187</v>
      </c>
      <c r="O203" s="3">
        <f>vlookup(E203, IPEDS!$B$2:$J$6164, 9, FALSE)</f>
        <v>1</v>
      </c>
      <c r="P203" s="3" t="str">
        <f t="shared" si="2"/>
        <v>Public</v>
      </c>
      <c r="Q203" s="1" t="b">
        <v>1</v>
      </c>
    </row>
    <row r="204">
      <c r="A204" s="1" t="s">
        <v>432</v>
      </c>
      <c r="B204" s="1" t="s">
        <v>22</v>
      </c>
      <c r="C204" s="1" t="s">
        <v>433</v>
      </c>
      <c r="D204" s="3">
        <f>vlookup(C204, IPEDS!$A$2:$C$6164, 2, FALSE)</f>
        <v>209056</v>
      </c>
      <c r="E204" s="3">
        <v>209056.0</v>
      </c>
      <c r="F204" s="3">
        <f>vlookup(E204, IPEDS!$B$2:$H$6164, 2, FALSE)</f>
        <v>8</v>
      </c>
      <c r="G204" s="3" t="str">
        <f>VLOOKUP(F204,Region_Codes!A:B,2,FALSE)</f>
        <v>Far West</v>
      </c>
      <c r="H204" s="3">
        <f>vlookup(E204, IPEDS!$B$2:$H$6164, 3, FALSE)</f>
        <v>21</v>
      </c>
      <c r="I204" s="3">
        <f>vlookup(E204, IPEDS!$B$2:$H$6164, 7, FALSE)</f>
        <v>-2</v>
      </c>
      <c r="J204" s="3" t="str">
        <f t="shared" si="1"/>
        <v>Not religious</v>
      </c>
      <c r="K204" s="3" t="str">
        <f>VLOOKUP(H204,Carnegie_class!A:B,2,FALSE)</f>
        <v>Baccalaureate Colleges</v>
      </c>
      <c r="L204" s="3" t="str">
        <f>vlookup(E204, IPEDS!$B$2:$H$6164, 5, FALSE)</f>
        <v>OR</v>
      </c>
      <c r="M204" s="3">
        <f>vlookup(E204,'Faculty and Enrollment'!$A$1:$E$6135,4,FALSE)</f>
        <v>3526</v>
      </c>
      <c r="N204" s="3">
        <f>vlookup(E204,'Faculty and Enrollment'!$A$1:$E$6135,5,FALSE)</f>
        <v>287</v>
      </c>
      <c r="O204" s="1">
        <v>3.0</v>
      </c>
      <c r="P204" s="3" t="str">
        <f t="shared" si="2"/>
        <v>Private</v>
      </c>
      <c r="Q204" s="1" t="b">
        <v>0</v>
      </c>
    </row>
    <row r="205">
      <c r="A205" s="1" t="s">
        <v>434</v>
      </c>
      <c r="B205" s="1" t="s">
        <v>22</v>
      </c>
      <c r="C205" s="1" t="s">
        <v>435</v>
      </c>
      <c r="D205" s="3">
        <f>vlookup(C205, IPEDS!$A$2:$C$6164, 2, FALSE)</f>
        <v>184782</v>
      </c>
      <c r="E205" s="3">
        <v>184782.0</v>
      </c>
      <c r="F205" s="3">
        <f>vlookup(E205, IPEDS!$B$2:$H$6164, 2, FALSE)</f>
        <v>2</v>
      </c>
      <c r="G205" s="3" t="str">
        <f>VLOOKUP(F205,Region_Codes!A:B,2,FALSE)</f>
        <v>Mid East</v>
      </c>
      <c r="H205" s="3">
        <f>vlookup(E205, IPEDS!$B$2:$H$6164, 3, FALSE)</f>
        <v>16</v>
      </c>
      <c r="I205" s="3">
        <f>vlookup(E205, IPEDS!$B$2:$H$6164, 7, FALSE)</f>
        <v>-2</v>
      </c>
      <c r="J205" s="3" t="str">
        <f t="shared" si="1"/>
        <v>Not religious</v>
      </c>
      <c r="K205" s="3" t="str">
        <f>VLOOKUP(H205,Carnegie_class!A:B,2,FALSE)</f>
        <v>R2</v>
      </c>
      <c r="L205" s="3" t="str">
        <f>vlookup(E205, IPEDS!$B$2:$H$6164, 5, FALSE)</f>
        <v>NJ</v>
      </c>
      <c r="M205" s="3">
        <f>vlookup(E205,'Faculty and Enrollment'!$A$1:$E$6135,4,FALSE)</f>
        <v>19660</v>
      </c>
      <c r="N205" s="3">
        <f>vlookup(E205,'Faculty and Enrollment'!$A$1:$E$6135,5,FALSE)</f>
        <v>1202</v>
      </c>
      <c r="O205" s="1">
        <v>1.0</v>
      </c>
      <c r="P205" s="3" t="str">
        <f t="shared" si="2"/>
        <v>Public</v>
      </c>
      <c r="Q205" s="1" t="b">
        <v>0</v>
      </c>
    </row>
    <row r="206">
      <c r="A206" s="1" t="s">
        <v>436</v>
      </c>
      <c r="B206" s="1" t="s">
        <v>437</v>
      </c>
      <c r="C206" s="1" t="s">
        <v>438</v>
      </c>
      <c r="D206" s="3">
        <f>vlookup(C206, IPEDS!$A$2:$C$6164, 2, FALSE)</f>
        <v>208390</v>
      </c>
      <c r="E206" s="3">
        <v>208390.0</v>
      </c>
      <c r="F206" s="3">
        <f>vlookup(E206, IPEDS!$B$2:$H$6164, 2, FALSE)</f>
        <v>8</v>
      </c>
      <c r="G206" s="3" t="str">
        <f>VLOOKUP(F206,Region_Codes!A:B,2,FALSE)</f>
        <v>Far West</v>
      </c>
      <c r="H206" s="3">
        <f>vlookup(E206, IPEDS!$B$2:$H$6164, 3, FALSE)</f>
        <v>2</v>
      </c>
      <c r="I206" s="3">
        <f>vlookup(E206, IPEDS!$B$2:$H$6164, 7, FALSE)</f>
        <v>-2</v>
      </c>
      <c r="J206" s="3" t="str">
        <f t="shared" si="1"/>
        <v>Not religious</v>
      </c>
      <c r="K206" s="3" t="str">
        <f>VLOOKUP(H206,Carnegie_class!A:B,2,FALSE)</f>
        <v>Community College</v>
      </c>
      <c r="L206" s="3" t="str">
        <f>vlookup(E206, IPEDS!$B$2:$H$6164, 5, FALSE)</f>
        <v>OR</v>
      </c>
      <c r="M206" s="3">
        <f>vlookup(E206,'Faculty and Enrollment'!$A$1:$E$6135,4,FALSE)</f>
        <v>7433</v>
      </c>
      <c r="N206" s="3">
        <f>vlookup(E206,'Faculty and Enrollment'!$A$1:$E$6135,5,FALSE)</f>
        <v>261</v>
      </c>
      <c r="O206" s="1">
        <v>1.0</v>
      </c>
      <c r="P206" s="3" t="str">
        <f t="shared" si="2"/>
        <v>Public</v>
      </c>
      <c r="Q206" s="1" t="b">
        <v>0</v>
      </c>
    </row>
    <row r="207">
      <c r="A207" s="1" t="s">
        <v>439</v>
      </c>
      <c r="B207" s="1" t="s">
        <v>22</v>
      </c>
      <c r="C207" s="1" t="s">
        <v>440</v>
      </c>
      <c r="D207" s="3">
        <f>vlookup(C207, IPEDS!$A$2:$C$6164, 2, FALSE)</f>
        <v>110370</v>
      </c>
      <c r="E207" s="3">
        <v>110370.0</v>
      </c>
      <c r="F207" s="3">
        <f>vlookup(E207, IPEDS!$B$2:$H$6164, 2, FALSE)</f>
        <v>8</v>
      </c>
      <c r="G207" s="3" t="str">
        <f>VLOOKUP(F207,Region_Codes!A:B,2,FALSE)</f>
        <v>Far West</v>
      </c>
      <c r="H207" s="3">
        <f>vlookup(E207, IPEDS!$B$2:$H$6164, 3, FALSE)</f>
        <v>30</v>
      </c>
      <c r="I207" s="3">
        <f>vlookup(E207, IPEDS!$B$2:$H$6164, 7, FALSE)</f>
        <v>-2</v>
      </c>
      <c r="J207" s="3" t="str">
        <f t="shared" si="1"/>
        <v>Not religious</v>
      </c>
      <c r="K207" s="3" t="str">
        <f>VLOOKUP(H207,Carnegie_class!A:B,2,FALSE)</f>
        <v>Special Focus Four-Year</v>
      </c>
      <c r="L207" s="3" t="str">
        <f>vlookup(E207, IPEDS!$B$2:$H$6164, 5, FALSE)</f>
        <v>CA</v>
      </c>
      <c r="M207" s="3">
        <f>vlookup(E207,'Faculty and Enrollment'!$A$1:$E$6135,4,FALSE)</f>
        <v>1333</v>
      </c>
      <c r="N207" s="3">
        <f>vlookup(E207,'Faculty and Enrollment'!$A$1:$E$6135,5,FALSE)</f>
        <v>187</v>
      </c>
      <c r="O207" s="1">
        <v>3.0</v>
      </c>
      <c r="P207" s="3" t="str">
        <f t="shared" si="2"/>
        <v>Private</v>
      </c>
      <c r="Q207" s="1" t="b">
        <v>0</v>
      </c>
    </row>
    <row r="208">
      <c r="A208" s="1" t="s">
        <v>441</v>
      </c>
      <c r="B208" s="1" t="s">
        <v>22</v>
      </c>
      <c r="C208" s="1" t="s">
        <v>442</v>
      </c>
      <c r="D208" s="3">
        <f>vlookup(C208, IPEDS!$A$2:$C$6164, 2, FALSE)</f>
        <v>165264</v>
      </c>
      <c r="E208" s="3">
        <v>165264.0</v>
      </c>
      <c r="F208" s="3">
        <f>vlookup(E208, IPEDS!$B$2:$H$6164, 2, FALSE)</f>
        <v>1</v>
      </c>
      <c r="G208" s="3" t="str">
        <f>VLOOKUP(F208,Region_Codes!A:B,2,FALSE)</f>
        <v>New England</v>
      </c>
      <c r="H208" s="3">
        <f>vlookup(E208, IPEDS!$B$2:$H$6164, 3, FALSE)</f>
        <v>26</v>
      </c>
      <c r="I208" s="3">
        <f>vlookup(E208, IPEDS!$B$2:$H$6164, 7, FALSE)</f>
        <v>-2</v>
      </c>
      <c r="J208" s="3" t="str">
        <f t="shared" si="1"/>
        <v>Not religious</v>
      </c>
      <c r="K208" s="3" t="str">
        <f>VLOOKUP(H208,Carnegie_class!A:B,2,FALSE)</f>
        <v>Special Focus Four-Year</v>
      </c>
      <c r="L208" s="3" t="str">
        <f>vlookup(E208, IPEDS!$B$2:$H$6164, 5, FALSE)</f>
        <v>MA</v>
      </c>
      <c r="M208" s="3">
        <f>vlookup(E208,'Faculty and Enrollment'!$A$1:$E$6135,4,FALSE)</f>
        <v>717</v>
      </c>
      <c r="N208" s="3">
        <f>vlookup(E208,'Faculty and Enrollment'!$A$1:$E$6135,5,FALSE)</f>
        <v>59</v>
      </c>
      <c r="O208" s="3">
        <f>vlookup(E208, IPEDS!$B$2:$J$6164, 9, FALSE)</f>
        <v>3</v>
      </c>
      <c r="P208" s="3" t="str">
        <f t="shared" si="2"/>
        <v>Private</v>
      </c>
      <c r="Q208" s="1" t="b">
        <v>0</v>
      </c>
    </row>
    <row r="209">
      <c r="A209" s="1" t="s">
        <v>443</v>
      </c>
      <c r="B209" s="1" t="s">
        <v>22</v>
      </c>
      <c r="C209" s="1" t="s">
        <v>444</v>
      </c>
      <c r="D209" s="3">
        <f>vlookup(C209, IPEDS!$A$2:$C$6164, 2, FALSE)</f>
        <v>203085</v>
      </c>
      <c r="E209" s="3">
        <v>203085.0</v>
      </c>
      <c r="F209" s="3">
        <f>vlookup(E209, IPEDS!$B$2:$H$6164, 2, FALSE)</f>
        <v>3</v>
      </c>
      <c r="G209" s="3" t="str">
        <f>VLOOKUP(F209,Region_Codes!A:B,2,FALSE)</f>
        <v>Great Lakes</v>
      </c>
      <c r="H209" s="3">
        <f>vlookup(E209, IPEDS!$B$2:$H$6164, 3, FALSE)</f>
        <v>20</v>
      </c>
      <c r="I209" s="3">
        <f>vlookup(E209, IPEDS!$B$2:$H$6164, 7, FALSE)</f>
        <v>76</v>
      </c>
      <c r="J209" s="3" t="str">
        <f t="shared" si="1"/>
        <v>Religious</v>
      </c>
      <c r="K209" s="3" t="str">
        <f>VLOOKUP(H209,Carnegie_class!A:B,2,FALSE)</f>
        <v>M3</v>
      </c>
      <c r="L209" s="3" t="str">
        <f>vlookup(E209, IPEDS!$B$2:$H$6164, 5, FALSE)</f>
        <v>OH</v>
      </c>
      <c r="M209" s="3">
        <f>vlookup(E209,'Faculty and Enrollment'!$A$1:$E$6135,4,FALSE)</f>
        <v>1059</v>
      </c>
      <c r="N209" s="3">
        <f>vlookup(E209,'Faculty and Enrollment'!$A$1:$E$6135,5,FALSE)</f>
        <v>68</v>
      </c>
      <c r="O209" s="1">
        <v>4.0</v>
      </c>
      <c r="P209" s="3" t="str">
        <f t="shared" si="2"/>
        <v>Private</v>
      </c>
      <c r="Q209" s="1" t="b">
        <v>0</v>
      </c>
    </row>
    <row r="210">
      <c r="A210" s="1" t="s">
        <v>445</v>
      </c>
      <c r="B210" s="1" t="s">
        <v>22</v>
      </c>
      <c r="C210" s="1" t="s">
        <v>446</v>
      </c>
      <c r="D210" s="3">
        <f>vlookup(C210, IPEDS!$A$2:$C$6164, 2, FALSE)</f>
        <v>213385</v>
      </c>
      <c r="E210" s="3">
        <v>213385.0</v>
      </c>
      <c r="F210" s="3">
        <f>vlookup(E210, IPEDS!$B$2:$H$6164, 2, FALSE)</f>
        <v>2</v>
      </c>
      <c r="G210" s="3" t="str">
        <f>VLOOKUP(F210,Region_Codes!A:B,2,FALSE)</f>
        <v>Mid East</v>
      </c>
      <c r="H210" s="3">
        <f>vlookup(E210, IPEDS!$B$2:$H$6164, 3, FALSE)</f>
        <v>21</v>
      </c>
      <c r="I210" s="3">
        <f>vlookup(E210, IPEDS!$B$2:$H$6164, 7, FALSE)</f>
        <v>66</v>
      </c>
      <c r="J210" s="3" t="str">
        <f t="shared" si="1"/>
        <v>Religious</v>
      </c>
      <c r="K210" s="3" t="str">
        <f>VLOOKUP(H210,Carnegie_class!A:B,2,FALSE)</f>
        <v>Baccalaureate Colleges</v>
      </c>
      <c r="L210" s="3" t="str">
        <f>vlookup(E210, IPEDS!$B$2:$H$6164, 5, FALSE)</f>
        <v>PA</v>
      </c>
      <c r="M210" s="3">
        <f>vlookup(E210,'Faculty and Enrollment'!$A$1:$E$6135,4,FALSE)</f>
        <v>2764</v>
      </c>
      <c r="N210" s="3">
        <f>vlookup(E210,'Faculty and Enrollment'!$A$1:$E$6135,5,FALSE)</f>
        <v>279</v>
      </c>
      <c r="O210" s="3">
        <f>vlookup(E210, IPEDS!$B$2:$J$6164, 9, FALSE)</f>
        <v>4</v>
      </c>
      <c r="P210" s="3" t="str">
        <f t="shared" si="2"/>
        <v>Private</v>
      </c>
      <c r="Q210" s="1" t="b">
        <v>1</v>
      </c>
    </row>
    <row r="211">
      <c r="A211" s="1" t="s">
        <v>447</v>
      </c>
      <c r="B211" s="1" t="s">
        <v>22</v>
      </c>
      <c r="C211" s="1" t="s">
        <v>448</v>
      </c>
      <c r="D211" s="1">
        <v>173920.0</v>
      </c>
      <c r="E211" s="1">
        <v>173920.0</v>
      </c>
      <c r="F211" s="3">
        <f>vlookup(E211, IPEDS!$B$2:$H$6164, 2, FALSE)</f>
        <v>4</v>
      </c>
      <c r="G211" s="3" t="str">
        <f>VLOOKUP(F211,Region_Codes!A:B,2,FALSE)</f>
        <v>Plains</v>
      </c>
      <c r="H211" s="3">
        <f>vlookup(E211, IPEDS!$B$2:$H$6164, 3, FALSE)</f>
        <v>18</v>
      </c>
      <c r="I211" s="3">
        <f>vlookup(E211, IPEDS!$B$2:$H$6164, 7, FALSE)</f>
        <v>-2</v>
      </c>
      <c r="J211" s="3" t="str">
        <f t="shared" si="1"/>
        <v>Not religious</v>
      </c>
      <c r="K211" s="3" t="str">
        <f>VLOOKUP(H211,Carnegie_class!A:B,2,FALSE)</f>
        <v>M1</v>
      </c>
      <c r="L211" s="3" t="str">
        <f>vlookup(E211, IPEDS!$B$2:$H$6164, 5, FALSE)</f>
        <v>MN</v>
      </c>
      <c r="M211" s="3">
        <f>vlookup(E211,'Faculty and Enrollment'!$A$1:$E$6135,4,FALSE)</f>
        <v>14709</v>
      </c>
      <c r="N211" s="3">
        <f>vlookup(E211,'Faculty and Enrollment'!$A$1:$E$6135,5,FALSE)</f>
        <v>557</v>
      </c>
      <c r="O211" s="1">
        <v>1.0</v>
      </c>
      <c r="P211" s="3" t="str">
        <f t="shared" si="2"/>
        <v>Public</v>
      </c>
      <c r="Q211" s="1" t="b">
        <v>0</v>
      </c>
    </row>
    <row r="212">
      <c r="A212" s="1" t="s">
        <v>449</v>
      </c>
      <c r="B212" s="1" t="s">
        <v>22</v>
      </c>
      <c r="C212" s="1" t="s">
        <v>450</v>
      </c>
      <c r="D212" s="1">
        <v>173300.0</v>
      </c>
      <c r="E212" s="1">
        <v>173300.0</v>
      </c>
      <c r="F212" s="3">
        <f>vlookup(E212, IPEDS!$B$2:$H$6164, 2, FALSE)</f>
        <v>4</v>
      </c>
      <c r="G212" s="3" t="str">
        <f>VLOOKUP(F212,Region_Codes!A:B,2,FALSE)</f>
        <v>Plains</v>
      </c>
      <c r="H212" s="3">
        <f>vlookup(E212, IPEDS!$B$2:$H$6164, 3, FALSE)</f>
        <v>21</v>
      </c>
      <c r="I212" s="3">
        <f>vlookup(E212, IPEDS!$B$2:$H$6164, 7, FALSE)</f>
        <v>39</v>
      </c>
      <c r="J212" s="3" t="str">
        <f t="shared" si="1"/>
        <v>Religious</v>
      </c>
      <c r="K212" s="3" t="str">
        <f>VLOOKUP(H212,Carnegie_class!A:B,2,FALSE)</f>
        <v>Baccalaureate Colleges</v>
      </c>
      <c r="L212" s="3" t="str">
        <f>vlookup(E212, IPEDS!$B$2:$H$6164, 5, FALSE)</f>
        <v>MN</v>
      </c>
      <c r="M212" s="3">
        <f>vlookup(E212,'Faculty and Enrollment'!$A$1:$E$6135,4,FALSE)</f>
        <v>1868</v>
      </c>
      <c r="N212" s="3">
        <f>vlookup(E212,'Faculty and Enrollment'!$A$1:$E$6135,5,FALSE)</f>
        <v>148</v>
      </c>
      <c r="O212" s="1">
        <v>4.0</v>
      </c>
      <c r="P212" s="3" t="str">
        <f t="shared" si="2"/>
        <v>Private</v>
      </c>
      <c r="Q212" s="1" t="b">
        <v>0</v>
      </c>
    </row>
    <row r="213">
      <c r="A213" s="1" t="s">
        <v>451</v>
      </c>
      <c r="B213" s="1" t="s">
        <v>22</v>
      </c>
      <c r="C213" s="1" t="s">
        <v>452</v>
      </c>
      <c r="D213" s="3">
        <f>vlookup(C213, IPEDS!$A$2:$C$6164, 2, FALSE)</f>
        <v>143048</v>
      </c>
      <c r="E213" s="3">
        <v>143048.0</v>
      </c>
      <c r="F213" s="3">
        <f>vlookup(E213, IPEDS!$B$2:$H$6164, 2, FALSE)</f>
        <v>3</v>
      </c>
      <c r="G213" s="3" t="str">
        <f>VLOOKUP(F213,Region_Codes!A:B,2,FALSE)</f>
        <v>Great Lakes</v>
      </c>
      <c r="H213" s="3">
        <f>vlookup(E213, IPEDS!$B$2:$H$6164, 3, FALSE)</f>
        <v>30</v>
      </c>
      <c r="I213" s="3">
        <f>vlookup(E213, IPEDS!$B$2:$H$6164, 7, FALSE)</f>
        <v>-2</v>
      </c>
      <c r="J213" s="3" t="str">
        <f t="shared" si="1"/>
        <v>Not religious</v>
      </c>
      <c r="K213" s="3" t="str">
        <f>VLOOKUP(H213,Carnegie_class!A:B,2,FALSE)</f>
        <v>Special Focus Four-Year</v>
      </c>
      <c r="L213" s="3" t="str">
        <f>vlookup(E213, IPEDS!$B$2:$H$6164, 5, FALSE)</f>
        <v>IL</v>
      </c>
      <c r="M213" s="3">
        <f>vlookup(E213,'Faculty and Enrollment'!$A$1:$E$6135,4,FALSE)</f>
        <v>3401</v>
      </c>
      <c r="N213" s="3">
        <f>vlookup(E213,'Faculty and Enrollment'!$A$1:$E$6135,5,FALSE)</f>
        <v>321</v>
      </c>
      <c r="O213" s="1">
        <v>3.0</v>
      </c>
      <c r="P213" s="3" t="str">
        <f t="shared" si="2"/>
        <v>Private</v>
      </c>
      <c r="Q213" s="1" t="b">
        <v>0</v>
      </c>
    </row>
    <row r="214">
      <c r="A214" s="1" t="s">
        <v>453</v>
      </c>
      <c r="B214" s="1" t="s">
        <v>22</v>
      </c>
      <c r="C214" s="1" t="s">
        <v>454</v>
      </c>
      <c r="D214" s="3">
        <f>vlookup(C214, IPEDS!$A$2:$C$6164, 2, FALSE)</f>
        <v>129215</v>
      </c>
      <c r="E214" s="3">
        <v>129215.0</v>
      </c>
      <c r="F214" s="3">
        <f>vlookup(E214, IPEDS!$B$2:$H$6164, 2, FALSE)</f>
        <v>1</v>
      </c>
      <c r="G214" s="3" t="str">
        <f>VLOOKUP(F214,Region_Codes!A:B,2,FALSE)</f>
        <v>New England</v>
      </c>
      <c r="H214" s="3">
        <f>vlookup(E214, IPEDS!$B$2:$H$6164, 3, FALSE)</f>
        <v>20</v>
      </c>
      <c r="I214" s="3">
        <f>vlookup(E214, IPEDS!$B$2:$H$6164, 7, FALSE)</f>
        <v>-2</v>
      </c>
      <c r="J214" s="3" t="str">
        <f t="shared" si="1"/>
        <v>Not religious</v>
      </c>
      <c r="K214" s="3" t="str">
        <f>VLOOKUP(H214,Carnegie_class!A:B,2,FALSE)</f>
        <v>M3</v>
      </c>
      <c r="L214" s="3" t="str">
        <f>vlookup(E214, IPEDS!$B$2:$H$6164, 5, FALSE)</f>
        <v>CT</v>
      </c>
      <c r="M214" s="3">
        <f>vlookup(E214,'Faculty and Enrollment'!$A$1:$E$6135,4,FALSE)</f>
        <v>3979</v>
      </c>
      <c r="N214" s="3">
        <f>vlookup(E214,'Faculty and Enrollment'!$A$1:$E$6135,5,FALSE)</f>
        <v>228</v>
      </c>
      <c r="O214" s="1">
        <v>1.0</v>
      </c>
      <c r="P214" s="3" t="str">
        <f t="shared" si="2"/>
        <v>Public</v>
      </c>
      <c r="Q214" s="1" t="b">
        <v>0</v>
      </c>
    </row>
    <row r="215">
      <c r="A215" s="1" t="s">
        <v>455</v>
      </c>
      <c r="B215" s="1" t="s">
        <v>22</v>
      </c>
      <c r="C215" s="1" t="s">
        <v>456</v>
      </c>
      <c r="D215" s="3">
        <f>vlookup(C215, IPEDS!$A$2:$C$6164, 2, FALSE)</f>
        <v>212674</v>
      </c>
      <c r="E215" s="3">
        <v>212674.0</v>
      </c>
      <c r="F215" s="3">
        <f>vlookup(E215, IPEDS!$B$2:$H$6164, 2, FALSE)</f>
        <v>2</v>
      </c>
      <c r="G215" s="3" t="str">
        <f>VLOOKUP(F215,Region_Codes!A:B,2,FALSE)</f>
        <v>Mid East</v>
      </c>
      <c r="H215" s="3">
        <f>vlookup(E215, IPEDS!$B$2:$H$6164, 3, FALSE)</f>
        <v>21</v>
      </c>
      <c r="I215" s="3">
        <f>vlookup(E215, IPEDS!$B$2:$H$6164, 7, FALSE)</f>
        <v>-2</v>
      </c>
      <c r="J215" s="3" t="str">
        <f t="shared" si="1"/>
        <v>Not religious</v>
      </c>
      <c r="K215" s="3" t="str">
        <f>VLOOKUP(H215,Carnegie_class!A:B,2,FALSE)</f>
        <v>Baccalaureate Colleges</v>
      </c>
      <c r="L215" s="3" t="str">
        <f>vlookup(E215, IPEDS!$B$2:$H$6164, 5, FALSE)</f>
        <v>PA</v>
      </c>
      <c r="M215" s="3">
        <f>vlookup(E215,'Faculty and Enrollment'!$A$1:$E$6135,4,FALSE)</f>
        <v>2895</v>
      </c>
      <c r="N215" s="3">
        <f>vlookup(E215,'Faculty and Enrollment'!$A$1:$E$6135,5,FALSE)</f>
        <v>228</v>
      </c>
      <c r="O215" s="1">
        <v>4.0</v>
      </c>
      <c r="P215" s="3" t="str">
        <f t="shared" si="2"/>
        <v>Private</v>
      </c>
      <c r="Q215" s="1" t="b">
        <v>0</v>
      </c>
    </row>
    <row r="216">
      <c r="A216" s="1" t="s">
        <v>457</v>
      </c>
      <c r="B216" s="1" t="s">
        <v>22</v>
      </c>
      <c r="C216" s="1" t="s">
        <v>458</v>
      </c>
      <c r="D216" s="3">
        <f>vlookup(C216, IPEDS!$A$2:$C$6164, 2, FALSE)</f>
        <v>211440</v>
      </c>
      <c r="E216" s="3">
        <v>211440.0</v>
      </c>
      <c r="F216" s="3">
        <f>vlookup(E216, IPEDS!$B$2:$H$6164, 2, FALSE)</f>
        <v>2</v>
      </c>
      <c r="G216" s="3" t="str">
        <f>VLOOKUP(F216,Region_Codes!A:B,2,FALSE)</f>
        <v>Mid East</v>
      </c>
      <c r="H216" s="3">
        <f>vlookup(E216, IPEDS!$B$2:$H$6164, 3, FALSE)</f>
        <v>15</v>
      </c>
      <c r="I216" s="3">
        <f>vlookup(E216, IPEDS!$B$2:$H$6164, 7, FALSE)</f>
        <v>-2</v>
      </c>
      <c r="J216" s="3" t="str">
        <f t="shared" si="1"/>
        <v>Not religious</v>
      </c>
      <c r="K216" s="3" t="str">
        <f>VLOOKUP(H216,Carnegie_class!A:B,2,FALSE)</f>
        <v>R1</v>
      </c>
      <c r="L216" s="3" t="str">
        <f>vlookup(E216, IPEDS!$B$2:$H$6164, 5, FALSE)</f>
        <v>PA</v>
      </c>
      <c r="M216" s="3">
        <f>vlookup(E216,'Faculty and Enrollment'!$A$1:$E$6135,4,FALSE)</f>
        <v>15596</v>
      </c>
      <c r="N216" s="3">
        <f>vlookup(E216,'Faculty and Enrollment'!$A$1:$E$6135,5,FALSE)</f>
        <v>1507</v>
      </c>
      <c r="O216" s="1">
        <v>3.0</v>
      </c>
      <c r="P216" s="3" t="str">
        <f t="shared" si="2"/>
        <v>Private</v>
      </c>
      <c r="Q216" s="1" t="b">
        <v>1</v>
      </c>
    </row>
    <row r="217">
      <c r="A217" s="1" t="s">
        <v>459</v>
      </c>
      <c r="B217" s="1" t="s">
        <v>22</v>
      </c>
      <c r="C217" s="1" t="s">
        <v>460</v>
      </c>
      <c r="D217" s="3">
        <f>vlookup(C217, IPEDS!$A$2:$C$6164, 2, FALSE)</f>
        <v>215062</v>
      </c>
      <c r="E217" s="3">
        <v>215062.0</v>
      </c>
      <c r="F217" s="3">
        <f>vlookup(E217, IPEDS!$B$2:$H$6164, 2, FALSE)</f>
        <v>2</v>
      </c>
      <c r="G217" s="3" t="str">
        <f>VLOOKUP(F217,Region_Codes!A:B,2,FALSE)</f>
        <v>Mid East</v>
      </c>
      <c r="H217" s="3">
        <f>vlookup(E217, IPEDS!$B$2:$H$6164, 3, FALSE)</f>
        <v>15</v>
      </c>
      <c r="I217" s="3">
        <f>vlookup(E217, IPEDS!$B$2:$H$6164, 7, FALSE)</f>
        <v>-2</v>
      </c>
      <c r="J217" s="3" t="str">
        <f t="shared" si="1"/>
        <v>Not religious</v>
      </c>
      <c r="K217" s="3" t="str">
        <f>VLOOKUP(H217,Carnegie_class!A:B,2,FALSE)</f>
        <v>R1</v>
      </c>
      <c r="L217" s="3" t="str">
        <f>vlookup(E217, IPEDS!$B$2:$H$6164, 5, FALSE)</f>
        <v>PA</v>
      </c>
      <c r="M217" s="3">
        <f>vlookup(E217,'Faculty and Enrollment'!$A$1:$E$6135,4,FALSE)</f>
        <v>28711</v>
      </c>
      <c r="N217" s="3">
        <f>vlookup(E217,'Faculty and Enrollment'!$A$1:$E$6135,5,FALSE)</f>
        <v>2354</v>
      </c>
      <c r="O217" s="1">
        <v>3.0</v>
      </c>
      <c r="P217" s="3" t="str">
        <f t="shared" si="2"/>
        <v>Private</v>
      </c>
      <c r="Q217" s="1" t="b">
        <v>0</v>
      </c>
    </row>
    <row r="218">
      <c r="A218" s="1" t="s">
        <v>461</v>
      </c>
      <c r="B218" s="1" t="s">
        <v>22</v>
      </c>
      <c r="C218" s="1" t="s">
        <v>462</v>
      </c>
      <c r="D218" s="3">
        <f>vlookup(C218, IPEDS!$A$2:$C$6164, 2, FALSE)</f>
        <v>163259</v>
      </c>
      <c r="E218" s="3">
        <v>163259.0</v>
      </c>
      <c r="F218" s="3">
        <f>vlookup(E218, IPEDS!$B$2:$H$6164, 2, FALSE)</f>
        <v>2</v>
      </c>
      <c r="G218" s="3" t="str">
        <f>VLOOKUP(F218,Region_Codes!A:B,2,FALSE)</f>
        <v>Mid East</v>
      </c>
      <c r="H218" s="3">
        <f>vlookup(E218, IPEDS!$B$2:$H$6164, 3, FALSE)</f>
        <v>27</v>
      </c>
      <c r="I218" s="3">
        <f>vlookup(E218, IPEDS!$B$2:$H$6164, 7, FALSE)</f>
        <v>-2</v>
      </c>
      <c r="J218" s="3" t="str">
        <f t="shared" si="1"/>
        <v>Not religious</v>
      </c>
      <c r="K218" s="3" t="str">
        <f>VLOOKUP(H218,Carnegie_class!A:B,2,FALSE)</f>
        <v>Special Focus Four-Year</v>
      </c>
      <c r="L218" s="3" t="str">
        <f>vlookup(E218, IPEDS!$B$2:$H$6164, 5, FALSE)</f>
        <v>MD</v>
      </c>
      <c r="M218" s="3">
        <f>vlookup(E218,'Faculty and Enrollment'!$A$1:$E$6135,4,FALSE)</f>
        <v>6667</v>
      </c>
      <c r="N218" s="3">
        <f>vlookup(E218,'Faculty and Enrollment'!$A$1:$E$6135,5,FALSE)</f>
        <v>2264</v>
      </c>
      <c r="O218" s="3">
        <f>vlookup(E218, IPEDS!$B$2:$J$6164, 9, FALSE)</f>
        <v>1</v>
      </c>
      <c r="P218" s="3" t="str">
        <f t="shared" si="2"/>
        <v>Public</v>
      </c>
      <c r="Q218" s="1" t="b">
        <v>0</v>
      </c>
    </row>
    <row r="219">
      <c r="A219" s="1" t="s">
        <v>463</v>
      </c>
      <c r="B219" s="1" t="s">
        <v>119</v>
      </c>
      <c r="C219" s="1" t="s">
        <v>464</v>
      </c>
      <c r="D219" s="3">
        <f>vlookup(C219, IPEDS!$A$2:$C$6164, 2, FALSE)</f>
        <v>420723</v>
      </c>
      <c r="E219" s="3">
        <v>420723.0</v>
      </c>
      <c r="F219" s="3">
        <f>vlookup(E219, IPEDS!$B$2:$H$6164, 2, FALSE)</f>
        <v>8</v>
      </c>
      <c r="G219" s="3" t="str">
        <f>VLOOKUP(F219,Region_Codes!A:B,2,FALSE)</f>
        <v>Far West</v>
      </c>
      <c r="H219" s="3">
        <f>vlookup(E219, IPEDS!$B$2:$H$6164, 3, FALSE)</f>
        <v>3</v>
      </c>
      <c r="I219" s="3">
        <f>vlookup(E219, IPEDS!$B$2:$H$6164, 7, FALSE)</f>
        <v>-2</v>
      </c>
      <c r="J219" s="3" t="str">
        <f t="shared" si="1"/>
        <v>Not religious</v>
      </c>
      <c r="K219" s="3" t="str">
        <f>VLOOKUP(H219,Carnegie_class!A:B,2,FALSE)</f>
        <v>Community College</v>
      </c>
      <c r="L219" s="3" t="str">
        <f>vlookup(E219, IPEDS!$B$2:$H$6164, 5, FALSE)</f>
        <v>OR</v>
      </c>
      <c r="M219" s="3">
        <f>vlookup(E219,'Faculty and Enrollment'!$A$1:$E$6135,4,FALSE)</f>
        <v>559</v>
      </c>
      <c r="N219" s="3">
        <f>vlookup(E219,'Faculty and Enrollment'!$A$1:$E$6135,5,FALSE)</f>
        <v>24</v>
      </c>
      <c r="O219" s="3">
        <f>vlookup(E219, IPEDS!$B$2:$J$6164, 9, FALSE)</f>
        <v>1</v>
      </c>
      <c r="P219" s="3" t="str">
        <f t="shared" si="2"/>
        <v>Public</v>
      </c>
      <c r="Q219" s="1" t="b">
        <v>0</v>
      </c>
    </row>
    <row r="220">
      <c r="A220" s="1" t="s">
        <v>465</v>
      </c>
      <c r="B220" s="1" t="s">
        <v>22</v>
      </c>
      <c r="C220" s="1" t="s">
        <v>466</v>
      </c>
      <c r="D220" s="3">
        <f>vlookup(C220, IPEDS!$A$2:$C$6164, 2, FALSE)</f>
        <v>164270</v>
      </c>
      <c r="E220" s="3">
        <v>164270.0</v>
      </c>
      <c r="F220" s="3">
        <f>vlookup(E220, IPEDS!$B$2:$H$6164, 2, FALSE)</f>
        <v>2</v>
      </c>
      <c r="G220" s="3" t="str">
        <f>VLOOKUP(F220,Region_Codes!A:B,2,FALSE)</f>
        <v>Mid East</v>
      </c>
      <c r="H220" s="3">
        <f>vlookup(E220, IPEDS!$B$2:$H$6164, 3, FALSE)</f>
        <v>18</v>
      </c>
      <c r="I220" s="3">
        <f>vlookup(E220, IPEDS!$B$2:$H$6164, 7, FALSE)</f>
        <v>-2</v>
      </c>
      <c r="J220" s="3" t="str">
        <f t="shared" si="1"/>
        <v>Not religious</v>
      </c>
      <c r="K220" s="3" t="str">
        <f>VLOOKUP(H220,Carnegie_class!A:B,2,FALSE)</f>
        <v>M1</v>
      </c>
      <c r="L220" s="3" t="str">
        <f>vlookup(E220, IPEDS!$B$2:$H$6164, 5, FALSE)</f>
        <v>MD</v>
      </c>
      <c r="M220" s="3">
        <f>vlookup(E220,'Faculty and Enrollment'!$A$1:$E$6135,4,FALSE)</f>
        <v>2882</v>
      </c>
      <c r="N220" s="3">
        <f>vlookup(E220,'Faculty and Enrollment'!$A$1:$E$6135,5,FALSE)</f>
        <v>258</v>
      </c>
      <c r="O220" s="3">
        <f>vlookup(E220, IPEDS!$B$2:$J$6164, 9, FALSE)</f>
        <v>3</v>
      </c>
      <c r="P220" s="3" t="str">
        <f t="shared" si="2"/>
        <v>Private</v>
      </c>
      <c r="Q220" s="1" t="b">
        <v>0</v>
      </c>
    </row>
    <row r="221">
      <c r="A221" s="1" t="s">
        <v>467</v>
      </c>
      <c r="B221" s="1" t="s">
        <v>22</v>
      </c>
      <c r="C221" s="1" t="s">
        <v>468</v>
      </c>
      <c r="D221" s="3">
        <f>vlookup(C221, IPEDS!$A$2:$C$6164, 2, FALSE)</f>
        <v>167631</v>
      </c>
      <c r="E221" s="3">
        <v>167631.0</v>
      </c>
      <c r="F221" s="3">
        <f>vlookup(E221, IPEDS!$B$2:$H$6164, 2, FALSE)</f>
        <v>1</v>
      </c>
      <c r="G221" s="3" t="str">
        <f>VLOOKUP(F221,Region_Codes!A:B,2,FALSE)</f>
        <v>New England</v>
      </c>
      <c r="H221" s="3">
        <f>vlookup(E221, IPEDS!$B$2:$H$6164, 3, FALSE)</f>
        <v>1</v>
      </c>
      <c r="I221" s="3">
        <f>vlookup(E221, IPEDS!$B$2:$H$6164, 7, FALSE)</f>
        <v>-2</v>
      </c>
      <c r="J221" s="3" t="str">
        <f t="shared" si="1"/>
        <v>Not religious</v>
      </c>
      <c r="K221" s="3" t="str">
        <f>VLOOKUP(H221,Carnegie_class!A:B,2,FALSE)</f>
        <v>Community College</v>
      </c>
      <c r="L221" s="3" t="str">
        <f>vlookup(E221, IPEDS!$B$2:$H$6164, 5, FALSE)</f>
        <v>MA</v>
      </c>
      <c r="M221" s="3">
        <f>vlookup(E221,'Faculty and Enrollment'!$A$1:$E$6135,4,FALSE)</f>
        <v>1631</v>
      </c>
      <c r="N221" s="3">
        <f>vlookup(E221,'Faculty and Enrollment'!$A$1:$E$6135,5,FALSE)</f>
        <v>77</v>
      </c>
      <c r="O221" s="3">
        <f>vlookup(E221, IPEDS!$B$2:$J$6164, 9, FALSE)</f>
        <v>1</v>
      </c>
      <c r="P221" s="3" t="str">
        <f t="shared" si="2"/>
        <v>Public</v>
      </c>
      <c r="Q221" s="1" t="b">
        <v>0</v>
      </c>
    </row>
    <row r="222">
      <c r="A222" s="1" t="s">
        <v>469</v>
      </c>
      <c r="B222" s="1" t="s">
        <v>22</v>
      </c>
      <c r="C222" s="1" t="s">
        <v>470</v>
      </c>
      <c r="D222" s="3">
        <f>vlookup(C222, IPEDS!$A$2:$C$6164, 2, FALSE)</f>
        <v>162283</v>
      </c>
      <c r="E222" s="3">
        <v>162283.0</v>
      </c>
      <c r="F222" s="3">
        <f>vlookup(E222, IPEDS!$B$2:$H$6164, 2, FALSE)</f>
        <v>2</v>
      </c>
      <c r="G222" s="3" t="str">
        <f>VLOOKUP(F222,Region_Codes!A:B,2,FALSE)</f>
        <v>Mid East</v>
      </c>
      <c r="H222" s="3">
        <f>vlookup(E222, IPEDS!$B$2:$H$6164, 3, FALSE)</f>
        <v>20</v>
      </c>
      <c r="I222" s="3">
        <f>vlookup(E222, IPEDS!$B$2:$H$6164, 7, FALSE)</f>
        <v>-2</v>
      </c>
      <c r="J222" s="3" t="str">
        <f t="shared" si="1"/>
        <v>Not religious</v>
      </c>
      <c r="K222" s="3" t="str">
        <f>VLOOKUP(H222,Carnegie_class!A:B,2,FALSE)</f>
        <v>M3</v>
      </c>
      <c r="L222" s="3" t="str">
        <f>vlookup(E222, IPEDS!$B$2:$H$6164, 5, FALSE)</f>
        <v>MD</v>
      </c>
      <c r="M222" s="3">
        <f>vlookup(E222,'Faculty and Enrollment'!$A$1:$E$6135,4,FALSE)</f>
        <v>2101</v>
      </c>
      <c r="N222" s="3">
        <f>vlookup(E222,'Faculty and Enrollment'!$A$1:$E$6135,5,FALSE)</f>
        <v>153</v>
      </c>
      <c r="O222" s="3">
        <f>vlookup(E222, IPEDS!$B$2:$J$6164, 9, FALSE)</f>
        <v>1</v>
      </c>
      <c r="P222" s="3" t="str">
        <f t="shared" si="2"/>
        <v>Public</v>
      </c>
      <c r="Q222" s="1" t="b">
        <v>0</v>
      </c>
    </row>
    <row r="223">
      <c r="A223" s="1" t="s">
        <v>471</v>
      </c>
      <c r="B223" s="1" t="s">
        <v>22</v>
      </c>
      <c r="C223" s="1" t="s">
        <v>472</v>
      </c>
      <c r="D223" s="3">
        <f>vlookup(C223, IPEDS!$A$2:$C$6164, 2, FALSE)</f>
        <v>160977</v>
      </c>
      <c r="E223" s="3">
        <v>160977.0</v>
      </c>
      <c r="F223" s="3">
        <f>vlookup(E223, IPEDS!$B$2:$H$6164, 2, FALSE)</f>
        <v>1</v>
      </c>
      <c r="G223" s="3" t="str">
        <f>VLOOKUP(F223,Region_Codes!A:B,2,FALSE)</f>
        <v>New England</v>
      </c>
      <c r="H223" s="3">
        <f>vlookup(E223, IPEDS!$B$2:$H$6164, 3, FALSE)</f>
        <v>21</v>
      </c>
      <c r="I223" s="3">
        <f>vlookup(E223, IPEDS!$B$2:$H$6164, 7, FALSE)</f>
        <v>-2</v>
      </c>
      <c r="J223" s="3" t="str">
        <f t="shared" si="1"/>
        <v>Not religious</v>
      </c>
      <c r="K223" s="3" t="str">
        <f>VLOOKUP(H223,Carnegie_class!A:B,2,FALSE)</f>
        <v>Baccalaureate Colleges</v>
      </c>
      <c r="L223" s="3" t="str">
        <f>vlookup(E223, IPEDS!$B$2:$H$6164, 5, FALSE)</f>
        <v>ME</v>
      </c>
      <c r="M223" s="3">
        <f>vlookup(E223,'Faculty and Enrollment'!$A$1:$E$6135,4,FALSE)</f>
        <v>1753</v>
      </c>
      <c r="N223" s="3">
        <f>vlookup(E223,'Faculty and Enrollment'!$A$1:$E$6135,5,FALSE)</f>
        <v>180</v>
      </c>
      <c r="O223" s="1">
        <v>3.0</v>
      </c>
      <c r="P223" s="3" t="str">
        <f t="shared" si="2"/>
        <v>Private</v>
      </c>
      <c r="Q223" s="1" t="b">
        <v>0</v>
      </c>
    </row>
    <row r="224">
      <c r="A224" s="1" t="s">
        <v>473</v>
      </c>
      <c r="B224" s="1" t="s">
        <v>22</v>
      </c>
      <c r="C224" s="1" t="s">
        <v>474</v>
      </c>
      <c r="D224" s="3" t="str">
        <f>vlookup(C224, IPEDS!$A$2:$C$6164, 2, FALSE)</f>
        <v>#N/A</v>
      </c>
      <c r="E224" s="1">
        <v>148584.0</v>
      </c>
      <c r="F224" s="3">
        <f>vlookup(E224, IPEDS!$B$2:$H$6164, 2, FALSE)</f>
        <v>3</v>
      </c>
      <c r="G224" s="3" t="str">
        <f>VLOOKUP(F224,Region_Codes!A:B,2,FALSE)</f>
        <v>Great Lakes</v>
      </c>
      <c r="H224" s="3">
        <f>vlookup(E224, IPEDS!$B$2:$H$6164, 3, FALSE)</f>
        <v>17</v>
      </c>
      <c r="I224" s="3">
        <f>vlookup(E224, IPEDS!$B$2:$H$6164, 7, FALSE)</f>
        <v>30</v>
      </c>
      <c r="J224" s="3" t="str">
        <f t="shared" si="1"/>
        <v>Religious</v>
      </c>
      <c r="K224" s="3" t="str">
        <f>VLOOKUP(H224,Carnegie_class!A:B,2,FALSE)</f>
        <v>DPU</v>
      </c>
      <c r="L224" s="3" t="str">
        <f>vlookup(E224, IPEDS!$B$2:$H$6164, 5, FALSE)</f>
        <v>IL</v>
      </c>
      <c r="M224" s="3">
        <f>vlookup(E224,'Faculty and Enrollment'!$A$1:$E$6135,4,FALSE)</f>
        <v>3185</v>
      </c>
      <c r="N224" s="3">
        <f>vlookup(E224,'Faculty and Enrollment'!$A$1:$E$6135,5,FALSE)</f>
        <v>142</v>
      </c>
      <c r="O224" s="1">
        <v>4.0</v>
      </c>
      <c r="P224" s="3" t="str">
        <f t="shared" si="2"/>
        <v>Private</v>
      </c>
      <c r="Q224" s="1" t="b">
        <v>0</v>
      </c>
    </row>
    <row r="225">
      <c r="A225" s="1" t="s">
        <v>475</v>
      </c>
      <c r="B225" s="1" t="s">
        <v>22</v>
      </c>
      <c r="C225" s="1" t="s">
        <v>476</v>
      </c>
      <c r="D225" s="1">
        <v>475565.0</v>
      </c>
      <c r="E225" s="1">
        <v>475565.0</v>
      </c>
      <c r="F225" s="3">
        <f>vlookup(E225, IPEDS!$B$2:$H$6164, 2, FALSE)</f>
        <v>2</v>
      </c>
      <c r="G225" s="3" t="str">
        <f>VLOOKUP(F225,Region_Codes!A:B,2,FALSE)</f>
        <v>Mid East</v>
      </c>
      <c r="H225" s="3">
        <f>vlookup(E225, IPEDS!$B$2:$H$6164, 3, FALSE)</f>
        <v>1</v>
      </c>
      <c r="I225" s="3">
        <f>vlookup(E225, IPEDS!$B$2:$H$6164, 7, FALSE)</f>
        <v>-2</v>
      </c>
      <c r="J225" s="3" t="str">
        <f t="shared" si="1"/>
        <v>Not religious</v>
      </c>
      <c r="K225" s="3" t="str">
        <f>VLOOKUP(H225,Carnegie_class!A:B,2,FALSE)</f>
        <v>Community College</v>
      </c>
      <c r="L225" s="3" t="str">
        <f>vlookup(E225, IPEDS!$B$2:$H$6164, 5, FALSE)</f>
        <v>NY</v>
      </c>
      <c r="M225" s="3">
        <f>vlookup(E225,'Faculty and Enrollment'!$A$1:$E$6135,4,FALSE)</f>
        <v>1101</v>
      </c>
      <c r="N225" s="3">
        <f>vlookup(E225,'Faculty and Enrollment'!$A$1:$E$6135,5,FALSE)</f>
        <v>54</v>
      </c>
      <c r="O225" s="1">
        <v>1.0</v>
      </c>
      <c r="P225" s="3" t="str">
        <f t="shared" si="2"/>
        <v>Public</v>
      </c>
      <c r="Q225" s="1" t="b">
        <v>0</v>
      </c>
    </row>
    <row r="226">
      <c r="A226" s="1" t="s">
        <v>477</v>
      </c>
      <c r="B226" s="1" t="s">
        <v>22</v>
      </c>
      <c r="C226" s="1" t="s">
        <v>478</v>
      </c>
      <c r="D226" s="3">
        <f>vlookup(C226, IPEDS!$A$2:$C$6164, 2, FALSE)</f>
        <v>168218</v>
      </c>
      <c r="E226" s="3">
        <v>168218.0</v>
      </c>
      <c r="F226" s="3">
        <f>vlookup(E226, IPEDS!$B$2:$H$6164, 2, FALSE)</f>
        <v>1</v>
      </c>
      <c r="G226" s="3" t="str">
        <f>VLOOKUP(F226,Region_Codes!A:B,2,FALSE)</f>
        <v>New England</v>
      </c>
      <c r="H226" s="3">
        <f>vlookup(E226, IPEDS!$B$2:$H$6164, 3, FALSE)</f>
        <v>21</v>
      </c>
      <c r="I226" s="3">
        <f>vlookup(E226, IPEDS!$B$2:$H$6164, 7, FALSE)</f>
        <v>-2</v>
      </c>
      <c r="J226" s="3" t="str">
        <f t="shared" si="1"/>
        <v>Not religious</v>
      </c>
      <c r="K226" s="3" t="str">
        <f>VLOOKUP(H226,Carnegie_class!A:B,2,FALSE)</f>
        <v>Baccalaureate Colleges</v>
      </c>
      <c r="L226" s="3" t="str">
        <f>vlookup(E226, IPEDS!$B$2:$H$6164, 5, FALSE)</f>
        <v>MA</v>
      </c>
      <c r="M226" s="3">
        <f>vlookup(E226,'Faculty and Enrollment'!$A$1:$E$6135,4,FALSE)</f>
        <v>2418</v>
      </c>
      <c r="N226" s="3">
        <f>vlookup(E226,'Faculty and Enrollment'!$A$1:$E$6135,5,FALSE)</f>
        <v>359</v>
      </c>
      <c r="O226" s="1">
        <v>3.0</v>
      </c>
      <c r="P226" s="3" t="str">
        <f t="shared" si="2"/>
        <v>Private</v>
      </c>
      <c r="Q226" s="1" t="b">
        <v>1</v>
      </c>
    </row>
    <row r="227">
      <c r="A227" s="1" t="s">
        <v>479</v>
      </c>
      <c r="B227" s="1" t="s">
        <v>19</v>
      </c>
      <c r="C227" s="1" t="s">
        <v>480</v>
      </c>
      <c r="D227" s="3">
        <f>vlookup(C227, IPEDS!$A$2:$C$6164, 2, FALSE)</f>
        <v>209065</v>
      </c>
      <c r="E227" s="3">
        <v>209065.0</v>
      </c>
      <c r="F227" s="3">
        <f>vlookup(E227, IPEDS!$B$2:$H$6164, 2, FALSE)</f>
        <v>8</v>
      </c>
      <c r="G227" s="3" t="str">
        <f>VLOOKUP(F227,Region_Codes!A:B,2,FALSE)</f>
        <v>Far West</v>
      </c>
      <c r="H227" s="3">
        <f>vlookup(E227, IPEDS!$B$2:$H$6164, 3, FALSE)</f>
        <v>21</v>
      </c>
      <c r="I227" s="3">
        <f>vlookup(E227, IPEDS!$B$2:$H$6164, 7, FALSE)</f>
        <v>-2</v>
      </c>
      <c r="J227" s="3" t="str">
        <f t="shared" si="1"/>
        <v>Not religious</v>
      </c>
      <c r="K227" s="3" t="str">
        <f>VLOOKUP(H227,Carnegie_class!A:B,2,FALSE)</f>
        <v>Baccalaureate Colleges</v>
      </c>
      <c r="L227" s="3" t="str">
        <f>vlookup(E227, IPEDS!$B$2:$H$6164, 5, FALSE)</f>
        <v>OR</v>
      </c>
      <c r="M227" s="3">
        <f>vlookup(E227,'Faculty and Enrollment'!$A$1:$E$6135,4,FALSE)</f>
        <v>1726</v>
      </c>
      <c r="N227" s="3">
        <f>vlookup(E227,'Faculty and Enrollment'!$A$1:$E$6135,5,FALSE)</f>
        <v>154</v>
      </c>
      <c r="O227" s="1">
        <v>3.0</v>
      </c>
      <c r="P227" s="3" t="str">
        <f t="shared" si="2"/>
        <v>Private</v>
      </c>
      <c r="Q227" s="1" t="b">
        <v>0</v>
      </c>
    </row>
    <row r="228">
      <c r="A228" s="1" t="s">
        <v>481</v>
      </c>
      <c r="B228" s="1" t="s">
        <v>22</v>
      </c>
      <c r="C228" s="1" t="s">
        <v>482</v>
      </c>
      <c r="D228" s="3">
        <f>vlookup(C228, IPEDS!$A$2:$C$6164, 2, FALSE)</f>
        <v>235343</v>
      </c>
      <c r="E228" s="3">
        <v>235343.0</v>
      </c>
      <c r="F228" s="3">
        <f>vlookup(E228, IPEDS!$B$2:$H$6164, 2, FALSE)</f>
        <v>8</v>
      </c>
      <c r="G228" s="3" t="str">
        <f>VLOOKUP(F228,Region_Codes!A:B,2,FALSE)</f>
        <v>Far West</v>
      </c>
      <c r="H228" s="3">
        <f>vlookup(E228, IPEDS!$B$2:$H$6164, 3, FALSE)</f>
        <v>23</v>
      </c>
      <c r="I228" s="3">
        <f>vlookup(E228, IPEDS!$B$2:$H$6164, 7, FALSE)</f>
        <v>-2</v>
      </c>
      <c r="J228" s="3" t="str">
        <f t="shared" si="1"/>
        <v>Not religious</v>
      </c>
      <c r="K228" s="3" t="str">
        <f>VLOOKUP(H228,Carnegie_class!A:B,2,FALSE)</f>
        <v>Baccalaureate/Associate’s Colleges: Mixed Baccalaureate/Associate’s</v>
      </c>
      <c r="L228" s="3" t="str">
        <f>vlookup(E228, IPEDS!$B$2:$H$6164, 5, FALSE)</f>
        <v>WA</v>
      </c>
      <c r="M228" s="3">
        <f>vlookup(E228,'Faculty and Enrollment'!$A$1:$E$6135,4,FALSE)</f>
        <v>7361</v>
      </c>
      <c r="N228" s="3">
        <f>vlookup(E228,'Faculty and Enrollment'!$A$1:$E$6135,5,FALSE)</f>
        <v>256</v>
      </c>
      <c r="O228" s="3">
        <f>vlookup(E228, IPEDS!$B$2:$J$6164, 9, FALSE)</f>
        <v>1</v>
      </c>
      <c r="P228" s="3" t="str">
        <f t="shared" si="2"/>
        <v>Public</v>
      </c>
      <c r="Q228" s="1" t="b">
        <v>0</v>
      </c>
    </row>
    <row r="229">
      <c r="A229" s="1" t="s">
        <v>483</v>
      </c>
      <c r="B229" s="1" t="s">
        <v>22</v>
      </c>
      <c r="C229" s="1" t="s">
        <v>484</v>
      </c>
      <c r="D229" s="3">
        <f>vlookup(C229, IPEDS!$A$2:$C$6164, 2, FALSE)</f>
        <v>212009</v>
      </c>
      <c r="E229" s="3">
        <v>212009.0</v>
      </c>
      <c r="F229" s="3">
        <f>vlookup(E229, IPEDS!$B$2:$H$6164, 2, FALSE)</f>
        <v>2</v>
      </c>
      <c r="G229" s="3" t="str">
        <f>VLOOKUP(F229,Region_Codes!A:B,2,FALSE)</f>
        <v>Mid East</v>
      </c>
      <c r="H229" s="3">
        <f>vlookup(E229, IPEDS!$B$2:$H$6164, 3, FALSE)</f>
        <v>21</v>
      </c>
      <c r="I229" s="3">
        <f>vlookup(E229, IPEDS!$B$2:$H$6164, 7, FALSE)</f>
        <v>-2</v>
      </c>
      <c r="J229" s="3" t="str">
        <f t="shared" si="1"/>
        <v>Not religious</v>
      </c>
      <c r="K229" s="3" t="str">
        <f>VLOOKUP(H229,Carnegie_class!A:B,2,FALSE)</f>
        <v>Baccalaureate Colleges</v>
      </c>
      <c r="L229" s="3" t="str">
        <f>vlookup(E229, IPEDS!$B$2:$H$6164, 5, FALSE)</f>
        <v>PA</v>
      </c>
      <c r="M229" s="3">
        <f>vlookup(E229,'Faculty and Enrollment'!$A$1:$E$6135,4,FALSE)</f>
        <v>2217</v>
      </c>
      <c r="N229" s="3">
        <f>vlookup(E229,'Faculty and Enrollment'!$A$1:$E$6135,5,FALSE)</f>
        <v>240</v>
      </c>
      <c r="O229" s="1">
        <v>3.0</v>
      </c>
      <c r="P229" s="3" t="str">
        <f t="shared" si="2"/>
        <v>Private</v>
      </c>
      <c r="Q229" s="1" t="b">
        <v>0</v>
      </c>
    </row>
    <row r="230">
      <c r="A230" s="1" t="s">
        <v>485</v>
      </c>
      <c r="B230" s="1" t="s">
        <v>162</v>
      </c>
      <c r="C230" s="1" t="s">
        <v>486</v>
      </c>
      <c r="D230" s="3">
        <f>vlookup(C230, IPEDS!$A$2:$C$6164, 2, FALSE)</f>
        <v>145637</v>
      </c>
      <c r="E230" s="3">
        <v>145637.0</v>
      </c>
      <c r="F230" s="3">
        <f>vlookup(E230, IPEDS!$B$2:$H$6164, 2, FALSE)</f>
        <v>3</v>
      </c>
      <c r="G230" s="3" t="str">
        <f>VLOOKUP(F230,Region_Codes!A:B,2,FALSE)</f>
        <v>Great Lakes</v>
      </c>
      <c r="H230" s="3">
        <f>vlookup(E230, IPEDS!$B$2:$H$6164, 3, FALSE)</f>
        <v>15</v>
      </c>
      <c r="I230" s="3">
        <f>vlookup(E230, IPEDS!$B$2:$H$6164, 7, FALSE)</f>
        <v>-2</v>
      </c>
      <c r="J230" s="3" t="str">
        <f t="shared" si="1"/>
        <v>Not religious</v>
      </c>
      <c r="K230" s="3" t="str">
        <f>VLOOKUP(H230,Carnegie_class!A:B,2,FALSE)</f>
        <v>R1</v>
      </c>
      <c r="L230" s="3" t="str">
        <f>vlookup(E230, IPEDS!$B$2:$H$6164, 5, FALSE)</f>
        <v>IL</v>
      </c>
      <c r="M230" s="3">
        <f>vlookup(E230,'Faculty and Enrollment'!$A$1:$E$6135,4,FALSE)</f>
        <v>56563</v>
      </c>
      <c r="N230" s="3">
        <f>vlookup(E230,'Faculty and Enrollment'!$A$1:$E$6135,5,FALSE)</f>
        <v>2622</v>
      </c>
      <c r="O230" s="1">
        <v>1.0</v>
      </c>
      <c r="P230" s="3" t="str">
        <f t="shared" si="2"/>
        <v>Public</v>
      </c>
      <c r="Q230" s="1" t="b">
        <v>0</v>
      </c>
    </row>
    <row r="231">
      <c r="A231" s="1" t="s">
        <v>487</v>
      </c>
      <c r="B231" s="1" t="s">
        <v>22</v>
      </c>
      <c r="C231" s="1" t="s">
        <v>488</v>
      </c>
      <c r="D231" s="3">
        <f>vlookup(C231, IPEDS!$A$2:$C$6164, 2, FALSE)</f>
        <v>147776</v>
      </c>
      <c r="E231" s="3">
        <v>147776.0</v>
      </c>
      <c r="F231" s="3">
        <f>vlookup(E231, IPEDS!$B$2:$H$6164, 2, FALSE)</f>
        <v>3</v>
      </c>
      <c r="G231" s="3" t="str">
        <f>VLOOKUP(F231,Region_Codes!A:B,2,FALSE)</f>
        <v>Great Lakes</v>
      </c>
      <c r="H231" s="3">
        <f>vlookup(E231, IPEDS!$B$2:$H$6164, 3, FALSE)</f>
        <v>18</v>
      </c>
      <c r="I231" s="3">
        <f>vlookup(E231, IPEDS!$B$2:$H$6164, 7, FALSE)</f>
        <v>-2</v>
      </c>
      <c r="J231" s="3" t="str">
        <f t="shared" si="1"/>
        <v>Not religious</v>
      </c>
      <c r="K231" s="3" t="str">
        <f>VLOOKUP(H231,Carnegie_class!A:B,2,FALSE)</f>
        <v>M1</v>
      </c>
      <c r="L231" s="3" t="str">
        <f>vlookup(E231, IPEDS!$B$2:$H$6164, 5, FALSE)</f>
        <v>IL</v>
      </c>
      <c r="M231" s="3">
        <f>vlookup(E231,'Faculty and Enrollment'!$A$1:$E$6135,4,FALSE)</f>
        <v>5504</v>
      </c>
      <c r="N231" s="3">
        <f>vlookup(E231,'Faculty and Enrollment'!$A$1:$E$6135,5,FALSE)</f>
        <v>317</v>
      </c>
      <c r="O231" s="1">
        <v>1.0</v>
      </c>
      <c r="P231" s="3" t="str">
        <f t="shared" si="2"/>
        <v>Public</v>
      </c>
      <c r="Q231" s="1" t="b">
        <v>0</v>
      </c>
    </row>
    <row r="232">
      <c r="A232" s="1" t="s">
        <v>489</v>
      </c>
      <c r="B232" s="1" t="s">
        <v>22</v>
      </c>
      <c r="C232" s="1" t="s">
        <v>490</v>
      </c>
      <c r="D232" s="3">
        <f>vlookup(C232, IPEDS!$A$2:$C$6164, 2, FALSE)</f>
        <v>163912</v>
      </c>
      <c r="E232" s="3">
        <v>163912.0</v>
      </c>
      <c r="F232" s="3">
        <f>vlookup(E232, IPEDS!$B$2:$H$6164, 2, FALSE)</f>
        <v>2</v>
      </c>
      <c r="G232" s="3" t="str">
        <f>VLOOKUP(F232,Region_Codes!A:B,2,FALSE)</f>
        <v>Mid East</v>
      </c>
      <c r="H232" s="3">
        <f>vlookup(E232, IPEDS!$B$2:$H$6164, 3, FALSE)</f>
        <v>21</v>
      </c>
      <c r="I232" s="3">
        <f>vlookup(E232, IPEDS!$B$2:$H$6164, 7, FALSE)</f>
        <v>-2</v>
      </c>
      <c r="J232" s="3" t="str">
        <f t="shared" si="1"/>
        <v>Not religious</v>
      </c>
      <c r="K232" s="3" t="str">
        <f>VLOOKUP(H232,Carnegie_class!A:B,2,FALSE)</f>
        <v>Baccalaureate Colleges</v>
      </c>
      <c r="L232" s="3" t="str">
        <f>vlookup(E232, IPEDS!$B$2:$H$6164, 5, FALSE)</f>
        <v>MD</v>
      </c>
      <c r="M232" s="3">
        <f>vlookup(E232,'Faculty and Enrollment'!$A$1:$E$6135,4,FALSE)</f>
        <v>1587</v>
      </c>
      <c r="N232" s="3">
        <f>vlookup(E232,'Faculty and Enrollment'!$A$1:$E$6135,5,FALSE)</f>
        <v>151</v>
      </c>
      <c r="O232" s="1">
        <v>1.0</v>
      </c>
      <c r="P232" s="3" t="str">
        <f t="shared" si="2"/>
        <v>Public</v>
      </c>
      <c r="Q232" s="1" t="b">
        <v>0</v>
      </c>
    </row>
    <row r="233">
      <c r="A233" s="1" t="s">
        <v>491</v>
      </c>
      <c r="B233" s="1" t="s">
        <v>22</v>
      </c>
      <c r="C233" s="1" t="s">
        <v>492</v>
      </c>
      <c r="D233" s="3">
        <f>vlookup(C233, IPEDS!$A$2:$C$6164, 2, FALSE)</f>
        <v>195304</v>
      </c>
      <c r="E233" s="3">
        <v>195304.0</v>
      </c>
      <c r="F233" s="3">
        <f>vlookup(E233, IPEDS!$B$2:$H$6164, 2, FALSE)</f>
        <v>2</v>
      </c>
      <c r="G233" s="3" t="str">
        <f>VLOOKUP(F233,Region_Codes!A:B,2,FALSE)</f>
        <v>Mid East</v>
      </c>
      <c r="H233" s="3">
        <f>vlookup(E233, IPEDS!$B$2:$H$6164, 3, FALSE)</f>
        <v>21</v>
      </c>
      <c r="I233" s="3">
        <f>vlookup(E233, IPEDS!$B$2:$H$6164, 7, FALSE)</f>
        <v>-2</v>
      </c>
      <c r="J233" s="3" t="str">
        <f t="shared" si="1"/>
        <v>Not religious</v>
      </c>
      <c r="K233" s="3" t="str">
        <f>VLOOKUP(H233,Carnegie_class!A:B,2,FALSE)</f>
        <v>Baccalaureate Colleges</v>
      </c>
      <c r="L233" s="3" t="str">
        <f>vlookup(E233, IPEDS!$B$2:$H$6164, 5, FALSE)</f>
        <v>NY</v>
      </c>
      <c r="M233" s="3">
        <f>vlookup(E233,'Faculty and Enrollment'!$A$1:$E$6135,4,FALSE)</f>
        <v>1743</v>
      </c>
      <c r="N233" s="3">
        <f>vlookup(E233,'Faculty and Enrollment'!$A$1:$E$6135,5,FALSE)</f>
        <v>164</v>
      </c>
      <c r="O233" s="1">
        <v>3.0</v>
      </c>
      <c r="P233" s="3" t="str">
        <f t="shared" si="2"/>
        <v>Private</v>
      </c>
      <c r="Q233" s="1" t="b">
        <v>1</v>
      </c>
    </row>
    <row r="234">
      <c r="A234" s="1" t="s">
        <v>493</v>
      </c>
      <c r="B234" s="1" t="s">
        <v>22</v>
      </c>
      <c r="C234" s="1" t="s">
        <v>494</v>
      </c>
      <c r="D234" s="1">
        <v>167057.0</v>
      </c>
      <c r="E234" s="1">
        <v>167057.0</v>
      </c>
      <c r="F234" s="3">
        <f>vlookup(E234, IPEDS!$B$2:$H$6164, 2, FALSE)</f>
        <v>1</v>
      </c>
      <c r="G234" s="3" t="str">
        <f>VLOOKUP(F234,Region_Codes!A:B,2,FALSE)</f>
        <v>New England</v>
      </c>
      <c r="H234" s="3">
        <f>vlookup(E234, IPEDS!$B$2:$H$6164, 3, FALSE)</f>
        <v>30</v>
      </c>
      <c r="I234" s="3">
        <f>vlookup(E234, IPEDS!$B$2:$H$6164, 7, FALSE)</f>
        <v>-2</v>
      </c>
      <c r="J234" s="3" t="str">
        <f t="shared" si="1"/>
        <v>Not religious</v>
      </c>
      <c r="K234" s="3" t="str">
        <f>VLOOKUP(H234,Carnegie_class!A:B,2,FALSE)</f>
        <v>Special Focus Four-Year</v>
      </c>
      <c r="L234" s="3" t="str">
        <f>vlookup(E234, IPEDS!$B$2:$H$6164, 5, FALSE)</f>
        <v>MA</v>
      </c>
      <c r="M234" s="3">
        <f>vlookup(E234,'Faculty and Enrollment'!$A$1:$E$6135,4,FALSE)</f>
        <v>784</v>
      </c>
      <c r="N234" s="3">
        <f>vlookup(E234,'Faculty and Enrollment'!$A$1:$E$6135,5,FALSE)</f>
        <v>234</v>
      </c>
      <c r="O234" s="3">
        <f>vlookup(E234, IPEDS!$B$2:$J$6164, 9, FALSE)</f>
        <v>3</v>
      </c>
      <c r="P234" s="3" t="str">
        <f t="shared" si="2"/>
        <v>Private</v>
      </c>
      <c r="Q234" s="1" t="b">
        <v>0</v>
      </c>
    </row>
    <row r="235">
      <c r="A235" s="1" t="s">
        <v>495</v>
      </c>
      <c r="B235" s="1" t="s">
        <v>22</v>
      </c>
      <c r="C235" s="1" t="s">
        <v>496</v>
      </c>
      <c r="D235" s="3">
        <f>vlookup(C235, IPEDS!$A$2:$C$6164, 2, FALSE)</f>
        <v>201548</v>
      </c>
      <c r="E235" s="3">
        <v>201548.0</v>
      </c>
      <c r="F235" s="3">
        <f>vlookup(E235, IPEDS!$B$2:$H$6164, 2, FALSE)</f>
        <v>3</v>
      </c>
      <c r="G235" s="3" t="str">
        <f>VLOOKUP(F235,Region_Codes!A:B,2,FALSE)</f>
        <v>Great Lakes</v>
      </c>
      <c r="H235" s="3">
        <f>vlookup(E235, IPEDS!$B$2:$H$6164, 3, FALSE)</f>
        <v>18</v>
      </c>
      <c r="I235" s="3">
        <f>vlookup(E235, IPEDS!$B$2:$H$6164, 7, FALSE)</f>
        <v>39</v>
      </c>
      <c r="J235" s="3" t="str">
        <f t="shared" si="1"/>
        <v>Religious</v>
      </c>
      <c r="K235" s="3" t="str">
        <f>VLOOKUP(H235,Carnegie_class!A:B,2,FALSE)</f>
        <v>M1</v>
      </c>
      <c r="L235" s="3" t="str">
        <f>vlookup(E235, IPEDS!$B$2:$H$6164, 5, FALSE)</f>
        <v>OH</v>
      </c>
      <c r="M235" s="3">
        <f>vlookup(E235,'Faculty and Enrollment'!$A$1:$E$6135,4,FALSE)</f>
        <v>2388</v>
      </c>
      <c r="N235" s="3">
        <f>vlookup(E235,'Faculty and Enrollment'!$A$1:$E$6135,5,FALSE)</f>
        <v>211</v>
      </c>
      <c r="O235" s="1">
        <v>4.0</v>
      </c>
      <c r="P235" s="3" t="str">
        <f t="shared" si="2"/>
        <v>Private</v>
      </c>
      <c r="Q235" s="1" t="b">
        <v>0</v>
      </c>
    </row>
    <row r="236">
      <c r="A236" s="1" t="s">
        <v>497</v>
      </c>
      <c r="B236" s="1" t="s">
        <v>22</v>
      </c>
      <c r="C236" s="1" t="s">
        <v>498</v>
      </c>
      <c r="D236" s="3">
        <f>vlookup(C236, IPEDS!$A$2:$C$6164, 2, FALSE)</f>
        <v>167729</v>
      </c>
      <c r="E236" s="3">
        <v>167729.0</v>
      </c>
      <c r="F236" s="3">
        <f>vlookup(E236, IPEDS!$B$2:$H$6164, 2, FALSE)</f>
        <v>1</v>
      </c>
      <c r="G236" s="3" t="str">
        <f>VLOOKUP(F236,Region_Codes!A:B,2,FALSE)</f>
        <v>New England</v>
      </c>
      <c r="H236" s="3">
        <f>vlookup(E236, IPEDS!$B$2:$H$6164, 3, FALSE)</f>
        <v>18</v>
      </c>
      <c r="I236" s="3">
        <f>vlookup(E236, IPEDS!$B$2:$H$6164, 7, FALSE)</f>
        <v>-2</v>
      </c>
      <c r="J236" s="3" t="str">
        <f t="shared" si="1"/>
        <v>Not religious</v>
      </c>
      <c r="K236" s="3" t="str">
        <f>VLOOKUP(H236,Carnegie_class!A:B,2,FALSE)</f>
        <v>M1</v>
      </c>
      <c r="L236" s="3" t="str">
        <f>vlookup(E236, IPEDS!$B$2:$H$6164, 5, FALSE)</f>
        <v>MA</v>
      </c>
      <c r="M236" s="3">
        <f>vlookup(E236,'Faculty and Enrollment'!$A$1:$E$6135,4,FALSE)</f>
        <v>6239</v>
      </c>
      <c r="N236" s="3">
        <f>vlookup(E236,'Faculty and Enrollment'!$A$1:$E$6135,5,FALSE)</f>
        <v>438</v>
      </c>
      <c r="O236" s="1">
        <v>1.0</v>
      </c>
      <c r="P236" s="3" t="str">
        <f t="shared" si="2"/>
        <v>Public</v>
      </c>
      <c r="Q236" s="1" t="b">
        <v>0</v>
      </c>
    </row>
    <row r="237">
      <c r="A237" s="1" t="s">
        <v>499</v>
      </c>
      <c r="B237" s="1" t="s">
        <v>22</v>
      </c>
      <c r="C237" s="1" t="s">
        <v>500</v>
      </c>
      <c r="D237" s="3">
        <f>vlookup(C237, IPEDS!$A$2:$C$6164, 2, FALSE)</f>
        <v>130989</v>
      </c>
      <c r="E237" s="3">
        <v>130989.0</v>
      </c>
      <c r="F237" s="3">
        <f>vlookup(E237, IPEDS!$B$2:$H$6164, 2, FALSE)</f>
        <v>2</v>
      </c>
      <c r="G237" s="3" t="str">
        <f>VLOOKUP(F237,Region_Codes!A:B,2,FALSE)</f>
        <v>Mid East</v>
      </c>
      <c r="H237" s="3">
        <f>vlookup(E237, IPEDS!$B$2:$H$6164, 3, FALSE)</f>
        <v>18</v>
      </c>
      <c r="I237" s="3">
        <f>vlookup(E237, IPEDS!$B$2:$H$6164, 7, FALSE)</f>
        <v>-2</v>
      </c>
      <c r="J237" s="3" t="str">
        <f t="shared" si="1"/>
        <v>Not religious</v>
      </c>
      <c r="K237" s="3" t="str">
        <f>VLOOKUP(H237,Carnegie_class!A:B,2,FALSE)</f>
        <v>M1</v>
      </c>
      <c r="L237" s="3" t="str">
        <f>vlookup(E237, IPEDS!$B$2:$H$6164, 5, FALSE)</f>
        <v>DE</v>
      </c>
      <c r="M237" s="3">
        <f>vlookup(E237,'Faculty and Enrollment'!$A$1:$E$6135,4,FALSE)</f>
        <v>1074</v>
      </c>
      <c r="N237" s="3">
        <f>vlookup(E237,'Faculty and Enrollment'!$A$1:$E$6135,5,FALSE)</f>
        <v>39</v>
      </c>
      <c r="O237" s="1">
        <v>3.0</v>
      </c>
      <c r="P237" s="3" t="str">
        <f t="shared" si="2"/>
        <v>Private</v>
      </c>
      <c r="Q237" s="1" t="b">
        <v>0</v>
      </c>
    </row>
    <row r="238">
      <c r="A238" s="1" t="s">
        <v>501</v>
      </c>
      <c r="B238" s="1" t="s">
        <v>22</v>
      </c>
      <c r="C238" s="1" t="s">
        <v>502</v>
      </c>
      <c r="D238" s="3">
        <f>vlookup(C238, IPEDS!$A$2:$C$6164, 2, FALSE)</f>
        <v>168005</v>
      </c>
      <c r="E238" s="3">
        <v>168005.0</v>
      </c>
      <c r="F238" s="3">
        <f>vlookup(E238, IPEDS!$B$2:$H$6164, 2, FALSE)</f>
        <v>1</v>
      </c>
      <c r="G238" s="3" t="str">
        <f>VLOOKUP(F238,Region_Codes!A:B,2,FALSE)</f>
        <v>New England</v>
      </c>
      <c r="H238" s="3">
        <f>vlookup(E238, IPEDS!$B$2:$H$6164, 3, FALSE)</f>
        <v>17</v>
      </c>
      <c r="I238" s="3">
        <f>vlookup(E238, IPEDS!$B$2:$H$6164, 7, FALSE)</f>
        <v>-2</v>
      </c>
      <c r="J238" s="3" t="str">
        <f t="shared" si="1"/>
        <v>Not religious</v>
      </c>
      <c r="K238" s="3" t="str">
        <f>VLOOKUP(H238,Carnegie_class!A:B,2,FALSE)</f>
        <v>DPU</v>
      </c>
      <c r="L238" s="3" t="str">
        <f>vlookup(E238, IPEDS!$B$2:$H$6164, 5, FALSE)</f>
        <v>MA</v>
      </c>
      <c r="M238" s="3">
        <f>vlookup(E238,'Faculty and Enrollment'!$A$1:$E$6135,4,FALSE)</f>
        <v>6697</v>
      </c>
      <c r="N238" s="3">
        <f>vlookup(E238,'Faculty and Enrollment'!$A$1:$E$6135,5,FALSE)</f>
        <v>401</v>
      </c>
      <c r="O238" s="1">
        <v>3.0</v>
      </c>
      <c r="P238" s="3" t="str">
        <f t="shared" si="2"/>
        <v>Private</v>
      </c>
      <c r="Q238" s="1" t="b">
        <v>0</v>
      </c>
    </row>
    <row r="239">
      <c r="A239" s="1" t="s">
        <v>503</v>
      </c>
      <c r="B239" s="1" t="s">
        <v>22</v>
      </c>
      <c r="C239" s="1" t="s">
        <v>504</v>
      </c>
      <c r="D239" s="3">
        <f>vlookup(C239, IPEDS!$A$2:$C$6164, 2, FALSE)</f>
        <v>209825</v>
      </c>
      <c r="E239" s="3">
        <v>209825.0</v>
      </c>
      <c r="F239" s="3">
        <f>vlookup(E239, IPEDS!$B$2:$H$6164, 2, FALSE)</f>
        <v>8</v>
      </c>
      <c r="G239" s="3" t="str">
        <f>VLOOKUP(F239,Region_Codes!A:B,2,FALSE)</f>
        <v>Far West</v>
      </c>
      <c r="H239" s="3">
        <f>vlookup(E239, IPEDS!$B$2:$H$6164, 3, FALSE)</f>
        <v>19</v>
      </c>
      <c r="I239" s="3">
        <f>vlookup(E239, IPEDS!$B$2:$H$6164, 7, FALSE)</f>
        <v>30</v>
      </c>
      <c r="J239" s="3" t="str">
        <f t="shared" si="1"/>
        <v>Religious</v>
      </c>
      <c r="K239" s="3" t="str">
        <f>VLOOKUP(H239,Carnegie_class!A:B,2,FALSE)</f>
        <v>M2</v>
      </c>
      <c r="L239" s="3" t="str">
        <f>vlookup(E239, IPEDS!$B$2:$H$6164, 5, FALSE)</f>
        <v>OR</v>
      </c>
      <c r="M239" s="3">
        <f>vlookup(E239,'Faculty and Enrollment'!$A$1:$E$6135,4,FALSE)</f>
        <v>3457</v>
      </c>
      <c r="N239" s="3">
        <f>vlookup(E239,'Faculty and Enrollment'!$A$1:$E$6135,5,FALSE)</f>
        <v>351</v>
      </c>
      <c r="O239" s="1">
        <v>4.0</v>
      </c>
      <c r="P239" s="3" t="str">
        <f t="shared" si="2"/>
        <v>Private</v>
      </c>
      <c r="Q239" s="1" t="b">
        <v>0</v>
      </c>
    </row>
    <row r="240">
      <c r="A240" s="1" t="s">
        <v>505</v>
      </c>
      <c r="B240" s="1" t="s">
        <v>162</v>
      </c>
      <c r="C240" s="1" t="s">
        <v>506</v>
      </c>
      <c r="D240" s="1">
        <v>110680.0</v>
      </c>
      <c r="E240" s="1">
        <v>110680.0</v>
      </c>
      <c r="F240" s="3">
        <f>vlookup(E240, IPEDS!$B$2:$H$6164, 2, FALSE)</f>
        <v>8</v>
      </c>
      <c r="G240" s="3" t="str">
        <f>VLOOKUP(F240,Region_Codes!A:B,2,FALSE)</f>
        <v>Far West</v>
      </c>
      <c r="H240" s="3">
        <f>vlookup(E240, IPEDS!$B$2:$H$6164, 3, FALSE)</f>
        <v>15</v>
      </c>
      <c r="I240" s="3">
        <f>vlookup(E240, IPEDS!$B$2:$H$6164, 7, FALSE)</f>
        <v>-2</v>
      </c>
      <c r="J240" s="3" t="str">
        <f t="shared" si="1"/>
        <v>Not religious</v>
      </c>
      <c r="K240" s="3" t="str">
        <f>VLOOKUP(H240,Carnegie_class!A:B,2,FALSE)</f>
        <v>R1</v>
      </c>
      <c r="L240" s="3" t="str">
        <f>vlookup(E240, IPEDS!$B$2:$H$6164, 5, FALSE)</f>
        <v>CA</v>
      </c>
      <c r="M240" s="3">
        <f>vlookup(E240,'Faculty and Enrollment'!$A$1:$E$6135,4,FALSE)</f>
        <v>42376</v>
      </c>
      <c r="N240" s="3">
        <f>vlookup(E240,'Faculty and Enrollment'!$A$1:$E$6135,5,FALSE)</f>
        <v>3284</v>
      </c>
      <c r="O240" s="3">
        <f>vlookup(E240, IPEDS!$B$2:$J$6164, 9, FALSE)</f>
        <v>1</v>
      </c>
      <c r="P240" s="3" t="str">
        <f t="shared" si="2"/>
        <v>Public</v>
      </c>
      <c r="Q240" s="1" t="b">
        <v>1</v>
      </c>
    </row>
    <row r="241">
      <c r="A241" s="1" t="s">
        <v>507</v>
      </c>
      <c r="B241" s="1" t="s">
        <v>94</v>
      </c>
      <c r="C241" s="1" t="s">
        <v>508</v>
      </c>
      <c r="D241" s="3">
        <f>vlookup(C241, IPEDS!$A$2:$C$6164, 2, FALSE)</f>
        <v>182005</v>
      </c>
      <c r="E241" s="3">
        <v>182005.0</v>
      </c>
      <c r="F241" s="3">
        <f>vlookup(E241, IPEDS!$B$2:$H$6164, 2, FALSE)</f>
        <v>8</v>
      </c>
      <c r="G241" s="3" t="str">
        <f>VLOOKUP(F241,Region_Codes!A:B,2,FALSE)</f>
        <v>Far West</v>
      </c>
      <c r="H241" s="3">
        <f>vlookup(E241, IPEDS!$B$2:$H$6164, 3, FALSE)</f>
        <v>14</v>
      </c>
      <c r="I241" s="3">
        <f>vlookup(E241, IPEDS!$B$2:$H$6164, 7, FALSE)</f>
        <v>-2</v>
      </c>
      <c r="J241" s="3" t="str">
        <f t="shared" si="1"/>
        <v>Not religious</v>
      </c>
      <c r="K241" s="3" t="str">
        <f>VLOOKUP(H241,Carnegie_class!A:B,2,FALSE)</f>
        <v>Baccalaureate/Associate’s Colleges: Associate’s Dominant</v>
      </c>
      <c r="L241" s="3" t="str">
        <f>vlookup(E241, IPEDS!$B$2:$H$6164, 5, FALSE)</f>
        <v>NV</v>
      </c>
      <c r="M241" s="3">
        <f>vlookup(E241,'Faculty and Enrollment'!$A$1:$E$6135,4,FALSE)</f>
        <v>29081</v>
      </c>
      <c r="N241" s="3">
        <f>vlookup(E241,'Faculty and Enrollment'!$A$1:$E$6135,5,FALSE)</f>
        <v>863</v>
      </c>
      <c r="O241" s="3">
        <f>vlookup(E241, IPEDS!$B$2:$J$6164, 9, FALSE)</f>
        <v>1</v>
      </c>
      <c r="P241" s="3" t="str">
        <f t="shared" si="2"/>
        <v>Public</v>
      </c>
      <c r="Q241" s="1" t="b">
        <v>0</v>
      </c>
    </row>
    <row r="242">
      <c r="A242" s="1" t="s">
        <v>509</v>
      </c>
      <c r="B242" s="1" t="s">
        <v>22</v>
      </c>
      <c r="C242" s="1" t="s">
        <v>510</v>
      </c>
      <c r="D242" s="1">
        <v>149587.0</v>
      </c>
      <c r="E242" s="1">
        <v>149587.0</v>
      </c>
      <c r="F242" s="3">
        <f>vlookup(E242, IPEDS!$B$2:$H$6164, 2, FALSE)</f>
        <v>3</v>
      </c>
      <c r="G242" s="3" t="str">
        <f>VLOOKUP(F242,Region_Codes!A:B,2,FALSE)</f>
        <v>Great Lakes</v>
      </c>
      <c r="H242" s="3">
        <f>vlookup(E242, IPEDS!$B$2:$H$6164, 3, FALSE)</f>
        <v>-2</v>
      </c>
      <c r="I242" s="3">
        <f>vlookup(E242, IPEDS!$B$2:$H$6164, 7, FALSE)</f>
        <v>-2</v>
      </c>
      <c r="J242" s="3" t="str">
        <f t="shared" si="1"/>
        <v>Not religious</v>
      </c>
      <c r="K242" s="3" t="str">
        <f>VLOOKUP(H242,Carnegie_class!A:B,2,FALSE)</f>
        <v>Not classified, not in classification universe</v>
      </c>
      <c r="L242" s="3" t="str">
        <f>vlookup(E242, IPEDS!$B$2:$H$6164, 5, FALSE)</f>
        <v>IL</v>
      </c>
      <c r="M242" s="3" t="str">
        <f>vlookup(E242,'Faculty and Enrollment'!$A$1:$E$6135,4,FALSE)</f>
        <v/>
      </c>
      <c r="N242" s="3">
        <f>vlookup(E242,'Faculty and Enrollment'!$A$1:$E$6135,5,FALSE)</f>
        <v>0</v>
      </c>
      <c r="O242" s="1">
        <v>1.0</v>
      </c>
      <c r="P242" s="3" t="str">
        <f t="shared" si="2"/>
        <v>Public</v>
      </c>
      <c r="Q242" s="1" t="b">
        <v>0</v>
      </c>
    </row>
    <row r="243">
      <c r="A243" s="1" t="s">
        <v>511</v>
      </c>
      <c r="B243" s="1" t="s">
        <v>19</v>
      </c>
      <c r="C243" s="1" t="s">
        <v>512</v>
      </c>
      <c r="D243" s="3">
        <f>vlookup(C243, IPEDS!$A$2:$C$6164, 2, FALSE)</f>
        <v>102298</v>
      </c>
      <c r="E243" s="3">
        <v>102298.0</v>
      </c>
      <c r="F243" s="3">
        <f>vlookup(E243, IPEDS!$B$2:$H$6164, 2, FALSE)</f>
        <v>5</v>
      </c>
      <c r="G243" s="3" t="str">
        <f>VLOOKUP(F243,Region_Codes!A:B,2,FALSE)</f>
        <v>Southeast</v>
      </c>
      <c r="H243" s="3">
        <f>vlookup(E243, IPEDS!$B$2:$H$6164, 3, FALSE)</f>
        <v>22</v>
      </c>
      <c r="I243" s="3">
        <f>vlookup(E243, IPEDS!$B$2:$H$6164, 7, FALSE)</f>
        <v>76</v>
      </c>
      <c r="J243" s="3" t="str">
        <f t="shared" si="1"/>
        <v>Religious</v>
      </c>
      <c r="K243" s="3" t="str">
        <f>VLOOKUP(H243,Carnegie_class!A:B,2,FALSE)</f>
        <v>Baccalaureate Colleges</v>
      </c>
      <c r="L243" s="3" t="str">
        <f>vlookup(E243, IPEDS!$B$2:$H$6164, 5, FALSE)</f>
        <v>AL</v>
      </c>
      <c r="M243" s="3">
        <f>vlookup(E243,'Faculty and Enrollment'!$A$1:$E$6135,4,FALSE)</f>
        <v>837</v>
      </c>
      <c r="N243" s="3">
        <f>vlookup(E243,'Faculty and Enrollment'!$A$1:$E$6135,5,FALSE)</f>
        <v>51</v>
      </c>
      <c r="O243" s="3">
        <f>vlookup(E243, IPEDS!$B$2:$J$6164, 9, FALSE)</f>
        <v>4</v>
      </c>
      <c r="P243" s="3" t="str">
        <f t="shared" si="2"/>
        <v>Private</v>
      </c>
      <c r="Q243" s="1" t="b">
        <v>0</v>
      </c>
    </row>
    <row r="244">
      <c r="A244" s="1" t="s">
        <v>513</v>
      </c>
      <c r="B244" s="1" t="s">
        <v>162</v>
      </c>
      <c r="C244" s="1" t="s">
        <v>514</v>
      </c>
      <c r="D244" s="1">
        <v>195827.0</v>
      </c>
      <c r="E244" s="1">
        <v>195827.0</v>
      </c>
      <c r="F244" s="3">
        <f>vlookup(E244, IPEDS!$B$2:$H$6164, 2, FALSE)</f>
        <v>2</v>
      </c>
      <c r="G244" s="3" t="str">
        <f>VLOOKUP(F244,Region_Codes!A:B,2,FALSE)</f>
        <v>Mid East</v>
      </c>
      <c r="H244" s="3">
        <f>vlookup(E244, IPEDS!$B$2:$H$6164, 3, FALSE)</f>
        <v>-2</v>
      </c>
      <c r="I244" s="3">
        <f>vlookup(E244, IPEDS!$B$2:$H$6164, 7, FALSE)</f>
        <v>-2</v>
      </c>
      <c r="J244" s="3" t="str">
        <f t="shared" si="1"/>
        <v>Not religious</v>
      </c>
      <c r="K244" s="3" t="str">
        <f>VLOOKUP(H244,Carnegie_class!A:B,2,FALSE)</f>
        <v>Not classified, not in classification universe</v>
      </c>
      <c r="L244" s="3" t="str">
        <f>vlookup(E244, IPEDS!$B$2:$H$6164, 5, FALSE)</f>
        <v>NY</v>
      </c>
      <c r="M244" s="3" t="str">
        <f>vlookup(E244,'Faculty and Enrollment'!$A$1:$E$6135,4,FALSE)</f>
        <v/>
      </c>
      <c r="N244" s="3">
        <f>vlookup(E244,'Faculty and Enrollment'!$A$1:$E$6135,5,FALSE)</f>
        <v>0</v>
      </c>
      <c r="O244" s="3">
        <f>vlookup(E244, IPEDS!$B$2:$J$6164, 9, FALSE)</f>
        <v>1</v>
      </c>
      <c r="P244" s="3" t="str">
        <f t="shared" si="2"/>
        <v>Public</v>
      </c>
      <c r="Q244" s="1" t="b">
        <v>0</v>
      </c>
    </row>
    <row r="245">
      <c r="A245" s="1" t="s">
        <v>515</v>
      </c>
      <c r="B245" s="1" t="s">
        <v>516</v>
      </c>
      <c r="C245" s="1" t="s">
        <v>517</v>
      </c>
      <c r="D245" s="3">
        <f>vlookup(C245, IPEDS!$A$2:$C$6164, 2, FALSE)</f>
        <v>495192</v>
      </c>
      <c r="E245" s="3">
        <v>495192.0</v>
      </c>
      <c r="F245" s="3">
        <f>vlookup(E245, IPEDS!$B$2:$H$6164, 2, FALSE)</f>
        <v>8</v>
      </c>
      <c r="G245" s="3" t="str">
        <f>VLOOKUP(F245,Region_Codes!A:B,2,FALSE)</f>
        <v>Far West</v>
      </c>
      <c r="H245" s="3">
        <f>vlookup(E245, IPEDS!$B$2:$H$6164, 3, FALSE)</f>
        <v>-2</v>
      </c>
      <c r="I245" s="3">
        <f>vlookup(E245, IPEDS!$B$2:$H$6164, 7, FALSE)</f>
        <v>-2</v>
      </c>
      <c r="J245" s="3" t="str">
        <f t="shared" si="1"/>
        <v>Not religious</v>
      </c>
      <c r="K245" s="3" t="str">
        <f>VLOOKUP(H245,Carnegie_class!A:B,2,FALSE)</f>
        <v>Not classified, not in classification universe</v>
      </c>
      <c r="L245" s="3" t="str">
        <f>vlookup(E245, IPEDS!$B$2:$H$6164, 5, FALSE)</f>
        <v>CA</v>
      </c>
      <c r="M245" s="3">
        <f>vlookup(E245,'Faculty and Enrollment'!$A$1:$E$6135,4,FALSE)</f>
        <v>453</v>
      </c>
      <c r="N245" s="3">
        <f>vlookup(E245,'Faculty and Enrollment'!$A$1:$E$6135,5,FALSE)</f>
        <v>28</v>
      </c>
      <c r="O245" s="1">
        <v>3.0</v>
      </c>
      <c r="P245" s="3" t="str">
        <f t="shared" si="2"/>
        <v>Private</v>
      </c>
      <c r="Q245" s="1" t="b">
        <v>0</v>
      </c>
    </row>
    <row r="246">
      <c r="A246" s="1" t="s">
        <v>518</v>
      </c>
      <c r="B246" s="1" t="s">
        <v>22</v>
      </c>
      <c r="C246" s="1" t="s">
        <v>519</v>
      </c>
      <c r="D246" s="3">
        <f>vlookup(C246, IPEDS!$A$2:$C$6164, 2, FALSE)</f>
        <v>185590</v>
      </c>
      <c r="E246" s="3">
        <v>185590.0</v>
      </c>
      <c r="F246" s="3">
        <f>vlookup(E246, IPEDS!$B$2:$H$6164, 2, FALSE)</f>
        <v>2</v>
      </c>
      <c r="G246" s="3" t="str">
        <f>VLOOKUP(F246,Region_Codes!A:B,2,FALSE)</f>
        <v>Mid East</v>
      </c>
      <c r="H246" s="3">
        <f>vlookup(E246, IPEDS!$B$2:$H$6164, 3, FALSE)</f>
        <v>16</v>
      </c>
      <c r="I246" s="3">
        <f>vlookup(E246, IPEDS!$B$2:$H$6164, 7, FALSE)</f>
        <v>-2</v>
      </c>
      <c r="J246" s="3" t="str">
        <f t="shared" si="1"/>
        <v>Not religious</v>
      </c>
      <c r="K246" s="3" t="str">
        <f>VLOOKUP(H246,Carnegie_class!A:B,2,FALSE)</f>
        <v>R2</v>
      </c>
      <c r="L246" s="3" t="str">
        <f>vlookup(E246, IPEDS!$B$2:$H$6164, 5, FALSE)</f>
        <v>NJ</v>
      </c>
      <c r="M246" s="3">
        <f>vlookup(E246,'Faculty and Enrollment'!$A$1:$E$6135,4,FALSE)</f>
        <v>22570</v>
      </c>
      <c r="N246" s="3">
        <f>vlookup(E246,'Faculty and Enrollment'!$A$1:$E$6135,5,FALSE)</f>
        <v>1130</v>
      </c>
      <c r="O246" s="1">
        <v>1.0</v>
      </c>
      <c r="P246" s="3" t="str">
        <f t="shared" si="2"/>
        <v>Public</v>
      </c>
      <c r="Q246" s="1" t="b">
        <v>0</v>
      </c>
    </row>
    <row r="247">
      <c r="A247" s="1" t="s">
        <v>520</v>
      </c>
      <c r="B247" s="1" t="s">
        <v>22</v>
      </c>
      <c r="C247" s="1" t="s">
        <v>521</v>
      </c>
      <c r="D247" s="3">
        <f>vlookup(C247, IPEDS!$A$2:$C$6164, 2, FALSE)</f>
        <v>166683</v>
      </c>
      <c r="E247" s="3">
        <v>166683.0</v>
      </c>
      <c r="F247" s="3">
        <f>vlookup(E247, IPEDS!$B$2:$H$6164, 2, FALSE)</f>
        <v>1</v>
      </c>
      <c r="G247" s="3" t="str">
        <f>VLOOKUP(F247,Region_Codes!A:B,2,FALSE)</f>
        <v>New England</v>
      </c>
      <c r="H247" s="3">
        <f>vlookup(E247, IPEDS!$B$2:$H$6164, 3, FALSE)</f>
        <v>15</v>
      </c>
      <c r="I247" s="3">
        <f>vlookup(E247, IPEDS!$B$2:$H$6164, 7, FALSE)</f>
        <v>-2</v>
      </c>
      <c r="J247" s="3" t="str">
        <f t="shared" si="1"/>
        <v>Not religious</v>
      </c>
      <c r="K247" s="3" t="str">
        <f>VLOOKUP(H247,Carnegie_class!A:B,2,FALSE)</f>
        <v>R1</v>
      </c>
      <c r="L247" s="3" t="str">
        <f>vlookup(E247, IPEDS!$B$2:$H$6164, 5, FALSE)</f>
        <v>MA</v>
      </c>
      <c r="M247" s="3">
        <f>vlookup(E247,'Faculty and Enrollment'!$A$1:$E$6135,4,FALSE)</f>
        <v>11920</v>
      </c>
      <c r="N247" s="3">
        <f>vlookup(E247,'Faculty and Enrollment'!$A$1:$E$6135,5,FALSE)</f>
        <v>1499</v>
      </c>
      <c r="O247" s="1">
        <v>3.0</v>
      </c>
      <c r="P247" s="3" t="str">
        <f t="shared" si="2"/>
        <v>Private</v>
      </c>
      <c r="Q247" s="1" t="b">
        <v>1</v>
      </c>
    </row>
    <row r="248">
      <c r="A248" s="1" t="s">
        <v>522</v>
      </c>
      <c r="B248" s="1" t="s">
        <v>22</v>
      </c>
      <c r="C248" s="1" t="s">
        <v>523</v>
      </c>
      <c r="D248" s="3">
        <f>vlookup(C248, IPEDS!$A$2:$C$6164, 2, FALSE)</f>
        <v>203535</v>
      </c>
      <c r="E248" s="3">
        <v>203535.0</v>
      </c>
      <c r="F248" s="3">
        <f>vlookup(E248, IPEDS!$B$2:$H$6164, 2, FALSE)</f>
        <v>3</v>
      </c>
      <c r="G248" s="3" t="str">
        <f>VLOOKUP(F248,Region_Codes!A:B,2,FALSE)</f>
        <v>Great Lakes</v>
      </c>
      <c r="H248" s="3">
        <f>vlookup(E248, IPEDS!$B$2:$H$6164, 3, FALSE)</f>
        <v>21</v>
      </c>
      <c r="I248" s="3">
        <f>vlookup(E248, IPEDS!$B$2:$H$6164, 7, FALSE)</f>
        <v>-2</v>
      </c>
      <c r="J248" s="3" t="str">
        <f t="shared" si="1"/>
        <v>Not religious</v>
      </c>
      <c r="K248" s="3" t="str">
        <f>VLOOKUP(H248,Carnegie_class!A:B,2,FALSE)</f>
        <v>Baccalaureate Colleges</v>
      </c>
      <c r="L248" s="3" t="str">
        <f>vlookup(E248, IPEDS!$B$2:$H$6164, 5, FALSE)</f>
        <v>OH</v>
      </c>
      <c r="M248" s="3">
        <f>vlookup(E248,'Faculty and Enrollment'!$A$1:$E$6135,4,FALSE)</f>
        <v>2184</v>
      </c>
      <c r="N248" s="3">
        <f>vlookup(E248,'Faculty and Enrollment'!$A$1:$E$6135,5,FALSE)</f>
        <v>222</v>
      </c>
      <c r="O248" s="1">
        <v>3.0</v>
      </c>
      <c r="P248" s="3" t="str">
        <f t="shared" si="2"/>
        <v>Private</v>
      </c>
      <c r="Q248" s="1" t="b">
        <v>0</v>
      </c>
    </row>
    <row r="249">
      <c r="A249" s="1" t="s">
        <v>524</v>
      </c>
      <c r="B249" s="1" t="s">
        <v>22</v>
      </c>
      <c r="C249" s="1" t="s">
        <v>525</v>
      </c>
      <c r="D249" s="3">
        <f>vlookup(C249, IPEDS!$A$2:$C$6164, 2, FALSE)</f>
        <v>190415</v>
      </c>
      <c r="E249" s="3">
        <v>190415.0</v>
      </c>
      <c r="F249" s="3">
        <f>vlookup(E249, IPEDS!$B$2:$H$6164, 2, FALSE)</f>
        <v>2</v>
      </c>
      <c r="G249" s="3" t="str">
        <f>VLOOKUP(F249,Region_Codes!A:B,2,FALSE)</f>
        <v>Mid East</v>
      </c>
      <c r="H249" s="3">
        <f>vlookup(E249, IPEDS!$B$2:$H$6164, 3, FALSE)</f>
        <v>15</v>
      </c>
      <c r="I249" s="3">
        <f>vlookup(E249, IPEDS!$B$2:$H$6164, 7, FALSE)</f>
        <v>-2</v>
      </c>
      <c r="J249" s="3" t="str">
        <f t="shared" si="1"/>
        <v>Not religious</v>
      </c>
      <c r="K249" s="3" t="str">
        <f>VLOOKUP(H249,Carnegie_class!A:B,2,FALSE)</f>
        <v>R1</v>
      </c>
      <c r="L249" s="3" t="str">
        <f>vlookup(E249, IPEDS!$B$2:$H$6164, 5, FALSE)</f>
        <v>NY</v>
      </c>
      <c r="M249" s="3">
        <f>vlookup(E249,'Faculty and Enrollment'!$A$1:$E$6135,4,FALSE)</f>
        <v>26264</v>
      </c>
      <c r="N249" s="3">
        <f>vlookup(E249,'Faculty and Enrollment'!$A$1:$E$6135,5,FALSE)</f>
        <v>2031</v>
      </c>
      <c r="O249" s="3">
        <f>vlookup(E249, IPEDS!$B$2:$J$6164, 9, FALSE)</f>
        <v>3</v>
      </c>
      <c r="P249" s="3" t="str">
        <f t="shared" si="2"/>
        <v>Private</v>
      </c>
      <c r="Q249" s="1" t="b">
        <v>1</v>
      </c>
    </row>
    <row r="250">
      <c r="A250" s="1" t="s">
        <v>526</v>
      </c>
      <c r="B250" s="1" t="s">
        <v>19</v>
      </c>
      <c r="C250" s="1" t="s">
        <v>527</v>
      </c>
      <c r="D250" s="3">
        <f>vlookup(C250, IPEDS!$A$2:$C$6164, 2, FALSE)</f>
        <v>146481</v>
      </c>
      <c r="E250" s="3">
        <v>146481.0</v>
      </c>
      <c r="F250" s="3">
        <f>vlookup(E250, IPEDS!$B$2:$H$6164, 2, FALSE)</f>
        <v>3</v>
      </c>
      <c r="G250" s="3" t="str">
        <f>VLOOKUP(F250,Region_Codes!A:B,2,FALSE)</f>
        <v>Great Lakes</v>
      </c>
      <c r="H250" s="3">
        <f>vlookup(E250, IPEDS!$B$2:$H$6164, 3, FALSE)</f>
        <v>21</v>
      </c>
      <c r="I250" s="3">
        <f>vlookup(E250, IPEDS!$B$2:$H$6164, 7, FALSE)</f>
        <v>-2</v>
      </c>
      <c r="J250" s="3" t="str">
        <f t="shared" si="1"/>
        <v>Not religious</v>
      </c>
      <c r="K250" s="3" t="str">
        <f>VLOOKUP(H250,Carnegie_class!A:B,2,FALSE)</f>
        <v>Baccalaureate Colleges</v>
      </c>
      <c r="L250" s="3" t="str">
        <f>vlookup(E250, IPEDS!$B$2:$H$6164, 5, FALSE)</f>
        <v>IL</v>
      </c>
      <c r="M250" s="3">
        <f>vlookup(E250,'Faculty and Enrollment'!$A$1:$E$6135,4,FALSE)</f>
        <v>1818</v>
      </c>
      <c r="N250" s="3">
        <f>vlookup(E250,'Faculty and Enrollment'!$A$1:$E$6135,5,FALSE)</f>
        <v>138</v>
      </c>
      <c r="O250" s="3">
        <f>vlookup(E250, IPEDS!$B$2:$J$6164, 9, FALSE)</f>
        <v>3</v>
      </c>
      <c r="P250" s="3" t="str">
        <f t="shared" si="2"/>
        <v>Private</v>
      </c>
      <c r="Q250" s="1" t="b">
        <v>0</v>
      </c>
    </row>
    <row r="251">
      <c r="A251" s="1" t="s">
        <v>528</v>
      </c>
      <c r="B251" s="1" t="s">
        <v>22</v>
      </c>
      <c r="C251" s="1" t="s">
        <v>529</v>
      </c>
      <c r="D251" s="3">
        <f>vlookup(C251, IPEDS!$A$2:$C$6164, 2, FALSE)</f>
        <v>194310</v>
      </c>
      <c r="E251" s="3">
        <v>194310.0</v>
      </c>
      <c r="F251" s="3">
        <f>vlookup(E251, IPEDS!$B$2:$H$6164, 2, FALSE)</f>
        <v>2</v>
      </c>
      <c r="G251" s="3" t="str">
        <f>VLOOKUP(F251,Region_Codes!A:B,2,FALSE)</f>
        <v>Mid East</v>
      </c>
      <c r="H251" s="3">
        <f>vlookup(E251, IPEDS!$B$2:$H$6164, 3, FALSE)</f>
        <v>17</v>
      </c>
      <c r="I251" s="3">
        <f>vlookup(E251, IPEDS!$B$2:$H$6164, 7, FALSE)</f>
        <v>-2</v>
      </c>
      <c r="J251" s="3" t="str">
        <f t="shared" si="1"/>
        <v>Not religious</v>
      </c>
      <c r="K251" s="3" t="str">
        <f>VLOOKUP(H251,Carnegie_class!A:B,2,FALSE)</f>
        <v>DPU</v>
      </c>
      <c r="L251" s="3" t="str">
        <f>vlookup(E251, IPEDS!$B$2:$H$6164, 5, FALSE)</f>
        <v>NY</v>
      </c>
      <c r="M251" s="3">
        <f>vlookup(E251,'Faculty and Enrollment'!$A$1:$E$6135,4,FALSE)</f>
        <v>14092</v>
      </c>
      <c r="N251" s="3">
        <f>vlookup(E251,'Faculty and Enrollment'!$A$1:$E$6135,5,FALSE)</f>
        <v>782</v>
      </c>
      <c r="O251" s="3">
        <f>vlookup(E251, IPEDS!$B$2:$J$6164, 9, FALSE)</f>
        <v>3</v>
      </c>
      <c r="P251" s="3" t="str">
        <f t="shared" si="2"/>
        <v>Private</v>
      </c>
      <c r="Q251" s="1" t="b">
        <v>0</v>
      </c>
    </row>
    <row r="252">
      <c r="A252" s="1" t="s">
        <v>530</v>
      </c>
      <c r="B252" s="1" t="s">
        <v>22</v>
      </c>
      <c r="C252" s="1" t="s">
        <v>531</v>
      </c>
      <c r="D252" s="3">
        <f>vlookup(C252, IPEDS!$A$2:$C$6164, 2, FALSE)</f>
        <v>168148</v>
      </c>
      <c r="E252" s="3">
        <v>168148.0</v>
      </c>
      <c r="F252" s="3">
        <f>vlookup(E252, IPEDS!$B$2:$H$6164, 2, FALSE)</f>
        <v>1</v>
      </c>
      <c r="G252" s="3" t="str">
        <f>VLOOKUP(F252,Region_Codes!A:B,2,FALSE)</f>
        <v>New England</v>
      </c>
      <c r="H252" s="3">
        <f>vlookup(E252, IPEDS!$B$2:$H$6164, 3, FALSE)</f>
        <v>15</v>
      </c>
      <c r="I252" s="3">
        <f>vlookup(E252, IPEDS!$B$2:$H$6164, 7, FALSE)</f>
        <v>-2</v>
      </c>
      <c r="J252" s="3" t="str">
        <f t="shared" si="1"/>
        <v>Not religious</v>
      </c>
      <c r="K252" s="3" t="str">
        <f>VLOOKUP(H252,Carnegie_class!A:B,2,FALSE)</f>
        <v>R1</v>
      </c>
      <c r="L252" s="3" t="str">
        <f>vlookup(E252, IPEDS!$B$2:$H$6164, 5, FALSE)</f>
        <v>MA</v>
      </c>
      <c r="M252" s="3">
        <f>vlookup(E252,'Faculty and Enrollment'!$A$1:$E$6135,4,FALSE)</f>
        <v>13274</v>
      </c>
      <c r="N252" s="3">
        <f>vlookup(E252,'Faculty and Enrollment'!$A$1:$E$6135,5,FALSE)</f>
        <v>1215</v>
      </c>
      <c r="O252" s="1">
        <v>3.0</v>
      </c>
      <c r="P252" s="3" t="str">
        <f t="shared" si="2"/>
        <v>Private</v>
      </c>
      <c r="Q252" s="1" t="b">
        <v>1</v>
      </c>
    </row>
    <row r="253">
      <c r="A253" s="1" t="s">
        <v>532</v>
      </c>
      <c r="B253" s="1" t="s">
        <v>22</v>
      </c>
      <c r="C253" s="1" t="s">
        <v>533</v>
      </c>
      <c r="D253" s="3">
        <f>vlookup(C253, IPEDS!$A$2:$C$6164, 2, FALSE)</f>
        <v>113634</v>
      </c>
      <c r="E253" s="3">
        <v>113634.0</v>
      </c>
      <c r="F253" s="3">
        <f>vlookup(E253, IPEDS!$B$2:$H$6164, 2, FALSE)</f>
        <v>8</v>
      </c>
      <c r="G253" s="3" t="str">
        <f>VLOOKUP(F253,Region_Codes!A:B,2,FALSE)</f>
        <v>Far West</v>
      </c>
      <c r="H253" s="3">
        <f>vlookup(E253, IPEDS!$B$2:$H$6164, 3, FALSE)</f>
        <v>1</v>
      </c>
      <c r="I253" s="3">
        <f>vlookup(E253, IPEDS!$B$2:$H$6164, 7, FALSE)</f>
        <v>-2</v>
      </c>
      <c r="J253" s="3" t="str">
        <f t="shared" si="1"/>
        <v>Not religious</v>
      </c>
      <c r="K253" s="3" t="str">
        <f>VLOOKUP(H253,Carnegie_class!A:B,2,FALSE)</f>
        <v>Community College</v>
      </c>
      <c r="L253" s="3" t="str">
        <f>vlookup(E253, IPEDS!$B$2:$H$6164, 5, FALSE)</f>
        <v>CA</v>
      </c>
      <c r="M253" s="3">
        <f>vlookup(E253,'Faculty and Enrollment'!$A$1:$E$6135,4,FALSE)</f>
        <v>16424</v>
      </c>
      <c r="N253" s="3">
        <f>vlookup(E253,'Faculty and Enrollment'!$A$1:$E$6135,5,FALSE)</f>
        <v>425</v>
      </c>
      <c r="O253" s="3">
        <f>vlookup(E253, IPEDS!$B$2:$J$6164, 9, FALSE)</f>
        <v>1</v>
      </c>
      <c r="P253" s="3" t="str">
        <f t="shared" si="2"/>
        <v>Public</v>
      </c>
      <c r="Q253" s="1" t="b">
        <v>0</v>
      </c>
    </row>
    <row r="254">
      <c r="A254" s="1" t="s">
        <v>534</v>
      </c>
      <c r="B254" s="1" t="s">
        <v>162</v>
      </c>
      <c r="C254" s="1" t="s">
        <v>535</v>
      </c>
      <c r="D254" s="3">
        <f>vlookup(C254, IPEDS!$A$2:$C$6164, 2, FALSE)</f>
        <v>114831</v>
      </c>
      <c r="E254" s="3">
        <v>114831.0</v>
      </c>
      <c r="F254" s="3">
        <f>vlookup(E254, IPEDS!$B$2:$H$6164, 2, FALSE)</f>
        <v>8</v>
      </c>
      <c r="G254" s="3" t="str">
        <f>VLOOKUP(F254,Region_Codes!A:B,2,FALSE)</f>
        <v>Far West</v>
      </c>
      <c r="H254" s="3">
        <f>vlookup(E254, IPEDS!$B$2:$H$6164, 3, FALSE)</f>
        <v>-2</v>
      </c>
      <c r="I254" s="3">
        <f>vlookup(E254, IPEDS!$B$2:$H$6164, 7, FALSE)</f>
        <v>-2</v>
      </c>
      <c r="J254" s="3" t="str">
        <f t="shared" si="1"/>
        <v>Not religious</v>
      </c>
      <c r="K254" s="3" t="str">
        <f>VLOOKUP(H254,Carnegie_class!A:B,2,FALSE)</f>
        <v>Not classified, not in classification universe</v>
      </c>
      <c r="L254" s="3" t="str">
        <f>vlookup(E254, IPEDS!$B$2:$H$6164, 5, FALSE)</f>
        <v>CA</v>
      </c>
      <c r="M254" s="3" t="str">
        <f>vlookup(E254,'Faculty and Enrollment'!$A$1:$E$6135,4,FALSE)</f>
        <v/>
      </c>
      <c r="N254" s="3">
        <f>vlookup(E254,'Faculty and Enrollment'!$A$1:$E$6135,5,FALSE)</f>
        <v>1</v>
      </c>
      <c r="O254" s="3">
        <f>vlookup(E254, IPEDS!$B$2:$J$6164, 9, FALSE)</f>
        <v>1</v>
      </c>
      <c r="P254" s="3" t="str">
        <f t="shared" si="2"/>
        <v>Public</v>
      </c>
      <c r="Q254" s="1" t="b">
        <v>0</v>
      </c>
    </row>
    <row r="255">
      <c r="A255" s="1" t="s">
        <v>536</v>
      </c>
      <c r="B255" s="1" t="s">
        <v>162</v>
      </c>
      <c r="C255" s="1" t="s">
        <v>537</v>
      </c>
      <c r="D255" s="1">
        <v>377564.0</v>
      </c>
      <c r="E255" s="1">
        <v>377564.0</v>
      </c>
      <c r="F255" s="3">
        <f>vlookup(E255, IPEDS!$B$2:$H$6164, 2, FALSE)</f>
        <v>8</v>
      </c>
      <c r="G255" s="3" t="str">
        <f>VLOOKUP(F255,Region_Codes!A:B,2,FALSE)</f>
        <v>Far West</v>
      </c>
      <c r="H255" s="3">
        <f>vlookup(E255, IPEDS!$B$2:$H$6164, 3, FALSE)</f>
        <v>18</v>
      </c>
      <c r="I255" s="3">
        <f>vlookup(E255, IPEDS!$B$2:$H$6164, 7, FALSE)</f>
        <v>-2</v>
      </c>
      <c r="J255" s="3" t="str">
        <f t="shared" si="1"/>
        <v>Not religious</v>
      </c>
      <c r="K255" s="3" t="str">
        <f>VLOOKUP(H255,Carnegie_class!A:B,2,FALSE)</f>
        <v>M1</v>
      </c>
      <c r="L255" s="3" t="str">
        <f>vlookup(E255, IPEDS!$B$2:$H$6164, 5, FALSE)</f>
        <v>WA</v>
      </c>
      <c r="M255" s="3">
        <f>vlookup(E255,'Faculty and Enrollment'!$A$1:$E$6135,4,FALSE)</f>
        <v>4777</v>
      </c>
      <c r="N255" s="3">
        <f>vlookup(E255,'Faculty and Enrollment'!$A$1:$E$6135,5,FALSE)</f>
        <v>301</v>
      </c>
      <c r="O255" s="3">
        <f>vlookup(E255, IPEDS!$B$2:$J$6164, 9, FALSE)</f>
        <v>2</v>
      </c>
      <c r="P255" s="3" t="str">
        <f t="shared" si="2"/>
        <v>Private</v>
      </c>
      <c r="Q255" s="1" t="b">
        <v>0</v>
      </c>
    </row>
    <row r="256">
      <c r="A256" s="1" t="s">
        <v>538</v>
      </c>
      <c r="B256" s="1" t="s">
        <v>162</v>
      </c>
      <c r="C256" s="1" t="s">
        <v>539</v>
      </c>
      <c r="D256" s="1">
        <v>110714.0</v>
      </c>
      <c r="E256" s="1">
        <v>110714.0</v>
      </c>
      <c r="F256" s="3">
        <f>vlookup(E256, IPEDS!$B$2:$H$6164, 2, FALSE)</f>
        <v>8</v>
      </c>
      <c r="G256" s="3" t="str">
        <f>VLOOKUP(F256,Region_Codes!A:B,2,FALSE)</f>
        <v>Far West</v>
      </c>
      <c r="H256" s="3">
        <f>vlookup(E256, IPEDS!$B$2:$H$6164, 3, FALSE)</f>
        <v>15</v>
      </c>
      <c r="I256" s="3">
        <f>vlookup(E256, IPEDS!$B$2:$H$6164, 7, FALSE)</f>
        <v>-2</v>
      </c>
      <c r="J256" s="3" t="str">
        <f t="shared" si="1"/>
        <v>Not religious</v>
      </c>
      <c r="K256" s="3" t="str">
        <f>VLOOKUP(H256,Carnegie_class!A:B,2,FALSE)</f>
        <v>R1</v>
      </c>
      <c r="L256" s="3" t="str">
        <f>vlookup(E256, IPEDS!$B$2:$H$6164, 5, FALSE)</f>
        <v>CA</v>
      </c>
      <c r="M256" s="3">
        <f>vlookup(E256,'Faculty and Enrollment'!$A$1:$E$6135,4,FALSE)</f>
        <v>19764</v>
      </c>
      <c r="N256" s="3">
        <f>vlookup(E256,'Faculty and Enrollment'!$A$1:$E$6135,5,FALSE)</f>
        <v>882</v>
      </c>
      <c r="O256" s="1">
        <v>1.0</v>
      </c>
      <c r="P256" s="3" t="str">
        <f t="shared" si="2"/>
        <v>Public</v>
      </c>
      <c r="Q256" s="1" t="b">
        <v>0</v>
      </c>
    </row>
    <row r="257">
      <c r="A257" s="1" t="s">
        <v>540</v>
      </c>
      <c r="B257" s="1" t="s">
        <v>22</v>
      </c>
      <c r="C257" s="1" t="s">
        <v>541</v>
      </c>
      <c r="D257" s="3">
        <f>vlookup(C257, IPEDS!$A$2:$C$6164, 2, FALSE)</f>
        <v>164924</v>
      </c>
      <c r="E257" s="3">
        <v>164924.0</v>
      </c>
      <c r="F257" s="3">
        <f>vlookup(E257, IPEDS!$B$2:$H$6164, 2, FALSE)</f>
        <v>1</v>
      </c>
      <c r="G257" s="3" t="str">
        <f>VLOOKUP(F257,Region_Codes!A:B,2,FALSE)</f>
        <v>New England</v>
      </c>
      <c r="H257" s="3">
        <f>vlookup(E257, IPEDS!$B$2:$H$6164, 3, FALSE)</f>
        <v>15</v>
      </c>
      <c r="I257" s="3">
        <f>vlookup(E257, IPEDS!$B$2:$H$6164, 7, FALSE)</f>
        <v>30</v>
      </c>
      <c r="J257" s="3" t="str">
        <f t="shared" si="1"/>
        <v>Religious</v>
      </c>
      <c r="K257" s="3" t="str">
        <f>VLOOKUP(H257,Carnegie_class!A:B,2,FALSE)</f>
        <v>R1</v>
      </c>
      <c r="L257" s="3" t="str">
        <f>vlookup(E257, IPEDS!$B$2:$H$6164, 5, FALSE)</f>
        <v>MA</v>
      </c>
      <c r="M257" s="3">
        <f>vlookup(E257,'Faculty and Enrollment'!$A$1:$E$6135,4,FALSE)</f>
        <v>15280</v>
      </c>
      <c r="N257" s="3">
        <f>vlookup(E257,'Faculty and Enrollment'!$A$1:$E$6135,5,FALSE)</f>
        <v>1115</v>
      </c>
      <c r="O257" s="1">
        <v>4.0</v>
      </c>
      <c r="P257" s="3" t="str">
        <f t="shared" si="2"/>
        <v>Private</v>
      </c>
      <c r="Q257" s="1" t="b">
        <v>0</v>
      </c>
    </row>
    <row r="258">
      <c r="A258" s="1" t="s">
        <v>542</v>
      </c>
      <c r="B258" s="1" t="s">
        <v>22</v>
      </c>
      <c r="C258" s="1" t="s">
        <v>543</v>
      </c>
      <c r="D258" s="3">
        <f>vlookup(C258, IPEDS!$A$2:$C$6164, 2, FALSE)</f>
        <v>192323</v>
      </c>
      <c r="E258" s="3">
        <v>192323.0</v>
      </c>
      <c r="F258" s="3">
        <f>vlookup(E258, IPEDS!$B$2:$H$6164, 2, FALSE)</f>
        <v>2</v>
      </c>
      <c r="G258" s="3" t="str">
        <f>VLOOKUP(F258,Region_Codes!A:B,2,FALSE)</f>
        <v>Mid East</v>
      </c>
      <c r="H258" s="3">
        <f>vlookup(E258, IPEDS!$B$2:$H$6164, 3, FALSE)</f>
        <v>18</v>
      </c>
      <c r="I258" s="3">
        <f>vlookup(E258, IPEDS!$B$2:$H$6164, 7, FALSE)</f>
        <v>30</v>
      </c>
      <c r="J258" s="3" t="str">
        <f t="shared" si="1"/>
        <v>Religious</v>
      </c>
      <c r="K258" s="3" t="str">
        <f>VLOOKUP(H258,Carnegie_class!A:B,2,FALSE)</f>
        <v>M1</v>
      </c>
      <c r="L258" s="3" t="str">
        <f>vlookup(E258, IPEDS!$B$2:$H$6164, 5, FALSE)</f>
        <v>NY</v>
      </c>
      <c r="M258" s="3">
        <f>vlookup(E258,'Faculty and Enrollment'!$A$1:$E$6135,4,FALSE)</f>
        <v>3154</v>
      </c>
      <c r="N258" s="3">
        <f>vlookup(E258,'Faculty and Enrollment'!$A$1:$E$6135,5,FALSE)</f>
        <v>231</v>
      </c>
      <c r="O258" s="3">
        <f>vlookup(E258, IPEDS!$B$2:$J$6164, 9, FALSE)</f>
        <v>4</v>
      </c>
      <c r="P258" s="3" t="str">
        <f t="shared" si="2"/>
        <v>Private</v>
      </c>
      <c r="Q258" s="1" t="b">
        <v>0</v>
      </c>
    </row>
    <row r="259">
      <c r="A259" s="1" t="s">
        <v>544</v>
      </c>
      <c r="B259" s="1" t="s">
        <v>22</v>
      </c>
      <c r="C259" s="1" t="s">
        <v>545</v>
      </c>
      <c r="D259" s="1">
        <v>193292.0</v>
      </c>
      <c r="E259" s="1">
        <v>193292.0</v>
      </c>
      <c r="F259" s="3">
        <f>vlookup(E259, IPEDS!$B$2:$H$6164, 2, FALSE)</f>
        <v>2</v>
      </c>
      <c r="G259" s="3" t="str">
        <f>VLOOKUP(F259,Region_Codes!A:B,2,FALSE)</f>
        <v>Mid East</v>
      </c>
      <c r="H259" s="3">
        <f>vlookup(E259, IPEDS!$B$2:$H$6164, 3, FALSE)</f>
        <v>18</v>
      </c>
      <c r="I259" s="3">
        <f>vlookup(E259, IPEDS!$B$2:$H$6164, 7, FALSE)</f>
        <v>30</v>
      </c>
      <c r="J259" s="3" t="str">
        <f t="shared" si="1"/>
        <v>Religious</v>
      </c>
      <c r="K259" s="3" t="str">
        <f>VLOOKUP(H259,Carnegie_class!A:B,2,FALSE)</f>
        <v>M1</v>
      </c>
      <c r="L259" s="3" t="str">
        <f>vlookup(E259, IPEDS!$B$2:$H$6164, 5, FALSE)</f>
        <v>NY</v>
      </c>
      <c r="M259" s="3">
        <f>vlookup(E259,'Faculty and Enrollment'!$A$1:$E$6135,4,FALSE)</f>
        <v>4970</v>
      </c>
      <c r="N259" s="3">
        <f>vlookup(E259,'Faculty and Enrollment'!$A$1:$E$6135,5,FALSE)</f>
        <v>364</v>
      </c>
      <c r="O259" s="1">
        <v>4.0</v>
      </c>
      <c r="P259" s="3" t="str">
        <f t="shared" si="2"/>
        <v>Private</v>
      </c>
      <c r="Q259" s="1" t="b">
        <v>0</v>
      </c>
    </row>
    <row r="260">
      <c r="A260" s="1" t="s">
        <v>546</v>
      </c>
      <c r="B260" s="1" t="s">
        <v>22</v>
      </c>
      <c r="C260" s="1" t="s">
        <v>547</v>
      </c>
      <c r="D260" s="3">
        <f>vlookup(C260, IPEDS!$A$2:$C$6164, 2, FALSE)</f>
        <v>163851</v>
      </c>
      <c r="E260" s="3">
        <v>163851.0</v>
      </c>
      <c r="F260" s="3">
        <f>vlookup(E260, IPEDS!$B$2:$H$6164, 2, FALSE)</f>
        <v>2</v>
      </c>
      <c r="G260" s="3" t="str">
        <f>VLOOKUP(F260,Region_Codes!A:B,2,FALSE)</f>
        <v>Mid East</v>
      </c>
      <c r="H260" s="3">
        <f>vlookup(E260, IPEDS!$B$2:$H$6164, 3, FALSE)</f>
        <v>18</v>
      </c>
      <c r="I260" s="3">
        <f>vlookup(E260, IPEDS!$B$2:$H$6164, 7, FALSE)</f>
        <v>-2</v>
      </c>
      <c r="J260" s="3" t="str">
        <f t="shared" si="1"/>
        <v>Not religious</v>
      </c>
      <c r="K260" s="3" t="str">
        <f>VLOOKUP(H260,Carnegie_class!A:B,2,FALSE)</f>
        <v>M1</v>
      </c>
      <c r="L260" s="3" t="str">
        <f>vlookup(E260, IPEDS!$B$2:$H$6164, 5, FALSE)</f>
        <v>MD</v>
      </c>
      <c r="M260" s="3">
        <f>vlookup(E260,'Faculty and Enrollment'!$A$1:$E$6135,4,FALSE)</f>
        <v>7030</v>
      </c>
      <c r="N260" s="3">
        <f>vlookup(E260,'Faculty and Enrollment'!$A$1:$E$6135,5,FALSE)</f>
        <v>479</v>
      </c>
      <c r="O260" s="1">
        <v>1.0</v>
      </c>
      <c r="P260" s="3" t="str">
        <f t="shared" si="2"/>
        <v>Public</v>
      </c>
      <c r="Q260" s="1" t="b">
        <v>0</v>
      </c>
    </row>
    <row r="261">
      <c r="A261" s="1" t="s">
        <v>548</v>
      </c>
      <c r="B261" s="1" t="s">
        <v>22</v>
      </c>
      <c r="C261" s="1" t="s">
        <v>549</v>
      </c>
      <c r="D261" s="1">
        <v>166656.0</v>
      </c>
      <c r="E261" s="1">
        <v>166656.0</v>
      </c>
      <c r="F261" s="3">
        <f>vlookup(E261, IPEDS!$B$2:$H$6164, 2, FALSE)</f>
        <v>1</v>
      </c>
      <c r="G261" s="3" t="str">
        <f>VLOOKUP(F261,Region_Codes!A:B,2,FALSE)</f>
        <v>New England</v>
      </c>
      <c r="H261" s="3">
        <f>vlookup(E261, IPEDS!$B$2:$H$6164, 3, FALSE)</f>
        <v>26</v>
      </c>
      <c r="I261" s="3">
        <f>vlookup(E261, IPEDS!$B$2:$H$6164, 7, FALSE)</f>
        <v>-2</v>
      </c>
      <c r="J261" s="3" t="str">
        <f t="shared" si="1"/>
        <v>Not religious</v>
      </c>
      <c r="K261" s="3" t="str">
        <f>VLOOKUP(H261,Carnegie_class!A:B,2,FALSE)</f>
        <v>Special Focus Four-Year</v>
      </c>
      <c r="L261" s="3" t="str">
        <f>vlookup(E261, IPEDS!$B$2:$H$6164, 5, FALSE)</f>
        <v>MA</v>
      </c>
      <c r="M261" s="3">
        <f>vlookup(E261,'Faculty and Enrollment'!$A$1:$E$6135,4,FALSE)</f>
        <v>6321</v>
      </c>
      <c r="N261" s="3">
        <f>vlookup(E261,'Faculty and Enrollment'!$A$1:$E$6135,5,FALSE)</f>
        <v>569</v>
      </c>
      <c r="O261" s="3">
        <f>vlookup(E261, IPEDS!$B$2:$J$6164, 9, FALSE)</f>
        <v>3</v>
      </c>
      <c r="P261" s="3" t="str">
        <f t="shared" si="2"/>
        <v>Private</v>
      </c>
      <c r="Q261" s="1" t="b">
        <v>0</v>
      </c>
    </row>
    <row r="262">
      <c r="A262" s="1" t="s">
        <v>550</v>
      </c>
      <c r="B262" s="1" t="s">
        <v>19</v>
      </c>
      <c r="C262" s="1" t="s">
        <v>551</v>
      </c>
      <c r="D262" s="3">
        <f>vlookup(C262, IPEDS!$A$2:$C$6164, 2, FALSE)</f>
        <v>165015</v>
      </c>
      <c r="E262" s="3">
        <v>165015.0</v>
      </c>
      <c r="F262" s="3">
        <f>vlookup(E262, IPEDS!$B$2:$H$6164, 2, FALSE)</f>
        <v>1</v>
      </c>
      <c r="G262" s="3" t="str">
        <f>VLOOKUP(F262,Region_Codes!A:B,2,FALSE)</f>
        <v>New England</v>
      </c>
      <c r="H262" s="3">
        <f>vlookup(E262, IPEDS!$B$2:$H$6164, 3, FALSE)</f>
        <v>15</v>
      </c>
      <c r="I262" s="3">
        <f>vlookup(E262, IPEDS!$B$2:$H$6164, 7, FALSE)</f>
        <v>-2</v>
      </c>
      <c r="J262" s="3" t="str">
        <f t="shared" si="1"/>
        <v>Not religious</v>
      </c>
      <c r="K262" s="3" t="str">
        <f>VLOOKUP(H262,Carnegie_class!A:B,2,FALSE)</f>
        <v>R1</v>
      </c>
      <c r="L262" s="3" t="str">
        <f>vlookup(E262, IPEDS!$B$2:$H$6164, 5, FALSE)</f>
        <v>MA</v>
      </c>
      <c r="M262" s="3">
        <f>vlookup(E262,'Faculty and Enrollment'!$A$1:$E$6135,4,FALSE)</f>
        <v>5302</v>
      </c>
      <c r="N262" s="3">
        <f>vlookup(E262,'Faculty and Enrollment'!$A$1:$E$6135,5,FALSE)</f>
        <v>455</v>
      </c>
      <c r="O262" s="3">
        <f>vlookup(E262, IPEDS!$B$2:$J$6164, 9, FALSE)</f>
        <v>3</v>
      </c>
      <c r="P262" s="3" t="str">
        <f t="shared" si="2"/>
        <v>Private</v>
      </c>
      <c r="Q262" s="1" t="b">
        <v>0</v>
      </c>
    </row>
    <row r="263">
      <c r="A263" s="1" t="s">
        <v>552</v>
      </c>
      <c r="B263" s="1" t="s">
        <v>22</v>
      </c>
      <c r="C263" s="1" t="s">
        <v>553</v>
      </c>
      <c r="D263" s="3">
        <f>vlookup(C263, IPEDS!$A$2:$C$6164, 2, FALSE)</f>
        <v>157818</v>
      </c>
      <c r="E263" s="3">
        <v>157818.0</v>
      </c>
      <c r="F263" s="3">
        <f>vlookup(E263, IPEDS!$B$2:$H$6164, 2, FALSE)</f>
        <v>5</v>
      </c>
      <c r="G263" s="3" t="str">
        <f>VLOOKUP(F263,Region_Codes!A:B,2,FALSE)</f>
        <v>Southeast</v>
      </c>
      <c r="H263" s="3">
        <f>vlookup(E263, IPEDS!$B$2:$H$6164, 3, FALSE)</f>
        <v>21</v>
      </c>
      <c r="I263" s="3">
        <f>vlookup(E263, IPEDS!$B$2:$H$6164, 7, FALSE)</f>
        <v>61</v>
      </c>
      <c r="J263" s="3" t="str">
        <f t="shared" si="1"/>
        <v>Religious</v>
      </c>
      <c r="K263" s="3" t="str">
        <f>VLOOKUP(H263,Carnegie_class!A:B,2,FALSE)</f>
        <v>Baccalaureate Colleges</v>
      </c>
      <c r="L263" s="3" t="str">
        <f>vlookup(E263, IPEDS!$B$2:$H$6164, 5, FALSE)</f>
        <v>KY</v>
      </c>
      <c r="M263" s="3">
        <f>vlookup(E263,'Faculty and Enrollment'!$A$1:$E$6135,4,FALSE)</f>
        <v>1022</v>
      </c>
      <c r="N263" s="3">
        <f>vlookup(E263,'Faculty and Enrollment'!$A$1:$E$6135,5,FALSE)</f>
        <v>96</v>
      </c>
      <c r="O263" s="1">
        <v>4.0</v>
      </c>
      <c r="P263" s="3" t="str">
        <f t="shared" si="2"/>
        <v>Private</v>
      </c>
      <c r="Q263" s="1" t="b">
        <v>0</v>
      </c>
    </row>
    <row r="264">
      <c r="A264" s="1" t="s">
        <v>554</v>
      </c>
      <c r="B264" s="1" t="s">
        <v>22</v>
      </c>
      <c r="C264" s="1" t="s">
        <v>555</v>
      </c>
      <c r="D264" s="3">
        <f>vlookup(C264, IPEDS!$A$2:$C$6164, 2, FALSE)</f>
        <v>127653</v>
      </c>
      <c r="E264" s="3">
        <v>127653.0</v>
      </c>
      <c r="F264" s="3">
        <f>vlookup(E264, IPEDS!$B$2:$H$6164, 2, FALSE)</f>
        <v>7</v>
      </c>
      <c r="G264" s="3" t="str">
        <f>VLOOKUP(F264,Region_Codes!A:B,2,FALSE)</f>
        <v>Rocky Mountains</v>
      </c>
      <c r="H264" s="3">
        <f>vlookup(E264, IPEDS!$B$2:$H$6164, 3, FALSE)</f>
        <v>19</v>
      </c>
      <c r="I264" s="3">
        <f>vlookup(E264, IPEDS!$B$2:$H$6164, 7, FALSE)</f>
        <v>-2</v>
      </c>
      <c r="J264" s="3" t="str">
        <f t="shared" si="1"/>
        <v>Not religious</v>
      </c>
      <c r="K264" s="3" t="str">
        <f>VLOOKUP(H264,Carnegie_class!A:B,2,FALSE)</f>
        <v>M2</v>
      </c>
      <c r="L264" s="3" t="str">
        <f>vlookup(E264, IPEDS!$B$2:$H$6164, 5, FALSE)</f>
        <v>CO</v>
      </c>
      <c r="M264" s="3">
        <f>vlookup(E264,'Faculty and Enrollment'!$A$1:$E$6135,4,FALSE)</f>
        <v>1117</v>
      </c>
      <c r="N264" s="3">
        <f>vlookup(E264,'Faculty and Enrollment'!$A$1:$E$6135,5,FALSE)</f>
        <v>116</v>
      </c>
      <c r="O264" s="1">
        <v>4.0</v>
      </c>
      <c r="P264" s="3" t="str">
        <f t="shared" si="2"/>
        <v>Private</v>
      </c>
      <c r="Q264" s="1" t="b">
        <v>0</v>
      </c>
    </row>
    <row r="265">
      <c r="A265" s="1" t="s">
        <v>556</v>
      </c>
      <c r="B265" s="1" t="s">
        <v>22</v>
      </c>
      <c r="C265" s="1" t="s">
        <v>557</v>
      </c>
      <c r="D265" s="3">
        <f>vlookup(C265, IPEDS!$A$2:$C$6164, 2, FALSE)</f>
        <v>195049</v>
      </c>
      <c r="E265" s="3">
        <v>195049.0</v>
      </c>
      <c r="F265" s="3">
        <f>vlookup(E265, IPEDS!$B$2:$H$6164, 2, FALSE)</f>
        <v>2</v>
      </c>
      <c r="G265" s="3" t="str">
        <f>VLOOKUP(F265,Region_Codes!A:B,2,FALSE)</f>
        <v>Mid East</v>
      </c>
      <c r="H265" s="3">
        <f>vlookup(E265, IPEDS!$B$2:$H$6164, 3, FALSE)</f>
        <v>27</v>
      </c>
      <c r="I265" s="3">
        <f>vlookup(E265, IPEDS!$B$2:$H$6164, 7, FALSE)</f>
        <v>-2</v>
      </c>
      <c r="J265" s="3" t="str">
        <f t="shared" si="1"/>
        <v>Not religious</v>
      </c>
      <c r="K265" s="3" t="str">
        <f>VLOOKUP(H265,Carnegie_class!A:B,2,FALSE)</f>
        <v>Special Focus Four-Year</v>
      </c>
      <c r="L265" s="3" t="str">
        <f>vlookup(E265, IPEDS!$B$2:$H$6164, 5, FALSE)</f>
        <v>NY</v>
      </c>
      <c r="M265" s="3">
        <f>vlookup(E265,'Faculty and Enrollment'!$A$1:$E$6135,4,FALSE)</f>
        <v>286</v>
      </c>
      <c r="N265" s="3">
        <f>vlookup(E265,'Faculty and Enrollment'!$A$1:$E$6135,5,FALSE)</f>
        <v>71</v>
      </c>
      <c r="O265" s="1">
        <v>4.0</v>
      </c>
      <c r="P265" s="3" t="str">
        <f t="shared" si="2"/>
        <v>Private</v>
      </c>
      <c r="Q265" s="1" t="b">
        <v>0</v>
      </c>
    </row>
    <row r="266">
      <c r="A266" s="1" t="s">
        <v>558</v>
      </c>
      <c r="B266" s="1" t="s">
        <v>22</v>
      </c>
      <c r="C266" s="1" t="s">
        <v>559</v>
      </c>
      <c r="D266" s="3">
        <f>vlookup(C266, IPEDS!$A$2:$C$6164, 2, FALSE)</f>
        <v>185828</v>
      </c>
      <c r="E266" s="3">
        <v>185828.0</v>
      </c>
      <c r="F266" s="3">
        <f>vlookup(E266, IPEDS!$B$2:$H$6164, 2, FALSE)</f>
        <v>2</v>
      </c>
      <c r="G266" s="3" t="str">
        <f>VLOOKUP(F266,Region_Codes!A:B,2,FALSE)</f>
        <v>Mid East</v>
      </c>
      <c r="H266" s="3">
        <f>vlookup(E266, IPEDS!$B$2:$H$6164, 3, FALSE)</f>
        <v>15</v>
      </c>
      <c r="I266" s="3">
        <f>vlookup(E266, IPEDS!$B$2:$H$6164, 7, FALSE)</f>
        <v>-2</v>
      </c>
      <c r="J266" s="3" t="str">
        <f t="shared" si="1"/>
        <v>Not religious</v>
      </c>
      <c r="K266" s="3" t="str">
        <f>VLOOKUP(H266,Carnegie_class!A:B,2,FALSE)</f>
        <v>R1</v>
      </c>
      <c r="L266" s="3" t="str">
        <f>vlookup(E266, IPEDS!$B$2:$H$6164, 5, FALSE)</f>
        <v>NJ</v>
      </c>
      <c r="M266" s="3">
        <f>vlookup(E266,'Faculty and Enrollment'!$A$1:$E$6135,4,FALSE)</f>
        <v>13007</v>
      </c>
      <c r="N266" s="3">
        <f>vlookup(E266,'Faculty and Enrollment'!$A$1:$E$6135,5,FALSE)</f>
        <v>640</v>
      </c>
      <c r="O266" s="3">
        <f>vlookup(E266, IPEDS!$B$2:$J$6164, 9, FALSE)</f>
        <v>1</v>
      </c>
      <c r="P266" s="3" t="str">
        <f t="shared" si="2"/>
        <v>Public</v>
      </c>
      <c r="Q266" s="1" t="b">
        <v>0</v>
      </c>
    </row>
    <row r="267">
      <c r="A267" s="1" t="s">
        <v>560</v>
      </c>
      <c r="B267" s="1" t="s">
        <v>22</v>
      </c>
      <c r="C267" s="1" t="s">
        <v>561</v>
      </c>
      <c r="D267" s="3">
        <f>vlookup(C267, IPEDS!$A$2:$C$6164, 2, FALSE)</f>
        <v>125471</v>
      </c>
      <c r="E267" s="3">
        <v>125471.0</v>
      </c>
      <c r="F267" s="3">
        <f>vlookup(E267, IPEDS!$B$2:$H$6164, 2, FALSE)</f>
        <v>8</v>
      </c>
      <c r="G267" s="3" t="str">
        <f>VLOOKUP(F267,Region_Codes!A:B,2,FALSE)</f>
        <v>Far West</v>
      </c>
      <c r="H267" s="3">
        <f>vlookup(E267, IPEDS!$B$2:$H$6164, 3, FALSE)</f>
        <v>14</v>
      </c>
      <c r="I267" s="3">
        <f>vlookup(E267, IPEDS!$B$2:$H$6164, 7, FALSE)</f>
        <v>-2</v>
      </c>
      <c r="J267" s="3" t="str">
        <f t="shared" si="1"/>
        <v>Not religious</v>
      </c>
      <c r="K267" s="3" t="str">
        <f>VLOOKUP(H267,Carnegie_class!A:B,2,FALSE)</f>
        <v>Baccalaureate/Associate’s Colleges: Associate’s Dominant</v>
      </c>
      <c r="L267" s="3" t="str">
        <f>vlookup(E267, IPEDS!$B$2:$H$6164, 5, FALSE)</f>
        <v>CA</v>
      </c>
      <c r="M267" s="3">
        <f>vlookup(E267,'Faculty and Enrollment'!$A$1:$E$6135,4,FALSE)</f>
        <v>9299</v>
      </c>
      <c r="N267" s="3">
        <f>vlookup(E267,'Faculty and Enrollment'!$A$1:$E$6135,5,FALSE)</f>
        <v>195</v>
      </c>
      <c r="O267" s="1">
        <v>1.0</v>
      </c>
      <c r="P267" s="3" t="str">
        <f t="shared" si="2"/>
        <v>Public</v>
      </c>
      <c r="Q267" s="1" t="b">
        <v>0</v>
      </c>
    </row>
    <row r="268">
      <c r="A268" s="1" t="s">
        <v>562</v>
      </c>
      <c r="B268" s="1" t="s">
        <v>22</v>
      </c>
      <c r="C268" s="1" t="s">
        <v>563</v>
      </c>
      <c r="D268" s="3">
        <f>vlookup(C268, IPEDS!$A$2:$C$6164, 2, FALSE)</f>
        <v>190983</v>
      </c>
      <c r="E268" s="3">
        <v>190983.0</v>
      </c>
      <c r="F268" s="3">
        <f>vlookup(E268, IPEDS!$B$2:$H$6164, 2, FALSE)</f>
        <v>2</v>
      </c>
      <c r="G268" s="3" t="str">
        <f>VLOOKUP(F268,Region_Codes!A:B,2,FALSE)</f>
        <v>Mid East</v>
      </c>
      <c r="H268" s="3">
        <f>vlookup(E268, IPEDS!$B$2:$H$6164, 3, FALSE)</f>
        <v>22</v>
      </c>
      <c r="I268" s="3">
        <f>vlookup(E268, IPEDS!$B$2:$H$6164, 7, FALSE)</f>
        <v>-2</v>
      </c>
      <c r="J268" s="3" t="str">
        <f t="shared" si="1"/>
        <v>Not religious</v>
      </c>
      <c r="K268" s="3" t="str">
        <f>VLOOKUP(H268,Carnegie_class!A:B,2,FALSE)</f>
        <v>Baccalaureate Colleges</v>
      </c>
      <c r="L268" s="3" t="str">
        <f>vlookup(E268, IPEDS!$B$2:$H$6164, 5, FALSE)</f>
        <v>NY</v>
      </c>
      <c r="M268" s="3">
        <f>vlookup(E268,'Faculty and Enrollment'!$A$1:$E$6135,4,FALSE)</f>
        <v>657</v>
      </c>
      <c r="N268" s="3">
        <f>vlookup(E268,'Faculty and Enrollment'!$A$1:$E$6135,5,FALSE)</f>
        <v>67</v>
      </c>
      <c r="O268" s="1">
        <v>3.0</v>
      </c>
      <c r="P268" s="3" t="str">
        <f t="shared" si="2"/>
        <v>Private</v>
      </c>
      <c r="Q268" s="1" t="b">
        <v>0</v>
      </c>
    </row>
    <row r="269">
      <c r="A269" s="1" t="s">
        <v>564</v>
      </c>
      <c r="B269" s="1" t="s">
        <v>22</v>
      </c>
      <c r="C269" s="1" t="s">
        <v>565</v>
      </c>
      <c r="D269" s="3">
        <f>vlookup(C269, IPEDS!$A$2:$C$6164, 2, FALSE)</f>
        <v>184348</v>
      </c>
      <c r="E269" s="3">
        <v>184348.0</v>
      </c>
      <c r="F269" s="3">
        <f>vlookup(E269, IPEDS!$B$2:$H$6164, 2, FALSE)</f>
        <v>2</v>
      </c>
      <c r="G269" s="3" t="str">
        <f>VLOOKUP(F269,Region_Codes!A:B,2,FALSE)</f>
        <v>Mid East</v>
      </c>
      <c r="H269" s="3">
        <f>vlookup(E269, IPEDS!$B$2:$H$6164, 3, FALSE)</f>
        <v>21</v>
      </c>
      <c r="I269" s="3">
        <f>vlookup(E269, IPEDS!$B$2:$H$6164, 7, FALSE)</f>
        <v>71</v>
      </c>
      <c r="J269" s="3" t="str">
        <f t="shared" si="1"/>
        <v>Religious</v>
      </c>
      <c r="K269" s="3" t="str">
        <f>VLOOKUP(H269,Carnegie_class!A:B,2,FALSE)</f>
        <v>Baccalaureate Colleges</v>
      </c>
      <c r="L269" s="3" t="str">
        <f>vlookup(E269, IPEDS!$B$2:$H$6164, 5, FALSE)</f>
        <v>NJ</v>
      </c>
      <c r="M269" s="3">
        <f>vlookup(E269,'Faculty and Enrollment'!$A$1:$E$6135,4,FALSE)</f>
        <v>2226</v>
      </c>
      <c r="N269" s="3">
        <f>vlookup(E269,'Faculty and Enrollment'!$A$1:$E$6135,5,FALSE)</f>
        <v>181</v>
      </c>
      <c r="O269" s="1">
        <v>4.0</v>
      </c>
      <c r="P269" s="3" t="str">
        <f t="shared" si="2"/>
        <v>Private</v>
      </c>
      <c r="Q269" s="1" t="b">
        <v>0</v>
      </c>
    </row>
    <row r="270">
      <c r="A270" s="1" t="s">
        <v>566</v>
      </c>
      <c r="B270" s="1" t="s">
        <v>22</v>
      </c>
      <c r="C270" s="1" t="s">
        <v>567</v>
      </c>
      <c r="D270" s="3">
        <f>vlookup(C270, IPEDS!$A$2:$C$6164, 2, FALSE)</f>
        <v>223232</v>
      </c>
      <c r="E270" s="3">
        <v>223232.0</v>
      </c>
      <c r="F270" s="3">
        <f>vlookup(E270, IPEDS!$B$2:$H$6164, 2, FALSE)</f>
        <v>6</v>
      </c>
      <c r="G270" s="3" t="str">
        <f>VLOOKUP(F270,Region_Codes!A:B,2,FALSE)</f>
        <v>Southwest</v>
      </c>
      <c r="H270" s="3">
        <f>vlookup(E270, IPEDS!$B$2:$H$6164, 3, FALSE)</f>
        <v>15</v>
      </c>
      <c r="I270" s="3">
        <f>vlookup(E270, IPEDS!$B$2:$H$6164, 7, FALSE)</f>
        <v>54</v>
      </c>
      <c r="J270" s="3" t="str">
        <f t="shared" si="1"/>
        <v>Religious</v>
      </c>
      <c r="K270" s="3" t="str">
        <f>VLOOKUP(H270,Carnegie_class!A:B,2,FALSE)</f>
        <v>R1</v>
      </c>
      <c r="L270" s="3" t="str">
        <f>vlookup(E270, IPEDS!$B$2:$H$6164, 5, FALSE)</f>
        <v>TX</v>
      </c>
      <c r="M270" s="3">
        <f>vlookup(E270,'Faculty and Enrollment'!$A$1:$E$6135,4,FALSE)</f>
        <v>20824</v>
      </c>
      <c r="N270" s="3">
        <f>vlookup(E270,'Faculty and Enrollment'!$A$1:$E$6135,5,FALSE)</f>
        <v>1394</v>
      </c>
      <c r="O270" s="3">
        <f>vlookup(E270, IPEDS!$B$2:$J$6164, 9, FALSE)</f>
        <v>4</v>
      </c>
      <c r="P270" s="3" t="str">
        <f t="shared" si="2"/>
        <v>Private</v>
      </c>
      <c r="Q270" s="1" t="b">
        <v>0</v>
      </c>
    </row>
    <row r="271">
      <c r="A271" s="1" t="s">
        <v>568</v>
      </c>
      <c r="B271" s="1" t="s">
        <v>22</v>
      </c>
      <c r="C271" s="1" t="s">
        <v>569</v>
      </c>
      <c r="D271" s="3">
        <f>vlookup(C271, IPEDS!$A$2:$C$6164, 2, FALSE)</f>
        <v>213826</v>
      </c>
      <c r="E271" s="3">
        <v>213826.0</v>
      </c>
      <c r="F271" s="3">
        <f>vlookup(E271, IPEDS!$B$2:$H$6164, 2, FALSE)</f>
        <v>2</v>
      </c>
      <c r="G271" s="3" t="str">
        <f>VLOOKUP(F271,Region_Codes!A:B,2,FALSE)</f>
        <v>Mid East</v>
      </c>
      <c r="H271" s="3">
        <f>vlookup(E271, IPEDS!$B$2:$H$6164, 3, FALSE)</f>
        <v>18</v>
      </c>
      <c r="I271" s="3">
        <f>vlookup(E271, IPEDS!$B$2:$H$6164, 7, FALSE)</f>
        <v>30</v>
      </c>
      <c r="J271" s="3" t="str">
        <f t="shared" si="1"/>
        <v>Religious</v>
      </c>
      <c r="K271" s="3" t="str">
        <f>VLOOKUP(H271,Carnegie_class!A:B,2,FALSE)</f>
        <v>M1</v>
      </c>
      <c r="L271" s="3" t="str">
        <f>vlookup(E271, IPEDS!$B$2:$H$6164, 5, FALSE)</f>
        <v>PA</v>
      </c>
      <c r="M271" s="3">
        <f>vlookup(E271,'Faculty and Enrollment'!$A$1:$E$6135,4,FALSE)</f>
        <v>2850</v>
      </c>
      <c r="N271" s="3">
        <f>vlookup(E271,'Faculty and Enrollment'!$A$1:$E$6135,5,FALSE)</f>
        <v>208</v>
      </c>
      <c r="O271" s="1">
        <v>4.0</v>
      </c>
      <c r="P271" s="3" t="str">
        <f t="shared" si="2"/>
        <v>Private</v>
      </c>
      <c r="Q271" s="1" t="b">
        <v>0</v>
      </c>
    </row>
    <row r="272">
      <c r="A272" s="1" t="s">
        <v>570</v>
      </c>
      <c r="B272" s="1" t="s">
        <v>22</v>
      </c>
      <c r="C272" s="1" t="s">
        <v>571</v>
      </c>
      <c r="D272" s="3">
        <f>vlookup(C272, IPEDS!$A$2:$C$6164, 2, FALSE)</f>
        <v>164748</v>
      </c>
      <c r="E272" s="3">
        <v>164748.0</v>
      </c>
      <c r="F272" s="3">
        <f>vlookup(E272, IPEDS!$B$2:$H$6164, 2, FALSE)</f>
        <v>1</v>
      </c>
      <c r="G272" s="3" t="str">
        <f>VLOOKUP(F272,Region_Codes!A:B,2,FALSE)</f>
        <v>New England</v>
      </c>
      <c r="H272" s="3">
        <f>vlookup(E272, IPEDS!$B$2:$H$6164, 3, FALSE)</f>
        <v>18</v>
      </c>
      <c r="I272" s="3">
        <f>vlookup(E272, IPEDS!$B$2:$H$6164, 7, FALSE)</f>
        <v>-2</v>
      </c>
      <c r="J272" s="3" t="str">
        <f t="shared" si="1"/>
        <v>Not religious</v>
      </c>
      <c r="K272" s="3" t="str">
        <f>VLOOKUP(H272,Carnegie_class!A:B,2,FALSE)</f>
        <v>M1</v>
      </c>
      <c r="L272" s="3" t="str">
        <f>vlookup(E272, IPEDS!$B$2:$H$6164, 5, FALSE)</f>
        <v>MA</v>
      </c>
      <c r="M272" s="3">
        <f>vlookup(E272,'Faculty and Enrollment'!$A$1:$E$6135,4,FALSE)</f>
        <v>8448</v>
      </c>
      <c r="N272" s="3">
        <f>vlookup(E272,'Faculty and Enrollment'!$A$1:$E$6135,5,FALSE)</f>
        <v>616</v>
      </c>
      <c r="O272" s="1">
        <v>3.0</v>
      </c>
      <c r="P272" s="3" t="str">
        <f t="shared" si="2"/>
        <v>Private</v>
      </c>
      <c r="Q272" s="1" t="b">
        <v>0</v>
      </c>
    </row>
    <row r="273">
      <c r="A273" s="1" t="s">
        <v>572</v>
      </c>
      <c r="B273" s="1" t="s">
        <v>22</v>
      </c>
      <c r="C273" s="1" t="s">
        <v>573</v>
      </c>
      <c r="D273" s="1">
        <v>190558.0</v>
      </c>
      <c r="E273" s="1">
        <v>190558.0</v>
      </c>
      <c r="F273" s="3">
        <f>vlookup(E273, IPEDS!$B$2:$H$6164, 2, FALSE)</f>
        <v>2</v>
      </c>
      <c r="G273" s="3" t="str">
        <f>VLOOKUP(F273,Region_Codes!A:B,2,FALSE)</f>
        <v>Mid East</v>
      </c>
      <c r="H273" s="3">
        <f>vlookup(E273, IPEDS!$B$2:$H$6164, 3, FALSE)</f>
        <v>18</v>
      </c>
      <c r="I273" s="3">
        <f>vlookup(E273, IPEDS!$B$2:$H$6164, 7, FALSE)</f>
        <v>-2</v>
      </c>
      <c r="J273" s="3" t="str">
        <f t="shared" si="1"/>
        <v>Not religious</v>
      </c>
      <c r="K273" s="3" t="str">
        <f>VLOOKUP(H273,Carnegie_class!A:B,2,FALSE)</f>
        <v>M1</v>
      </c>
      <c r="L273" s="3" t="str">
        <f>vlookup(E273, IPEDS!$B$2:$H$6164, 5, FALSE)</f>
        <v>NY</v>
      </c>
      <c r="M273" s="3">
        <f>vlookup(E273,'Faculty and Enrollment'!$A$1:$E$6135,4,FALSE)</f>
        <v>10736</v>
      </c>
      <c r="N273" s="3">
        <f>vlookup(E273,'Faculty and Enrollment'!$A$1:$E$6135,5,FALSE)</f>
        <v>510</v>
      </c>
      <c r="O273" s="1">
        <v>1.0</v>
      </c>
      <c r="P273" s="3" t="str">
        <f t="shared" si="2"/>
        <v>Public</v>
      </c>
      <c r="Q273" s="1" t="b">
        <v>0</v>
      </c>
    </row>
    <row r="274">
      <c r="A274" s="1" t="s">
        <v>574</v>
      </c>
      <c r="B274" s="1" t="s">
        <v>22</v>
      </c>
      <c r="C274" s="1" t="s">
        <v>575</v>
      </c>
      <c r="D274" s="3">
        <f>vlookup(C274, IPEDS!$A$2:$C$6164, 2, FALSE)</f>
        <v>148405</v>
      </c>
      <c r="E274" s="3">
        <v>148405.0</v>
      </c>
      <c r="F274" s="3">
        <f>vlookup(E274, IPEDS!$B$2:$H$6164, 2, FALSE)</f>
        <v>3</v>
      </c>
      <c r="G274" s="3" t="str">
        <f>VLOOKUP(F274,Region_Codes!A:B,2,FALSE)</f>
        <v>Great Lakes</v>
      </c>
      <c r="H274" s="3">
        <f>vlookup(E274, IPEDS!$B$2:$H$6164, 3, FALSE)</f>
        <v>20</v>
      </c>
      <c r="I274" s="3">
        <f>vlookup(E274, IPEDS!$B$2:$H$6164, 7, FALSE)</f>
        <v>-2</v>
      </c>
      <c r="J274" s="3" t="str">
        <f t="shared" si="1"/>
        <v>Not religious</v>
      </c>
      <c r="K274" s="3" t="str">
        <f>VLOOKUP(H274,Carnegie_class!A:B,2,FALSE)</f>
        <v>M3</v>
      </c>
      <c r="L274" s="3" t="str">
        <f>vlookup(E274, IPEDS!$B$2:$H$6164, 5, FALSE)</f>
        <v>IL</v>
      </c>
      <c r="M274" s="3">
        <f>vlookup(E274,'Faculty and Enrollment'!$A$1:$E$6135,4,FALSE)</f>
        <v>1249</v>
      </c>
      <c r="N274" s="3">
        <f>vlookup(E274,'Faculty and Enrollment'!$A$1:$E$6135,5,FALSE)</f>
        <v>103</v>
      </c>
      <c r="O274" s="1">
        <v>3.0</v>
      </c>
      <c r="P274" s="3" t="str">
        <f t="shared" si="2"/>
        <v>Private</v>
      </c>
      <c r="Q274" s="1" t="b">
        <v>0</v>
      </c>
    </row>
    <row r="275">
      <c r="A275" s="1" t="s">
        <v>576</v>
      </c>
      <c r="B275" s="1" t="s">
        <v>162</v>
      </c>
      <c r="C275" s="1" t="s">
        <v>577</v>
      </c>
      <c r="D275" s="1">
        <v>110635.0</v>
      </c>
      <c r="E275" s="1">
        <v>110635.0</v>
      </c>
      <c r="F275" s="3">
        <f>vlookup(E275, IPEDS!$B$2:$H$6164, 2, FALSE)</f>
        <v>8</v>
      </c>
      <c r="G275" s="3" t="str">
        <f>VLOOKUP(F275,Region_Codes!A:B,2,FALSE)</f>
        <v>Far West</v>
      </c>
      <c r="H275" s="3">
        <f>vlookup(E275, IPEDS!$B$2:$H$6164, 3, FALSE)</f>
        <v>15</v>
      </c>
      <c r="I275" s="3">
        <f>vlookup(E275, IPEDS!$B$2:$H$6164, 7, FALSE)</f>
        <v>-2</v>
      </c>
      <c r="J275" s="3" t="str">
        <f t="shared" si="1"/>
        <v>Not religious</v>
      </c>
      <c r="K275" s="3" t="str">
        <f>VLOOKUP(H275,Carnegie_class!A:B,2,FALSE)</f>
        <v>R1</v>
      </c>
      <c r="L275" s="3" t="str">
        <f>vlookup(E275, IPEDS!$B$2:$H$6164, 5, FALSE)</f>
        <v>CA</v>
      </c>
      <c r="M275" s="3">
        <f>vlookup(E275,'Faculty and Enrollment'!$A$1:$E$6135,4,FALSE)</f>
        <v>45699</v>
      </c>
      <c r="N275" s="3">
        <f>vlookup(E275,'Faculty and Enrollment'!$A$1:$E$6135,5,FALSE)</f>
        <v>2298</v>
      </c>
      <c r="O275" s="3">
        <f>vlookup(E275, IPEDS!$B$2:$J$6164, 9, FALSE)</f>
        <v>1</v>
      </c>
      <c r="P275" s="3" t="str">
        <f t="shared" si="2"/>
        <v>Public</v>
      </c>
      <c r="Q275" s="1" t="b">
        <v>1</v>
      </c>
    </row>
    <row r="276">
      <c r="A276" s="1" t="s">
        <v>578</v>
      </c>
      <c r="B276" s="1" t="s">
        <v>22</v>
      </c>
      <c r="C276" s="1" t="s">
        <v>579</v>
      </c>
      <c r="D276" s="3">
        <f>vlookup(C276, IPEDS!$A$2:$C$6164, 2, FALSE)</f>
        <v>196121</v>
      </c>
      <c r="E276" s="3">
        <v>196121.0</v>
      </c>
      <c r="F276" s="3">
        <f>vlookup(E276, IPEDS!$B$2:$H$6164, 2, FALSE)</f>
        <v>2</v>
      </c>
      <c r="G276" s="3" t="str">
        <f>VLOOKUP(F276,Region_Codes!A:B,2,FALSE)</f>
        <v>Mid East</v>
      </c>
      <c r="H276" s="3">
        <f>vlookup(E276, IPEDS!$B$2:$H$6164, 3, FALSE)</f>
        <v>18</v>
      </c>
      <c r="I276" s="3">
        <f>vlookup(E276, IPEDS!$B$2:$H$6164, 7, FALSE)</f>
        <v>-2</v>
      </c>
      <c r="J276" s="3" t="str">
        <f t="shared" si="1"/>
        <v>Not religious</v>
      </c>
      <c r="K276" s="3" t="str">
        <f>VLOOKUP(H276,Carnegie_class!A:B,2,FALSE)</f>
        <v>M1</v>
      </c>
      <c r="L276" s="3" t="str">
        <f>vlookup(E276, IPEDS!$B$2:$H$6164, 5, FALSE)</f>
        <v>NY</v>
      </c>
      <c r="M276" s="3">
        <f>vlookup(E276,'Faculty and Enrollment'!$A$1:$E$6135,4,FALSE)</f>
        <v>6931</v>
      </c>
      <c r="N276" s="3">
        <f>vlookup(E276,'Faculty and Enrollment'!$A$1:$E$6135,5,FALSE)</f>
        <v>385</v>
      </c>
      <c r="O276" s="1">
        <v>1.0</v>
      </c>
      <c r="P276" s="3" t="str">
        <f t="shared" si="2"/>
        <v>Public</v>
      </c>
      <c r="Q276" s="1" t="b">
        <v>0</v>
      </c>
    </row>
    <row r="277">
      <c r="A277" s="1" t="s">
        <v>580</v>
      </c>
      <c r="B277" s="1" t="s">
        <v>22</v>
      </c>
      <c r="C277" s="1" t="s">
        <v>581</v>
      </c>
      <c r="D277" s="3">
        <f>vlookup(C277, IPEDS!$A$2:$C$6164, 2, FALSE)</f>
        <v>129367</v>
      </c>
      <c r="E277" s="3">
        <v>129367.0</v>
      </c>
      <c r="F277" s="3">
        <f>vlookup(E277, IPEDS!$B$2:$H$6164, 2, FALSE)</f>
        <v>1</v>
      </c>
      <c r="G277" s="3" t="str">
        <f>VLOOKUP(F277,Region_Codes!A:B,2,FALSE)</f>
        <v>New England</v>
      </c>
      <c r="H277" s="3">
        <f>vlookup(E277, IPEDS!$B$2:$H$6164, 3, FALSE)</f>
        <v>8</v>
      </c>
      <c r="I277" s="3">
        <f>vlookup(E277, IPEDS!$B$2:$H$6164, 7, FALSE)</f>
        <v>-2</v>
      </c>
      <c r="J277" s="3" t="str">
        <f t="shared" si="1"/>
        <v>Not religious</v>
      </c>
      <c r="K277" s="3" t="str">
        <f>VLOOKUP(H277,Carnegie_class!A:B,2,FALSE)</f>
        <v>Community College</v>
      </c>
      <c r="L277" s="3" t="str">
        <f>vlookup(E277, IPEDS!$B$2:$H$6164, 5, FALSE)</f>
        <v>CT</v>
      </c>
      <c r="M277" s="3">
        <f>vlookup(E277,'Faculty and Enrollment'!$A$1:$E$6135,4,FALSE)</f>
        <v>34991</v>
      </c>
      <c r="N277" s="3">
        <f>vlookup(E277,'Faculty and Enrollment'!$A$1:$E$6135,5,FALSE)</f>
        <v>1472</v>
      </c>
      <c r="O277" s="1">
        <v>1.0</v>
      </c>
      <c r="P277" s="3" t="str">
        <f t="shared" si="2"/>
        <v>Public</v>
      </c>
      <c r="Q277" s="1" t="b">
        <v>0</v>
      </c>
    </row>
    <row r="278">
      <c r="A278" s="1" t="s">
        <v>582</v>
      </c>
      <c r="B278" s="1" t="s">
        <v>22</v>
      </c>
      <c r="C278" s="1" t="s">
        <v>583</v>
      </c>
      <c r="D278" s="3">
        <f>vlookup(C278, IPEDS!$A$2:$C$6164, 2, FALSE)</f>
        <v>196103</v>
      </c>
      <c r="E278" s="3">
        <v>196103.0</v>
      </c>
      <c r="F278" s="3">
        <f>vlookup(E278, IPEDS!$B$2:$H$6164, 2, FALSE)</f>
        <v>2</v>
      </c>
      <c r="G278" s="3" t="str">
        <f>VLOOKUP(F278,Region_Codes!A:B,2,FALSE)</f>
        <v>Mid East</v>
      </c>
      <c r="H278" s="3">
        <f>vlookup(E278, IPEDS!$B$2:$H$6164, 3, FALSE)</f>
        <v>16</v>
      </c>
      <c r="I278" s="3">
        <f>vlookup(E278, IPEDS!$B$2:$H$6164, 7, FALSE)</f>
        <v>-2</v>
      </c>
      <c r="J278" s="3" t="str">
        <f t="shared" si="1"/>
        <v>Not religious</v>
      </c>
      <c r="K278" s="3" t="str">
        <f>VLOOKUP(H278,Carnegie_class!A:B,2,FALSE)</f>
        <v>R2</v>
      </c>
      <c r="L278" s="3" t="str">
        <f>vlookup(E278, IPEDS!$B$2:$H$6164, 5, FALSE)</f>
        <v>NY</v>
      </c>
      <c r="M278" s="3">
        <f>vlookup(E278,'Faculty and Enrollment'!$A$1:$E$6135,4,FALSE)</f>
        <v>2737</v>
      </c>
      <c r="N278" s="3">
        <f>vlookup(E278,'Faculty and Enrollment'!$A$1:$E$6135,5,FALSE)</f>
        <v>149</v>
      </c>
      <c r="O278" s="1">
        <v>1.0</v>
      </c>
      <c r="P278" s="3" t="str">
        <f t="shared" si="2"/>
        <v>Public</v>
      </c>
      <c r="Q278" s="1" t="b">
        <v>0</v>
      </c>
    </row>
    <row r="279">
      <c r="A279" s="1" t="s">
        <v>584</v>
      </c>
      <c r="B279" s="1" t="s">
        <v>22</v>
      </c>
      <c r="C279" s="1" t="s">
        <v>585</v>
      </c>
      <c r="D279" s="3">
        <f>vlookup(C279, IPEDS!$A$2:$C$6164, 2, FALSE)</f>
        <v>122597</v>
      </c>
      <c r="E279" s="3">
        <v>122597.0</v>
      </c>
      <c r="F279" s="3">
        <f>vlookup(E279, IPEDS!$B$2:$H$6164, 2, FALSE)</f>
        <v>8</v>
      </c>
      <c r="G279" s="3" t="str">
        <f>VLOOKUP(F279,Region_Codes!A:B,2,FALSE)</f>
        <v>Far West</v>
      </c>
      <c r="H279" s="3">
        <f>vlookup(E279, IPEDS!$B$2:$H$6164, 3, FALSE)</f>
        <v>16</v>
      </c>
      <c r="I279" s="3">
        <f>vlookup(E279, IPEDS!$B$2:$H$6164, 7, FALSE)</f>
        <v>-2</v>
      </c>
      <c r="J279" s="3" t="str">
        <f t="shared" si="1"/>
        <v>Not religious</v>
      </c>
      <c r="K279" s="3" t="str">
        <f>VLOOKUP(H279,Carnegie_class!A:B,2,FALSE)</f>
        <v>R2</v>
      </c>
      <c r="L279" s="3" t="str">
        <f>vlookup(E279, IPEDS!$B$2:$H$6164, 5, FALSE)</f>
        <v>CA</v>
      </c>
      <c r="M279" s="3">
        <f>vlookup(E279,'Faculty and Enrollment'!$A$1:$E$6135,4,FALSE)</f>
        <v>23908</v>
      </c>
      <c r="N279" s="3">
        <f>vlookup(E279,'Faculty and Enrollment'!$A$1:$E$6135,5,FALSE)</f>
        <v>1066</v>
      </c>
      <c r="O279" s="1">
        <v>1.0</v>
      </c>
      <c r="P279" s="3" t="str">
        <f t="shared" si="2"/>
        <v>Public</v>
      </c>
      <c r="Q279" s="1" t="b">
        <v>0</v>
      </c>
    </row>
    <row r="280">
      <c r="A280" s="1" t="s">
        <v>586</v>
      </c>
      <c r="B280" s="1" t="s">
        <v>22</v>
      </c>
      <c r="C280" s="1" t="s">
        <v>587</v>
      </c>
      <c r="D280" s="1">
        <v>149240.0</v>
      </c>
      <c r="E280" s="1">
        <v>149240.0</v>
      </c>
      <c r="F280" s="3">
        <f>vlookup(E280, IPEDS!$B$2:$H$6164, 2, FALSE)</f>
        <v>3</v>
      </c>
      <c r="G280" s="3" t="str">
        <f>VLOOKUP(F280,Region_Codes!A:B,2,FALSE)</f>
        <v>Great Lakes</v>
      </c>
      <c r="H280" s="3">
        <f>vlookup(E280, IPEDS!$B$2:$H$6164, 3, FALSE)</f>
        <v>-2</v>
      </c>
      <c r="I280" s="3">
        <f>vlookup(E280, IPEDS!$B$2:$H$6164, 7, FALSE)</f>
        <v>-2</v>
      </c>
      <c r="J280" s="3" t="str">
        <f t="shared" si="1"/>
        <v>Not religious</v>
      </c>
      <c r="K280" s="3" t="str">
        <f>VLOOKUP(H280,Carnegie_class!A:B,2,FALSE)</f>
        <v>Not classified, not in classification universe</v>
      </c>
      <c r="L280" s="3" t="str">
        <f>vlookup(E280, IPEDS!$B$2:$H$6164, 5, FALSE)</f>
        <v>IL</v>
      </c>
      <c r="M280" s="3" t="str">
        <f>vlookup(E280,'Faculty and Enrollment'!$A$1:$E$6135,4,FALSE)</f>
        <v/>
      </c>
      <c r="N280" s="3">
        <f>vlookup(E280,'Faculty and Enrollment'!$A$1:$E$6135,5,FALSE)</f>
        <v>0</v>
      </c>
      <c r="O280" s="1">
        <v>1.0</v>
      </c>
      <c r="P280" s="3" t="str">
        <f t="shared" si="2"/>
        <v>Public</v>
      </c>
      <c r="Q280" s="1" t="b">
        <v>0</v>
      </c>
    </row>
    <row r="281">
      <c r="A281" s="1" t="s">
        <v>588</v>
      </c>
      <c r="B281" s="1" t="s">
        <v>22</v>
      </c>
      <c r="C281" s="1" t="s">
        <v>589</v>
      </c>
      <c r="D281" s="3">
        <f>vlookup(C281, IPEDS!$A$2:$C$6164, 2, FALSE)</f>
        <v>148487</v>
      </c>
      <c r="E281" s="3">
        <v>148487.0</v>
      </c>
      <c r="F281" s="3">
        <f>vlookup(E281, IPEDS!$B$2:$H$6164, 2, FALSE)</f>
        <v>3</v>
      </c>
      <c r="G281" s="3" t="str">
        <f>VLOOKUP(F281,Region_Codes!A:B,2,FALSE)</f>
        <v>Great Lakes</v>
      </c>
      <c r="H281" s="3">
        <f>vlookup(E281, IPEDS!$B$2:$H$6164, 3, FALSE)</f>
        <v>17</v>
      </c>
      <c r="I281" s="3">
        <f>vlookup(E281, IPEDS!$B$2:$H$6164, 7, FALSE)</f>
        <v>-2</v>
      </c>
      <c r="J281" s="3" t="str">
        <f t="shared" si="1"/>
        <v>Not religious</v>
      </c>
      <c r="K281" s="3" t="str">
        <f>VLOOKUP(H281,Carnegie_class!A:B,2,FALSE)</f>
        <v>DPU</v>
      </c>
      <c r="L281" s="3" t="str">
        <f>vlookup(E281, IPEDS!$B$2:$H$6164, 5, FALSE)</f>
        <v>IL</v>
      </c>
      <c r="M281" s="3">
        <f>vlookup(E281,'Faculty and Enrollment'!$A$1:$E$6135,4,FALSE)</f>
        <v>4015</v>
      </c>
      <c r="N281" s="3">
        <f>vlookup(E281,'Faculty and Enrollment'!$A$1:$E$6135,5,FALSE)</f>
        <v>288</v>
      </c>
      <c r="O281" s="1">
        <v>3.0</v>
      </c>
      <c r="P281" s="3" t="str">
        <f t="shared" si="2"/>
        <v>Private</v>
      </c>
      <c r="Q281" s="1" t="b">
        <v>0</v>
      </c>
    </row>
    <row r="282">
      <c r="A282" s="1" t="s">
        <v>590</v>
      </c>
      <c r="B282" s="1" t="s">
        <v>22</v>
      </c>
      <c r="C282" s="1" t="s">
        <v>591</v>
      </c>
      <c r="D282" s="3">
        <f>vlookup(C282, IPEDS!$A$2:$C$6164, 2, FALSE)</f>
        <v>168430</v>
      </c>
      <c r="E282" s="3">
        <v>168430.0</v>
      </c>
      <c r="F282" s="3">
        <f>vlookup(E282, IPEDS!$B$2:$H$6164, 2, FALSE)</f>
        <v>1</v>
      </c>
      <c r="G282" s="3" t="str">
        <f>VLOOKUP(F282,Region_Codes!A:B,2,FALSE)</f>
        <v>New England</v>
      </c>
      <c r="H282" s="3">
        <f>vlookup(E282, IPEDS!$B$2:$H$6164, 3, FALSE)</f>
        <v>18</v>
      </c>
      <c r="I282" s="3">
        <f>vlookup(E282, IPEDS!$B$2:$H$6164, 7, FALSE)</f>
        <v>-2</v>
      </c>
      <c r="J282" s="3" t="str">
        <f t="shared" si="1"/>
        <v>Not religious</v>
      </c>
      <c r="K282" s="3" t="str">
        <f>VLOOKUP(H282,Carnegie_class!A:B,2,FALSE)</f>
        <v>M1</v>
      </c>
      <c r="L282" s="3" t="str">
        <f>vlookup(E282, IPEDS!$B$2:$H$6164, 5, FALSE)</f>
        <v>MA</v>
      </c>
      <c r="M282" s="3">
        <f>vlookup(E282,'Faculty and Enrollment'!$A$1:$E$6135,4,FALSE)</f>
        <v>5611</v>
      </c>
      <c r="N282" s="3">
        <f>vlookup(E282,'Faculty and Enrollment'!$A$1:$E$6135,5,FALSE)</f>
        <v>268</v>
      </c>
      <c r="O282" s="1">
        <v>1.0</v>
      </c>
      <c r="P282" s="3" t="str">
        <f t="shared" si="2"/>
        <v>Public</v>
      </c>
      <c r="Q282" s="1" t="b">
        <v>0</v>
      </c>
    </row>
    <row r="283">
      <c r="A283" s="1" t="s">
        <v>592</v>
      </c>
      <c r="B283" s="1" t="s">
        <v>22</v>
      </c>
      <c r="C283" s="1" t="s">
        <v>593</v>
      </c>
      <c r="D283" s="3">
        <f>vlookup(C283, IPEDS!$A$2:$C$6164, 2, FALSE)</f>
        <v>168342</v>
      </c>
      <c r="E283" s="3">
        <v>168342.0</v>
      </c>
      <c r="F283" s="3">
        <f>vlookup(E283, IPEDS!$B$2:$H$6164, 2, FALSE)</f>
        <v>1</v>
      </c>
      <c r="G283" s="3" t="str">
        <f>VLOOKUP(F283,Region_Codes!A:B,2,FALSE)</f>
        <v>New England</v>
      </c>
      <c r="H283" s="3">
        <f>vlookup(E283, IPEDS!$B$2:$H$6164, 3, FALSE)</f>
        <v>21</v>
      </c>
      <c r="I283" s="3">
        <f>vlookup(E283, IPEDS!$B$2:$H$6164, 7, FALSE)</f>
        <v>-2</v>
      </c>
      <c r="J283" s="3" t="str">
        <f t="shared" si="1"/>
        <v>Not religious</v>
      </c>
      <c r="K283" s="3" t="str">
        <f>VLOOKUP(H283,Carnegie_class!A:B,2,FALSE)</f>
        <v>Baccalaureate Colleges</v>
      </c>
      <c r="L283" s="3" t="str">
        <f>vlookup(E283, IPEDS!$B$2:$H$6164, 5, FALSE)</f>
        <v>MA</v>
      </c>
      <c r="M283" s="3">
        <f>vlookup(E283,'Faculty and Enrollment'!$A$1:$E$6135,4,FALSE)</f>
        <v>2168</v>
      </c>
      <c r="N283" s="3">
        <f>vlookup(E283,'Faculty and Enrollment'!$A$1:$E$6135,5,FALSE)</f>
        <v>339</v>
      </c>
      <c r="O283" s="3">
        <f>vlookup(E283, IPEDS!$B$2:$J$6164, 9, FALSE)</f>
        <v>3</v>
      </c>
      <c r="P283" s="3" t="str">
        <f t="shared" si="2"/>
        <v>Private</v>
      </c>
      <c r="Q283" s="1" t="b">
        <v>0</v>
      </c>
    </row>
    <row r="284">
      <c r="A284" s="1" t="s">
        <v>594</v>
      </c>
      <c r="B284" s="1" t="s">
        <v>22</v>
      </c>
      <c r="C284" s="1" t="s">
        <v>595</v>
      </c>
      <c r="D284" s="3">
        <f>vlookup(C284, IPEDS!$A$2:$C$6164, 2, FALSE)</f>
        <v>195030</v>
      </c>
      <c r="E284" s="3">
        <v>195030.0</v>
      </c>
      <c r="F284" s="3">
        <f>vlookup(E284, IPEDS!$B$2:$H$6164, 2, FALSE)</f>
        <v>2</v>
      </c>
      <c r="G284" s="3" t="str">
        <f>VLOOKUP(F284,Region_Codes!A:B,2,FALSE)</f>
        <v>Mid East</v>
      </c>
      <c r="H284" s="3">
        <f>vlookup(E284, IPEDS!$B$2:$H$6164, 3, FALSE)</f>
        <v>15</v>
      </c>
      <c r="I284" s="3">
        <f>vlookup(E284, IPEDS!$B$2:$H$6164, 7, FALSE)</f>
        <v>-2</v>
      </c>
      <c r="J284" s="3" t="str">
        <f t="shared" si="1"/>
        <v>Not religious</v>
      </c>
      <c r="K284" s="3" t="str">
        <f>VLOOKUP(H284,Carnegie_class!A:B,2,FALSE)</f>
        <v>R1</v>
      </c>
      <c r="L284" s="3" t="str">
        <f>vlookup(E284, IPEDS!$B$2:$H$6164, 5, FALSE)</f>
        <v>NY</v>
      </c>
      <c r="M284" s="3">
        <f>vlookup(E284,'Faculty and Enrollment'!$A$1:$E$6135,4,FALSE)</f>
        <v>12160</v>
      </c>
      <c r="N284" s="3">
        <f>vlookup(E284,'Faculty and Enrollment'!$A$1:$E$6135,5,FALSE)</f>
        <v>2872</v>
      </c>
      <c r="O284" s="1">
        <v>3.0</v>
      </c>
      <c r="P284" s="3" t="str">
        <f t="shared" si="2"/>
        <v>Private</v>
      </c>
      <c r="Q284" s="1" t="b">
        <v>0</v>
      </c>
    </row>
    <row r="285">
      <c r="A285" s="1" t="s">
        <v>596</v>
      </c>
      <c r="B285" s="1" t="s">
        <v>22</v>
      </c>
      <c r="C285" s="1" t="s">
        <v>597</v>
      </c>
      <c r="D285" s="1">
        <v>190673.0</v>
      </c>
      <c r="E285" s="1">
        <v>190673.0</v>
      </c>
      <c r="F285" s="3">
        <f>vlookup(E285, IPEDS!$B$2:$H$6164, 2, FALSE)</f>
        <v>2</v>
      </c>
      <c r="G285" s="3" t="str">
        <f>VLOOKUP(F285,Region_Codes!A:B,2,FALSE)</f>
        <v>Mid East</v>
      </c>
      <c r="H285" s="3">
        <f>vlookup(E285, IPEDS!$B$2:$H$6164, 3, FALSE)</f>
        <v>1</v>
      </c>
      <c r="I285" s="3">
        <f>vlookup(E285, IPEDS!$B$2:$H$6164, 7, FALSE)</f>
        <v>-2</v>
      </c>
      <c r="J285" s="3" t="str">
        <f t="shared" si="1"/>
        <v>Not religious</v>
      </c>
      <c r="K285" s="3" t="str">
        <f>VLOOKUP(H285,Carnegie_class!A:B,2,FALSE)</f>
        <v>Community College</v>
      </c>
      <c r="L285" s="3" t="str">
        <f>vlookup(E285, IPEDS!$B$2:$H$6164, 5, FALSE)</f>
        <v>NY</v>
      </c>
      <c r="M285" s="3">
        <f>vlookup(E285,'Faculty and Enrollment'!$A$1:$E$6135,4,FALSE)</f>
        <v>10251</v>
      </c>
      <c r="N285" s="3">
        <f>vlookup(E285,'Faculty and Enrollment'!$A$1:$E$6135,5,FALSE)</f>
        <v>447</v>
      </c>
      <c r="O285" s="1">
        <v>1.0</v>
      </c>
      <c r="P285" s="3" t="str">
        <f t="shared" si="2"/>
        <v>Public</v>
      </c>
      <c r="Q285" s="1" t="b">
        <v>0</v>
      </c>
    </row>
    <row r="286">
      <c r="A286" s="1" t="s">
        <v>598</v>
      </c>
      <c r="B286" s="1" t="s">
        <v>22</v>
      </c>
      <c r="C286" s="1" t="s">
        <v>599</v>
      </c>
      <c r="D286" s="3">
        <f>vlookup(C286, IPEDS!$A$2:$C$6164, 2, FALSE)</f>
        <v>238661</v>
      </c>
      <c r="E286" s="3">
        <v>238661.0</v>
      </c>
      <c r="F286" s="3">
        <f>vlookup(E286, IPEDS!$B$2:$H$6164, 2, FALSE)</f>
        <v>3</v>
      </c>
      <c r="G286" s="3" t="str">
        <f>VLOOKUP(F286,Region_Codes!A:B,2,FALSE)</f>
        <v>Great Lakes</v>
      </c>
      <c r="H286" s="3">
        <f>vlookup(E286, IPEDS!$B$2:$H$6164, 3, FALSE)</f>
        <v>17</v>
      </c>
      <c r="I286" s="3">
        <f>vlookup(E286, IPEDS!$B$2:$H$6164, 7, FALSE)</f>
        <v>30</v>
      </c>
      <c r="J286" s="3" t="str">
        <f t="shared" si="1"/>
        <v>Religious</v>
      </c>
      <c r="K286" s="3" t="str">
        <f>VLOOKUP(H286,Carnegie_class!A:B,2,FALSE)</f>
        <v>DPU</v>
      </c>
      <c r="L286" s="3" t="str">
        <f>vlookup(E286, IPEDS!$B$2:$H$6164, 5, FALSE)</f>
        <v>WI</v>
      </c>
      <c r="M286" s="3">
        <f>vlookup(E286,'Faculty and Enrollment'!$A$1:$E$6135,4,FALSE)</f>
        <v>2001</v>
      </c>
      <c r="N286" s="3">
        <f>vlookup(E286,'Faculty and Enrollment'!$A$1:$E$6135,5,FALSE)</f>
        <v>136</v>
      </c>
      <c r="O286" s="1">
        <v>4.0</v>
      </c>
      <c r="P286" s="3" t="str">
        <f t="shared" si="2"/>
        <v>Private</v>
      </c>
      <c r="Q286" s="1" t="b">
        <v>0</v>
      </c>
    </row>
    <row r="287">
      <c r="A287" s="1" t="s">
        <v>600</v>
      </c>
      <c r="B287" s="1" t="s">
        <v>22</v>
      </c>
      <c r="C287" s="1" t="s">
        <v>601</v>
      </c>
      <c r="D287" s="3">
        <f>vlookup(C287, IPEDS!$A$2:$C$6164, 2, FALSE)</f>
        <v>170082</v>
      </c>
      <c r="E287" s="3">
        <v>170082.0</v>
      </c>
      <c r="F287" s="3">
        <f>vlookup(E287, IPEDS!$B$2:$H$6164, 2, FALSE)</f>
        <v>3</v>
      </c>
      <c r="G287" s="3" t="str">
        <f>VLOOKUP(F287,Region_Codes!A:B,2,FALSE)</f>
        <v>Great Lakes</v>
      </c>
      <c r="H287" s="3">
        <f>vlookup(E287, IPEDS!$B$2:$H$6164, 3, FALSE)</f>
        <v>17</v>
      </c>
      <c r="I287" s="3">
        <f>vlookup(E287, IPEDS!$B$2:$H$6164, 7, FALSE)</f>
        <v>-2</v>
      </c>
      <c r="J287" s="3" t="str">
        <f t="shared" si="1"/>
        <v>Not religious</v>
      </c>
      <c r="K287" s="3" t="str">
        <f>VLOOKUP(H287,Carnegie_class!A:B,2,FALSE)</f>
        <v>DPU</v>
      </c>
      <c r="L287" s="3" t="str">
        <f>vlookup(E287, IPEDS!$B$2:$H$6164, 5, FALSE)</f>
        <v>MI</v>
      </c>
      <c r="M287" s="3">
        <f>vlookup(E287,'Faculty and Enrollment'!$A$1:$E$6135,4,FALSE)</f>
        <v>22269</v>
      </c>
      <c r="N287" s="3">
        <f>vlookup(E287,'Faculty and Enrollment'!$A$1:$E$6135,5,FALSE)</f>
        <v>1349</v>
      </c>
      <c r="O287" s="3">
        <f>vlookup(E287, IPEDS!$B$2:$J$6164, 9, FALSE)</f>
        <v>1</v>
      </c>
      <c r="P287" s="3" t="str">
        <f t="shared" si="2"/>
        <v>Public</v>
      </c>
      <c r="Q287" s="1" t="b">
        <v>1</v>
      </c>
    </row>
    <row r="288">
      <c r="A288" s="1" t="s">
        <v>602</v>
      </c>
      <c r="B288" s="1" t="s">
        <v>22</v>
      </c>
      <c r="C288" s="1" t="s">
        <v>603</v>
      </c>
      <c r="D288" s="3">
        <f>vlookup(C288, IPEDS!$A$2:$C$6164, 2, FALSE)</f>
        <v>123165</v>
      </c>
      <c r="E288" s="3">
        <v>123165.0</v>
      </c>
      <c r="F288" s="3">
        <f>vlookup(E288, IPEDS!$B$2:$H$6164, 2, FALSE)</f>
        <v>8</v>
      </c>
      <c r="G288" s="3" t="str">
        <f>VLOOKUP(F288,Region_Codes!A:B,2,FALSE)</f>
        <v>Far West</v>
      </c>
      <c r="H288" s="3">
        <f>vlookup(E288, IPEDS!$B$2:$H$6164, 3, FALSE)</f>
        <v>21</v>
      </c>
      <c r="I288" s="3">
        <f>vlookup(E288, IPEDS!$B$2:$H$6164, 7, FALSE)</f>
        <v>-2</v>
      </c>
      <c r="J288" s="3" t="str">
        <f t="shared" si="1"/>
        <v>Not religious</v>
      </c>
      <c r="K288" s="3" t="str">
        <f>VLOOKUP(H288,Carnegie_class!A:B,2,FALSE)</f>
        <v>Baccalaureate Colleges</v>
      </c>
      <c r="L288" s="3" t="str">
        <f>vlookup(E288, IPEDS!$B$2:$H$6164, 5, FALSE)</f>
        <v>CA</v>
      </c>
      <c r="M288" s="3">
        <f>vlookup(E288,'Faculty and Enrollment'!$A$1:$E$6135,4,FALSE)</f>
        <v>1103</v>
      </c>
      <c r="N288" s="3">
        <f>vlookup(E288,'Faculty and Enrollment'!$A$1:$E$6135,5,FALSE)</f>
        <v>113</v>
      </c>
      <c r="O288" s="1">
        <v>3.0</v>
      </c>
      <c r="P288" s="3" t="str">
        <f t="shared" si="2"/>
        <v>Private</v>
      </c>
      <c r="Q288" s="1" t="b">
        <v>0</v>
      </c>
    </row>
    <row r="289">
      <c r="A289" s="1" t="s">
        <v>604</v>
      </c>
      <c r="B289" s="1" t="s">
        <v>22</v>
      </c>
      <c r="C289" s="1" t="s">
        <v>605</v>
      </c>
      <c r="D289" s="1">
        <v>215929.0</v>
      </c>
      <c r="E289" s="1">
        <v>215929.0</v>
      </c>
      <c r="F289" s="3">
        <f>vlookup(E289, IPEDS!$B$2:$H$6164, 2, FALSE)</f>
        <v>2</v>
      </c>
      <c r="G289" s="3" t="str">
        <f>VLOOKUP(F289,Region_Codes!A:B,2,FALSE)</f>
        <v>Mid East</v>
      </c>
      <c r="H289" s="3">
        <f>vlookup(E289, IPEDS!$B$2:$H$6164, 3, FALSE)</f>
        <v>18</v>
      </c>
      <c r="I289" s="3">
        <f>vlookup(E289, IPEDS!$B$2:$H$6164, 7, FALSE)</f>
        <v>30</v>
      </c>
      <c r="J289" s="3" t="str">
        <f t="shared" si="1"/>
        <v>Religious</v>
      </c>
      <c r="K289" s="3" t="str">
        <f>VLOOKUP(H289,Carnegie_class!A:B,2,FALSE)</f>
        <v>M1</v>
      </c>
      <c r="L289" s="3" t="str">
        <f>vlookup(E289, IPEDS!$B$2:$H$6164, 5, FALSE)</f>
        <v>PA</v>
      </c>
      <c r="M289" s="3">
        <f>vlookup(E289,'Faculty and Enrollment'!$A$1:$E$6135,4,FALSE)</f>
        <v>4825</v>
      </c>
      <c r="N289" s="3">
        <f>vlookup(E289,'Faculty and Enrollment'!$A$1:$E$6135,5,FALSE)</f>
        <v>314</v>
      </c>
      <c r="O289" s="3">
        <f>vlookup(E289, IPEDS!$B$2:$J$6164, 9, FALSE)</f>
        <v>4</v>
      </c>
      <c r="P289" s="3" t="str">
        <f t="shared" si="2"/>
        <v>Private</v>
      </c>
      <c r="Q289" s="1" t="b">
        <v>0</v>
      </c>
    </row>
    <row r="290">
      <c r="A290" s="1" t="s">
        <v>606</v>
      </c>
      <c r="B290" s="1" t="s">
        <v>22</v>
      </c>
      <c r="C290" s="1" t="s">
        <v>607</v>
      </c>
      <c r="D290" s="3">
        <f>vlookup(C290, IPEDS!$A$2:$C$6164, 2, FALSE)</f>
        <v>153269</v>
      </c>
      <c r="E290" s="3">
        <v>153269.0</v>
      </c>
      <c r="F290" s="3">
        <f>vlookup(E290, IPEDS!$B$2:$H$6164, 2, FALSE)</f>
        <v>4</v>
      </c>
      <c r="G290" s="3" t="str">
        <f>VLOOKUP(F290,Region_Codes!A:B,2,FALSE)</f>
        <v>Plains</v>
      </c>
      <c r="H290" s="3">
        <f>vlookup(E290, IPEDS!$B$2:$H$6164, 3, FALSE)</f>
        <v>17</v>
      </c>
      <c r="I290" s="3">
        <f>vlookup(E290, IPEDS!$B$2:$H$6164, 7, FALSE)</f>
        <v>-2</v>
      </c>
      <c r="J290" s="3" t="str">
        <f t="shared" si="1"/>
        <v>Not religious</v>
      </c>
      <c r="K290" s="3" t="str">
        <f>VLOOKUP(H290,Carnegie_class!A:B,2,FALSE)</f>
        <v>DPU</v>
      </c>
      <c r="L290" s="3" t="str">
        <f>vlookup(E290, IPEDS!$B$2:$H$6164, 5, FALSE)</f>
        <v>IA</v>
      </c>
      <c r="M290" s="3">
        <f>vlookup(E290,'Faculty and Enrollment'!$A$1:$E$6135,4,FALSE)</f>
        <v>4504</v>
      </c>
      <c r="N290" s="3">
        <f>vlookup(E290,'Faculty and Enrollment'!$A$1:$E$6135,5,FALSE)</f>
        <v>353</v>
      </c>
      <c r="O290" s="1">
        <v>3.0</v>
      </c>
      <c r="P290" s="3" t="str">
        <f t="shared" si="2"/>
        <v>Private</v>
      </c>
      <c r="Q290" s="1" t="b">
        <v>0</v>
      </c>
    </row>
    <row r="291">
      <c r="A291" s="1" t="s">
        <v>608</v>
      </c>
      <c r="B291" s="1" t="s">
        <v>22</v>
      </c>
      <c r="C291" s="1" t="s">
        <v>609</v>
      </c>
      <c r="D291" s="3">
        <f>vlookup(C291, IPEDS!$A$2:$C$6164, 2, FALSE)</f>
        <v>120184</v>
      </c>
      <c r="E291" s="3">
        <v>120184.0</v>
      </c>
      <c r="F291" s="3">
        <f>vlookup(E291, IPEDS!$B$2:$H$6164, 2, FALSE)</f>
        <v>8</v>
      </c>
      <c r="G291" s="3" t="str">
        <f>VLOOKUP(F291,Region_Codes!A:B,2,FALSE)</f>
        <v>Far West</v>
      </c>
      <c r="H291" s="3">
        <f>vlookup(E291, IPEDS!$B$2:$H$6164, 3, FALSE)</f>
        <v>19</v>
      </c>
      <c r="I291" s="3">
        <f>vlookup(E291, IPEDS!$B$2:$H$6164, 7, FALSE)</f>
        <v>30</v>
      </c>
      <c r="J291" s="3" t="str">
        <f t="shared" si="1"/>
        <v>Religious</v>
      </c>
      <c r="K291" s="3" t="str">
        <f>VLOOKUP(H291,Carnegie_class!A:B,2,FALSE)</f>
        <v>M2</v>
      </c>
      <c r="L291" s="3" t="str">
        <f>vlookup(E291, IPEDS!$B$2:$H$6164, 5, FALSE)</f>
        <v>CA</v>
      </c>
      <c r="M291" s="3">
        <f>vlookup(E291,'Faculty and Enrollment'!$A$1:$E$6135,4,FALSE)</f>
        <v>237</v>
      </c>
      <c r="N291" s="3">
        <f>vlookup(E291,'Faculty and Enrollment'!$A$1:$E$6135,5,FALSE)</f>
        <v>29</v>
      </c>
      <c r="O291" s="1">
        <v>4.0</v>
      </c>
      <c r="P291" s="3" t="str">
        <f t="shared" si="2"/>
        <v>Private</v>
      </c>
      <c r="Q291" s="1" t="b">
        <v>0</v>
      </c>
    </row>
    <row r="292">
      <c r="A292" s="1" t="s">
        <v>610</v>
      </c>
      <c r="B292" s="1" t="s">
        <v>22</v>
      </c>
      <c r="C292" s="1" t="s">
        <v>611</v>
      </c>
      <c r="D292" s="1">
        <v>190600.0</v>
      </c>
      <c r="E292" s="1">
        <v>190600.0</v>
      </c>
      <c r="F292" s="3">
        <f>vlookup(E292, IPEDS!$B$2:$H$6164, 2, FALSE)</f>
        <v>2</v>
      </c>
      <c r="G292" s="3" t="str">
        <f>VLOOKUP(F292,Region_Codes!A:B,2,FALSE)</f>
        <v>Mid East</v>
      </c>
      <c r="H292" s="3">
        <f>vlookup(E292, IPEDS!$B$2:$H$6164, 3, FALSE)</f>
        <v>18</v>
      </c>
      <c r="I292" s="3">
        <f>vlookup(E292, IPEDS!$B$2:$H$6164, 7, FALSE)</f>
        <v>-2</v>
      </c>
      <c r="J292" s="3" t="str">
        <f t="shared" si="1"/>
        <v>Not religious</v>
      </c>
      <c r="K292" s="3" t="str">
        <f>VLOOKUP(H292,Carnegie_class!A:B,2,FALSE)</f>
        <v>M1</v>
      </c>
      <c r="L292" s="3" t="str">
        <f>vlookup(E292, IPEDS!$B$2:$H$6164, 5, FALSE)</f>
        <v>NY</v>
      </c>
      <c r="M292" s="3">
        <f>vlookup(E292,'Faculty and Enrollment'!$A$1:$E$6135,4,FALSE)</f>
        <v>13510</v>
      </c>
      <c r="N292" s="3">
        <f>vlookup(E292,'Faculty and Enrollment'!$A$1:$E$6135,5,FALSE)</f>
        <v>645</v>
      </c>
      <c r="O292" s="1">
        <v>1.0</v>
      </c>
      <c r="P292" s="3" t="str">
        <f t="shared" si="2"/>
        <v>Public</v>
      </c>
      <c r="Q292" s="1" t="b">
        <v>0</v>
      </c>
    </row>
    <row r="293">
      <c r="A293" s="1" t="s">
        <v>612</v>
      </c>
      <c r="B293" s="1" t="s">
        <v>162</v>
      </c>
      <c r="C293" s="1" t="s">
        <v>613</v>
      </c>
      <c r="D293" s="1">
        <v>190035.0</v>
      </c>
      <c r="E293" s="1">
        <v>190035.0</v>
      </c>
      <c r="F293" s="3">
        <f>vlookup(E293, IPEDS!$B$2:$H$6164, 2, FALSE)</f>
        <v>2</v>
      </c>
      <c r="G293" s="3" t="str">
        <f>VLOOKUP(F293,Region_Codes!A:B,2,FALSE)</f>
        <v>Mid East</v>
      </c>
      <c r="H293" s="3">
        <f>vlookup(E293, IPEDS!$B$2:$H$6164, 3, FALSE)</f>
        <v>-2</v>
      </c>
      <c r="I293" s="3">
        <f>vlookup(E293, IPEDS!$B$2:$H$6164, 7, FALSE)</f>
        <v>-2</v>
      </c>
      <c r="J293" s="3" t="str">
        <f t="shared" si="1"/>
        <v>Not religious</v>
      </c>
      <c r="K293" s="3" t="str">
        <f>VLOOKUP(H293,Carnegie_class!A:B,2,FALSE)</f>
        <v>Not classified, not in classification universe</v>
      </c>
      <c r="L293" s="3" t="str">
        <f>vlookup(E293, IPEDS!$B$2:$H$6164, 5, FALSE)</f>
        <v>NY</v>
      </c>
      <c r="M293" s="3" t="str">
        <f>vlookup(E293,'Faculty and Enrollment'!$A$1:$E$6135,4,FALSE)</f>
        <v/>
      </c>
      <c r="N293" s="3">
        <f>vlookup(E293,'Faculty and Enrollment'!$A$1:$E$6135,5,FALSE)</f>
        <v>0</v>
      </c>
      <c r="O293" s="3">
        <f>vlookup(E293, IPEDS!$B$2:$J$6164, 9, FALSE)</f>
        <v>1</v>
      </c>
      <c r="P293" s="3" t="str">
        <f t="shared" si="2"/>
        <v>Public</v>
      </c>
      <c r="Q293" s="1" t="b">
        <v>0</v>
      </c>
    </row>
    <row r="294">
      <c r="A294" s="1" t="s">
        <v>614</v>
      </c>
      <c r="B294" s="1" t="s">
        <v>22</v>
      </c>
      <c r="C294" s="1" t="s">
        <v>615</v>
      </c>
      <c r="D294" s="3">
        <f>vlookup(C294, IPEDS!$A$2:$C$6164, 2, FALSE)</f>
        <v>234669</v>
      </c>
      <c r="E294" s="3">
        <v>234669.0</v>
      </c>
      <c r="F294" s="3">
        <f>vlookup(E294, IPEDS!$B$2:$H$6164, 2, FALSE)</f>
        <v>8</v>
      </c>
      <c r="G294" s="3" t="str">
        <f>VLOOKUP(F294,Region_Codes!A:B,2,FALSE)</f>
        <v>Far West</v>
      </c>
      <c r="H294" s="3">
        <f>vlookup(E294, IPEDS!$B$2:$H$6164, 3, FALSE)</f>
        <v>23</v>
      </c>
      <c r="I294" s="3">
        <f>vlookup(E294, IPEDS!$B$2:$H$6164, 7, FALSE)</f>
        <v>-2</v>
      </c>
      <c r="J294" s="3" t="str">
        <f t="shared" si="1"/>
        <v>Not religious</v>
      </c>
      <c r="K294" s="3" t="str">
        <f>VLOOKUP(H294,Carnegie_class!A:B,2,FALSE)</f>
        <v>Baccalaureate/Associate’s Colleges: Mixed Baccalaureate/Associate’s</v>
      </c>
      <c r="L294" s="3" t="str">
        <f>vlookup(E294, IPEDS!$B$2:$H$6164, 5, FALSE)</f>
        <v>WA</v>
      </c>
      <c r="M294" s="3">
        <f>vlookup(E294,'Faculty and Enrollment'!$A$1:$E$6135,4,FALSE)</f>
        <v>11472</v>
      </c>
      <c r="N294" s="3">
        <f>vlookup(E294,'Faculty and Enrollment'!$A$1:$E$6135,5,FALSE)</f>
        <v>378</v>
      </c>
      <c r="O294" s="3">
        <f>vlookup(E294, IPEDS!$B$2:$J$6164, 9, FALSE)</f>
        <v>1</v>
      </c>
      <c r="P294" s="3" t="str">
        <f t="shared" si="2"/>
        <v>Public</v>
      </c>
      <c r="Q294" s="1" t="b">
        <v>0</v>
      </c>
    </row>
    <row r="295">
      <c r="A295" s="1" t="s">
        <v>616</v>
      </c>
      <c r="B295" s="1" t="s">
        <v>162</v>
      </c>
      <c r="C295" s="1" t="s">
        <v>617</v>
      </c>
      <c r="D295" s="1">
        <v>110644.0</v>
      </c>
      <c r="E295" s="1">
        <v>110644.0</v>
      </c>
      <c r="F295" s="3">
        <f>vlookup(E295, IPEDS!$B$2:$H$6164, 2, FALSE)</f>
        <v>8</v>
      </c>
      <c r="G295" s="3" t="str">
        <f>VLOOKUP(F295,Region_Codes!A:B,2,FALSE)</f>
        <v>Far West</v>
      </c>
      <c r="H295" s="3">
        <f>vlookup(E295, IPEDS!$B$2:$H$6164, 3, FALSE)</f>
        <v>15</v>
      </c>
      <c r="I295" s="3">
        <f>vlookup(E295, IPEDS!$B$2:$H$6164, 7, FALSE)</f>
        <v>-2</v>
      </c>
      <c r="J295" s="3" t="str">
        <f t="shared" si="1"/>
        <v>Not religious</v>
      </c>
      <c r="K295" s="3" t="str">
        <f>VLOOKUP(H295,Carnegie_class!A:B,2,FALSE)</f>
        <v>R1</v>
      </c>
      <c r="L295" s="3" t="str">
        <f>vlookup(E295, IPEDS!$B$2:$H$6164, 5, FALSE)</f>
        <v>CA</v>
      </c>
      <c r="M295" s="3">
        <f>vlookup(E295,'Faculty and Enrollment'!$A$1:$E$6135,4,FALSE)</f>
        <v>39707</v>
      </c>
      <c r="N295" s="3">
        <f>vlookup(E295,'Faculty and Enrollment'!$A$1:$E$6135,5,FALSE)</f>
        <v>2909</v>
      </c>
      <c r="O295" s="3">
        <f>vlookup(E295, IPEDS!$B$2:$J$6164, 9, FALSE)</f>
        <v>1</v>
      </c>
      <c r="P295" s="3" t="str">
        <f t="shared" si="2"/>
        <v>Public</v>
      </c>
      <c r="Q295" s="1" t="b">
        <v>1</v>
      </c>
    </row>
    <row r="296">
      <c r="A296" s="1" t="s">
        <v>618</v>
      </c>
      <c r="B296" s="1" t="s">
        <v>22</v>
      </c>
      <c r="C296" s="1" t="s">
        <v>619</v>
      </c>
      <c r="D296" s="3">
        <f>vlookup(C296, IPEDS!$A$2:$C$6164, 2, FALSE)</f>
        <v>206589</v>
      </c>
      <c r="E296" s="3">
        <v>206589.0</v>
      </c>
      <c r="F296" s="3">
        <f>vlookup(E296, IPEDS!$B$2:$H$6164, 2, FALSE)</f>
        <v>3</v>
      </c>
      <c r="G296" s="3" t="str">
        <f>VLOOKUP(F296,Region_Codes!A:B,2,FALSE)</f>
        <v>Great Lakes</v>
      </c>
      <c r="H296" s="3">
        <f>vlookup(E296, IPEDS!$B$2:$H$6164, 3, FALSE)</f>
        <v>21</v>
      </c>
      <c r="I296" s="3">
        <f>vlookup(E296, IPEDS!$B$2:$H$6164, 7, FALSE)</f>
        <v>-2</v>
      </c>
      <c r="J296" s="3" t="str">
        <f t="shared" si="1"/>
        <v>Not religious</v>
      </c>
      <c r="K296" s="3" t="str">
        <f>VLOOKUP(H296,Carnegie_class!A:B,2,FALSE)</f>
        <v>Baccalaureate Colleges</v>
      </c>
      <c r="L296" s="3" t="str">
        <f>vlookup(E296, IPEDS!$B$2:$H$6164, 5, FALSE)</f>
        <v>OH</v>
      </c>
      <c r="M296" s="3">
        <f>vlookup(E296,'Faculty and Enrollment'!$A$1:$E$6135,4,FALSE)</f>
        <v>1876</v>
      </c>
      <c r="N296" s="3">
        <f>vlookup(E296,'Faculty and Enrollment'!$A$1:$E$6135,5,FALSE)</f>
        <v>179</v>
      </c>
      <c r="O296" s="1">
        <v>3.0</v>
      </c>
      <c r="P296" s="3" t="str">
        <f t="shared" si="2"/>
        <v>Private</v>
      </c>
      <c r="Q296" s="1" t="b">
        <v>0</v>
      </c>
    </row>
    <row r="297">
      <c r="A297" s="1" t="s">
        <v>620</v>
      </c>
      <c r="B297" s="1" t="s">
        <v>22</v>
      </c>
      <c r="C297" s="1" t="s">
        <v>621</v>
      </c>
      <c r="D297" s="3">
        <f>vlookup(C297, IPEDS!$A$2:$C$6164, 2, FALSE)</f>
        <v>215770</v>
      </c>
      <c r="E297" s="3">
        <v>215770.0</v>
      </c>
      <c r="F297" s="3">
        <f>vlookup(E297, IPEDS!$B$2:$H$6164, 2, FALSE)</f>
        <v>2</v>
      </c>
      <c r="G297" s="3" t="str">
        <f>VLOOKUP(F297,Region_Codes!A:B,2,FALSE)</f>
        <v>Mid East</v>
      </c>
      <c r="H297" s="3">
        <f>vlookup(E297, IPEDS!$B$2:$H$6164, 3, FALSE)</f>
        <v>18</v>
      </c>
      <c r="I297" s="3">
        <f>vlookup(E297, IPEDS!$B$2:$H$6164, 7, FALSE)</f>
        <v>30</v>
      </c>
      <c r="J297" s="3" t="str">
        <f t="shared" si="1"/>
        <v>Religious</v>
      </c>
      <c r="K297" s="3" t="str">
        <f>VLOOKUP(H297,Carnegie_class!A:B,2,FALSE)</f>
        <v>M1</v>
      </c>
      <c r="L297" s="3" t="str">
        <f>vlookup(E297, IPEDS!$B$2:$H$6164, 5, FALSE)</f>
        <v>PA</v>
      </c>
      <c r="M297" s="3">
        <f>vlookup(E297,'Faculty and Enrollment'!$A$1:$E$6135,4,FALSE)</f>
        <v>7201</v>
      </c>
      <c r="N297" s="3">
        <f>vlookup(E297,'Faculty and Enrollment'!$A$1:$E$6135,5,FALSE)</f>
        <v>616</v>
      </c>
      <c r="O297" s="1">
        <v>4.0</v>
      </c>
      <c r="P297" s="3" t="str">
        <f t="shared" si="2"/>
        <v>Private</v>
      </c>
      <c r="Q297" s="1" t="b">
        <v>0</v>
      </c>
    </row>
    <row r="298">
      <c r="A298" s="1" t="s">
        <v>622</v>
      </c>
      <c r="B298" s="1" t="s">
        <v>22</v>
      </c>
      <c r="C298" s="1" t="s">
        <v>623</v>
      </c>
      <c r="D298" s="3">
        <f>vlookup(C298, IPEDS!$A$2:$C$6164, 2, FALSE)</f>
        <v>185536</v>
      </c>
      <c r="E298" s="3">
        <v>185536.0</v>
      </c>
      <c r="F298" s="3">
        <f>vlookup(E298, IPEDS!$B$2:$H$6164, 2, FALSE)</f>
        <v>2</v>
      </c>
      <c r="G298" s="3" t="str">
        <f>VLOOKUP(F298,Region_Codes!A:B,2,FALSE)</f>
        <v>Mid East</v>
      </c>
      <c r="H298" s="3">
        <f>vlookup(E298, IPEDS!$B$2:$H$6164, 3, FALSE)</f>
        <v>2</v>
      </c>
      <c r="I298" s="3">
        <f>vlookup(E298, IPEDS!$B$2:$H$6164, 7, FALSE)</f>
        <v>-2</v>
      </c>
      <c r="J298" s="3" t="str">
        <f t="shared" si="1"/>
        <v>Not religious</v>
      </c>
      <c r="K298" s="3" t="str">
        <f>VLOOKUP(H298,Carnegie_class!A:B,2,FALSE)</f>
        <v>Community College</v>
      </c>
      <c r="L298" s="3" t="str">
        <f>vlookup(E298, IPEDS!$B$2:$H$6164, 5, FALSE)</f>
        <v>NJ</v>
      </c>
      <c r="M298" s="3">
        <f>vlookup(E298,'Faculty and Enrollment'!$A$1:$E$6135,4,FALSE)</f>
        <v>11471</v>
      </c>
      <c r="N298" s="3">
        <f>vlookup(E298,'Faculty and Enrollment'!$A$1:$E$6135,5,FALSE)</f>
        <v>325</v>
      </c>
      <c r="O298" s="1">
        <v>1.0</v>
      </c>
      <c r="P298" s="3" t="str">
        <f t="shared" si="2"/>
        <v>Public</v>
      </c>
      <c r="Q298" s="1" t="b">
        <v>0</v>
      </c>
    </row>
    <row r="299">
      <c r="A299" s="1" t="s">
        <v>624</v>
      </c>
      <c r="B299" s="1" t="s">
        <v>19</v>
      </c>
      <c r="C299" s="1" t="s">
        <v>625</v>
      </c>
      <c r="D299" s="3">
        <f>vlookup(C299, IPEDS!$A$2:$C$6164, 2, FALSE)</f>
        <v>196097</v>
      </c>
      <c r="E299" s="3">
        <v>196097.0</v>
      </c>
      <c r="F299" s="3">
        <f>vlookup(E299, IPEDS!$B$2:$H$6164, 2, FALSE)</f>
        <v>2</v>
      </c>
      <c r="G299" s="3" t="str">
        <f>VLOOKUP(F299,Region_Codes!A:B,2,FALSE)</f>
        <v>Mid East</v>
      </c>
      <c r="H299" s="3">
        <f>vlookup(E299, IPEDS!$B$2:$H$6164, 3, FALSE)</f>
        <v>15</v>
      </c>
      <c r="I299" s="3">
        <f>vlookup(E299, IPEDS!$B$2:$H$6164, 7, FALSE)</f>
        <v>-2</v>
      </c>
      <c r="J299" s="3" t="str">
        <f t="shared" si="1"/>
        <v>Not religious</v>
      </c>
      <c r="K299" s="3" t="str">
        <f>VLOOKUP(H299,Carnegie_class!A:B,2,FALSE)</f>
        <v>R1</v>
      </c>
      <c r="L299" s="3" t="str">
        <f>vlookup(E299, IPEDS!$B$2:$H$6164, 5, FALSE)</f>
        <v>NY</v>
      </c>
      <c r="M299" s="3">
        <f>vlookup(E299,'Faculty and Enrollment'!$A$1:$E$6135,4,FALSE)</f>
        <v>25865</v>
      </c>
      <c r="N299" s="3">
        <f>vlookup(E299,'Faculty and Enrollment'!$A$1:$E$6135,5,FALSE)</f>
        <v>2431</v>
      </c>
      <c r="O299" s="1">
        <v>1.0</v>
      </c>
      <c r="P299" s="3" t="str">
        <f t="shared" si="2"/>
        <v>Public</v>
      </c>
      <c r="Q299" s="1" t="b">
        <v>0</v>
      </c>
    </row>
    <row r="300">
      <c r="A300" s="1" t="s">
        <v>626</v>
      </c>
      <c r="B300" s="1" t="s">
        <v>22</v>
      </c>
      <c r="C300" s="1" t="s">
        <v>627</v>
      </c>
      <c r="D300" s="3">
        <f>vlookup(C300, IPEDS!$A$2:$C$6164, 2, FALSE)</f>
        <v>235316</v>
      </c>
      <c r="E300" s="3">
        <v>235316.0</v>
      </c>
      <c r="F300" s="3">
        <f>vlookup(E300, IPEDS!$B$2:$H$6164, 2, FALSE)</f>
        <v>8</v>
      </c>
      <c r="G300" s="3" t="str">
        <f>VLOOKUP(F300,Region_Codes!A:B,2,FALSE)</f>
        <v>Far West</v>
      </c>
      <c r="H300" s="3">
        <f>vlookup(E300, IPEDS!$B$2:$H$6164, 3, FALSE)</f>
        <v>17</v>
      </c>
      <c r="I300" s="3">
        <f>vlookup(E300, IPEDS!$B$2:$H$6164, 7, FALSE)</f>
        <v>30</v>
      </c>
      <c r="J300" s="3" t="str">
        <f t="shared" si="1"/>
        <v>Religious</v>
      </c>
      <c r="K300" s="3" t="str">
        <f>VLOOKUP(H300,Carnegie_class!A:B,2,FALSE)</f>
        <v>DPU</v>
      </c>
      <c r="L300" s="3" t="str">
        <f>vlookup(E300, IPEDS!$B$2:$H$6164, 5, FALSE)</f>
        <v>WA</v>
      </c>
      <c r="M300" s="3">
        <f>vlookup(E300,'Faculty and Enrollment'!$A$1:$E$6135,4,FALSE)</f>
        <v>7306</v>
      </c>
      <c r="N300" s="3">
        <f>vlookup(E300,'Faculty and Enrollment'!$A$1:$E$6135,5,FALSE)</f>
        <v>577</v>
      </c>
      <c r="O300" s="1">
        <v>4.0</v>
      </c>
      <c r="P300" s="3" t="str">
        <f t="shared" si="2"/>
        <v>Private</v>
      </c>
      <c r="Q300" s="1" t="b">
        <v>0</v>
      </c>
    </row>
    <row r="301">
      <c r="A301" s="1" t="s">
        <v>628</v>
      </c>
      <c r="B301" s="1" t="s">
        <v>22</v>
      </c>
      <c r="C301" s="1" t="s">
        <v>629</v>
      </c>
      <c r="D301" s="3">
        <f>vlookup(C301, IPEDS!$A$2:$C$6164, 2, FALSE)</f>
        <v>163295</v>
      </c>
      <c r="E301" s="3">
        <v>163295.0</v>
      </c>
      <c r="F301" s="3">
        <f>vlookup(E301, IPEDS!$B$2:$H$6164, 2, FALSE)</f>
        <v>2</v>
      </c>
      <c r="G301" s="3" t="str">
        <f>VLOOKUP(F301,Region_Codes!A:B,2,FALSE)</f>
        <v>Mid East</v>
      </c>
      <c r="H301" s="3">
        <f>vlookup(E301, IPEDS!$B$2:$H$6164, 3, FALSE)</f>
        <v>30</v>
      </c>
      <c r="I301" s="3">
        <f>vlookup(E301, IPEDS!$B$2:$H$6164, 7, FALSE)</f>
        <v>-2</v>
      </c>
      <c r="J301" s="3" t="str">
        <f t="shared" si="1"/>
        <v>Not religious</v>
      </c>
      <c r="K301" s="3" t="str">
        <f>VLOOKUP(H301,Carnegie_class!A:B,2,FALSE)</f>
        <v>Special Focus Four-Year</v>
      </c>
      <c r="L301" s="3" t="str">
        <f>vlookup(E301, IPEDS!$B$2:$H$6164, 5, FALSE)</f>
        <v>MD</v>
      </c>
      <c r="M301" s="3">
        <f>vlookup(E301,'Faculty and Enrollment'!$A$1:$E$6135,4,FALSE)</f>
        <v>1861</v>
      </c>
      <c r="N301" s="3">
        <f>vlookup(E301,'Faculty and Enrollment'!$A$1:$E$6135,5,FALSE)</f>
        <v>309</v>
      </c>
      <c r="O301" s="3">
        <f>vlookup(E301, IPEDS!$B$2:$J$6164, 9, FALSE)</f>
        <v>3</v>
      </c>
      <c r="P301" s="3" t="str">
        <f t="shared" si="2"/>
        <v>Private</v>
      </c>
      <c r="Q301" s="1" t="b">
        <v>0</v>
      </c>
    </row>
    <row r="302">
      <c r="A302" s="1" t="s">
        <v>630</v>
      </c>
      <c r="B302" s="1" t="s">
        <v>22</v>
      </c>
      <c r="C302" s="1" t="s">
        <v>631</v>
      </c>
      <c r="D302" s="3">
        <f>vlookup(C302, IPEDS!$A$2:$C$6164, 2, FALSE)</f>
        <v>140720</v>
      </c>
      <c r="E302" s="3">
        <v>140720.0</v>
      </c>
      <c r="F302" s="3">
        <f>vlookup(E302, IPEDS!$B$2:$H$6164, 2, FALSE)</f>
        <v>5</v>
      </c>
      <c r="G302" s="3" t="str">
        <f>VLOOKUP(F302,Region_Codes!A:B,2,FALSE)</f>
        <v>Southeast</v>
      </c>
      <c r="H302" s="3">
        <f>vlookup(E302, IPEDS!$B$2:$H$6164, 3, FALSE)</f>
        <v>21</v>
      </c>
      <c r="I302" s="3">
        <f>vlookup(E302, IPEDS!$B$2:$H$6164, 7, FALSE)</f>
        <v>71</v>
      </c>
      <c r="J302" s="3" t="str">
        <f t="shared" si="1"/>
        <v>Religious</v>
      </c>
      <c r="K302" s="3" t="str">
        <f>VLOOKUP(H302,Carnegie_class!A:B,2,FALSE)</f>
        <v>Baccalaureate Colleges</v>
      </c>
      <c r="L302" s="3" t="str">
        <f>vlookup(E302, IPEDS!$B$2:$H$6164, 5, FALSE)</f>
        <v>GA</v>
      </c>
      <c r="M302" s="3">
        <f>vlookup(E302,'Faculty and Enrollment'!$A$1:$E$6135,4,FALSE)</f>
        <v>344</v>
      </c>
      <c r="N302" s="3">
        <f>vlookup(E302,'Faculty and Enrollment'!$A$1:$E$6135,5,FALSE)</f>
        <v>27</v>
      </c>
      <c r="O302" s="1">
        <v>4.0</v>
      </c>
      <c r="P302" s="3" t="str">
        <f t="shared" si="2"/>
        <v>Private</v>
      </c>
      <c r="Q302" s="1" t="b">
        <v>0</v>
      </c>
    </row>
    <row r="303">
      <c r="A303" s="1" t="s">
        <v>632</v>
      </c>
      <c r="B303" s="1" t="s">
        <v>22</v>
      </c>
      <c r="C303" s="1" t="s">
        <v>633</v>
      </c>
      <c r="D303" s="1">
        <v>174899.0</v>
      </c>
      <c r="E303" s="1">
        <v>174899.0</v>
      </c>
      <c r="F303" s="3">
        <f>vlookup(E303, IPEDS!$B$2:$H$6164, 2, FALSE)</f>
        <v>4</v>
      </c>
      <c r="G303" s="3" t="str">
        <f>VLOOKUP(F303,Region_Codes!A:B,2,FALSE)</f>
        <v>Plains</v>
      </c>
      <c r="H303" s="3">
        <f>vlookup(E303, IPEDS!$B$2:$H$6164, 3, FALSE)</f>
        <v>17</v>
      </c>
      <c r="I303" s="3">
        <f>vlookup(E303, IPEDS!$B$2:$H$6164, 7, FALSE)</f>
        <v>30</v>
      </c>
      <c r="J303" s="3" t="str">
        <f t="shared" si="1"/>
        <v>Religious</v>
      </c>
      <c r="K303" s="3" t="str">
        <f>VLOOKUP(H303,Carnegie_class!A:B,2,FALSE)</f>
        <v>DPU</v>
      </c>
      <c r="L303" s="3" t="str">
        <f>vlookup(E303, IPEDS!$B$2:$H$6164, 5, FALSE)</f>
        <v>MN</v>
      </c>
      <c r="M303" s="3">
        <f>vlookup(E303,'Faculty and Enrollment'!$A$1:$E$6135,4,FALSE)</f>
        <v>2979</v>
      </c>
      <c r="N303" s="3">
        <f>vlookup(E303,'Faculty and Enrollment'!$A$1:$E$6135,5,FALSE)</f>
        <v>213</v>
      </c>
      <c r="O303" s="1">
        <v>4.0</v>
      </c>
      <c r="P303" s="3" t="str">
        <f t="shared" si="2"/>
        <v>Private</v>
      </c>
      <c r="Q303" s="1" t="b">
        <v>0</v>
      </c>
    </row>
    <row r="304">
      <c r="A304" s="1" t="s">
        <v>634</v>
      </c>
      <c r="B304" s="1" t="s">
        <v>22</v>
      </c>
      <c r="C304" s="1" t="s">
        <v>635</v>
      </c>
      <c r="D304" s="3">
        <f>vlookup(C304, IPEDS!$A$2:$C$6164, 2, FALSE)</f>
        <v>186645</v>
      </c>
      <c r="E304" s="3">
        <v>186645.0</v>
      </c>
      <c r="F304" s="3">
        <f>vlookup(E304, IPEDS!$B$2:$H$6164, 2, FALSE)</f>
        <v>2</v>
      </c>
      <c r="G304" s="3" t="str">
        <f>VLOOKUP(F304,Region_Codes!A:B,2,FALSE)</f>
        <v>Mid East</v>
      </c>
      <c r="H304" s="3">
        <f>vlookup(E304, IPEDS!$B$2:$H$6164, 3, FALSE)</f>
        <v>5</v>
      </c>
      <c r="I304" s="3">
        <f>vlookup(E304, IPEDS!$B$2:$H$6164, 7, FALSE)</f>
        <v>-2</v>
      </c>
      <c r="J304" s="3" t="str">
        <f t="shared" si="1"/>
        <v>Not religious</v>
      </c>
      <c r="K304" s="3" t="str">
        <f>VLOOKUP(H304,Carnegie_class!A:B,2,FALSE)</f>
        <v>Community College</v>
      </c>
      <c r="L304" s="3" t="str">
        <f>vlookup(E304, IPEDS!$B$2:$H$6164, 5, FALSE)</f>
        <v>NJ</v>
      </c>
      <c r="M304" s="3">
        <f>vlookup(E304,'Faculty and Enrollment'!$A$1:$E$6135,4,FALSE)</f>
        <v>6587</v>
      </c>
      <c r="N304" s="3">
        <f>vlookup(E304,'Faculty and Enrollment'!$A$1:$E$6135,5,FALSE)</f>
        <v>215</v>
      </c>
      <c r="O304" s="3">
        <f>vlookup(E304, IPEDS!$B$2:$J$6164, 9, FALSE)</f>
        <v>1</v>
      </c>
      <c r="P304" s="3" t="str">
        <f t="shared" si="2"/>
        <v>Public</v>
      </c>
      <c r="Q304" s="1" t="b">
        <v>0</v>
      </c>
    </row>
    <row r="305">
      <c r="A305" s="1" t="s">
        <v>636</v>
      </c>
      <c r="B305" s="1" t="s">
        <v>22</v>
      </c>
      <c r="C305" s="1" t="s">
        <v>637</v>
      </c>
      <c r="D305" s="3">
        <f>vlookup(C305, IPEDS!$A$2:$C$6164, 2, FALSE)</f>
        <v>146427</v>
      </c>
      <c r="E305" s="3">
        <v>146427.0</v>
      </c>
      <c r="F305" s="3">
        <f>vlookup(E305, IPEDS!$B$2:$H$6164, 2, FALSE)</f>
        <v>3</v>
      </c>
      <c r="G305" s="3" t="str">
        <f>VLOOKUP(F305,Region_Codes!A:B,2,FALSE)</f>
        <v>Great Lakes</v>
      </c>
      <c r="H305" s="3">
        <f>vlookup(E305, IPEDS!$B$2:$H$6164, 3, FALSE)</f>
        <v>21</v>
      </c>
      <c r="I305" s="3">
        <f>vlookup(E305, IPEDS!$B$2:$H$6164, 7, FALSE)</f>
        <v>-2</v>
      </c>
      <c r="J305" s="3" t="str">
        <f t="shared" si="1"/>
        <v>Not religious</v>
      </c>
      <c r="K305" s="3" t="str">
        <f>VLOOKUP(H305,Carnegie_class!A:B,2,FALSE)</f>
        <v>Baccalaureate Colleges</v>
      </c>
      <c r="L305" s="3" t="str">
        <f>vlookup(E305, IPEDS!$B$2:$H$6164, 5, FALSE)</f>
        <v>IL</v>
      </c>
      <c r="M305" s="3">
        <f>vlookup(E305,'Faculty and Enrollment'!$A$1:$E$6135,4,FALSE)</f>
        <v>1001</v>
      </c>
      <c r="N305" s="3">
        <f>vlookup(E305,'Faculty and Enrollment'!$A$1:$E$6135,5,FALSE)</f>
        <v>126</v>
      </c>
      <c r="O305" s="1">
        <v>3.0</v>
      </c>
      <c r="P305" s="3" t="str">
        <f t="shared" si="2"/>
        <v>Private</v>
      </c>
      <c r="Q305" s="1" t="b">
        <v>0</v>
      </c>
    </row>
    <row r="306">
      <c r="A306" s="1" t="s">
        <v>638</v>
      </c>
      <c r="B306" s="1" t="s">
        <v>222</v>
      </c>
      <c r="C306" s="1" t="s">
        <v>639</v>
      </c>
      <c r="D306" s="1">
        <v>172477.0</v>
      </c>
      <c r="E306" s="1">
        <v>172477.0</v>
      </c>
      <c r="F306" s="3">
        <f>vlookup(E306, IPEDS!$B$2:$H$6164, 2, FALSE)</f>
        <v>3</v>
      </c>
      <c r="G306" s="3" t="str">
        <f>VLOOKUP(F306,Region_Codes!A:B,2,FALSE)</f>
        <v>Great Lakes</v>
      </c>
      <c r="H306" s="3">
        <f>vlookup(E306, IPEDS!$B$2:$H$6164, 3, FALSE)</f>
        <v>31</v>
      </c>
      <c r="I306" s="3">
        <f>vlookup(E306, IPEDS!$B$2:$H$6164, 7, FALSE)</f>
        <v>-2</v>
      </c>
      <c r="J306" s="3" t="str">
        <f t="shared" si="1"/>
        <v>Not religious</v>
      </c>
      <c r="K306" s="3" t="str">
        <f>VLOOKUP(H306,Carnegie_class!A:B,2,FALSE)</f>
        <v>Special Focus Four-Year</v>
      </c>
      <c r="L306" s="3" t="str">
        <f>vlookup(E306, IPEDS!$B$2:$H$6164, 5, FALSE)</f>
        <v>MI</v>
      </c>
      <c r="M306" s="3">
        <f>vlookup(E306,'Faculty and Enrollment'!$A$1:$E$6135,4,FALSE)</f>
        <v>451</v>
      </c>
      <c r="N306" s="3">
        <f>vlookup(E306,'Faculty and Enrollment'!$A$1:$E$6135,5,FALSE)</f>
        <v>40</v>
      </c>
      <c r="O306" s="1">
        <v>3.0</v>
      </c>
      <c r="P306" s="3" t="str">
        <f t="shared" si="2"/>
        <v>Private</v>
      </c>
      <c r="Q306" s="1" t="b">
        <v>0</v>
      </c>
    </row>
    <row r="307">
      <c r="A307" s="1" t="s">
        <v>640</v>
      </c>
      <c r="B307" s="1" t="s">
        <v>22</v>
      </c>
      <c r="C307" s="1" t="s">
        <v>641</v>
      </c>
      <c r="D307" s="3">
        <f>vlookup(C307, IPEDS!$A$2:$C$6164, 2, FALSE)</f>
        <v>131876</v>
      </c>
      <c r="E307" s="3">
        <v>131876.0</v>
      </c>
      <c r="F307" s="3">
        <f>vlookup(E307, IPEDS!$B$2:$H$6164, 2, FALSE)</f>
        <v>2</v>
      </c>
      <c r="G307" s="3" t="str">
        <f>VLOOKUP(F307,Region_Codes!A:B,2,FALSE)</f>
        <v>Mid East</v>
      </c>
      <c r="H307" s="3">
        <f>vlookup(E307, IPEDS!$B$2:$H$6164, 3, FALSE)</f>
        <v>19</v>
      </c>
      <c r="I307" s="3">
        <f>vlookup(E307, IPEDS!$B$2:$H$6164, 7, FALSE)</f>
        <v>30</v>
      </c>
      <c r="J307" s="3" t="str">
        <f t="shared" si="1"/>
        <v>Religious</v>
      </c>
      <c r="K307" s="3" t="str">
        <f>VLOOKUP(H307,Carnegie_class!A:B,2,FALSE)</f>
        <v>M2</v>
      </c>
      <c r="L307" s="3" t="str">
        <f>vlookup(E307, IPEDS!$B$2:$H$6164, 5, FALSE)</f>
        <v>DC</v>
      </c>
      <c r="M307" s="3">
        <f>vlookup(E307,'Faculty and Enrollment'!$A$1:$E$6135,4,FALSE)</f>
        <v>1865</v>
      </c>
      <c r="N307" s="3">
        <f>vlookup(E307,'Faculty and Enrollment'!$A$1:$E$6135,5,FALSE)</f>
        <v>151</v>
      </c>
      <c r="O307" s="1">
        <v>4.0</v>
      </c>
      <c r="P307" s="3" t="str">
        <f t="shared" si="2"/>
        <v>Private</v>
      </c>
      <c r="Q307" s="1" t="b">
        <v>0</v>
      </c>
    </row>
    <row r="308">
      <c r="A308" s="1" t="s">
        <v>642</v>
      </c>
      <c r="B308" s="1" t="s">
        <v>22</v>
      </c>
      <c r="C308" s="1" t="s">
        <v>643</v>
      </c>
      <c r="D308" s="3">
        <f>vlookup(C308, IPEDS!$A$2:$C$6164, 2, FALSE)</f>
        <v>130794</v>
      </c>
      <c r="E308" s="3">
        <v>130794.0</v>
      </c>
      <c r="F308" s="3">
        <f>vlookup(E308, IPEDS!$B$2:$H$6164, 2, FALSE)</f>
        <v>1</v>
      </c>
      <c r="G308" s="3" t="str">
        <f>VLOOKUP(F308,Region_Codes!A:B,2,FALSE)</f>
        <v>New England</v>
      </c>
      <c r="H308" s="3">
        <f>vlookup(E308, IPEDS!$B$2:$H$6164, 3, FALSE)</f>
        <v>15</v>
      </c>
      <c r="I308" s="3">
        <f>vlookup(E308, IPEDS!$B$2:$H$6164, 7, FALSE)</f>
        <v>-2</v>
      </c>
      <c r="J308" s="3" t="str">
        <f t="shared" si="1"/>
        <v>Not religious</v>
      </c>
      <c r="K308" s="3" t="str">
        <f>VLOOKUP(H308,Carnegie_class!A:B,2,FALSE)</f>
        <v>R1</v>
      </c>
      <c r="L308" s="3" t="str">
        <f>vlookup(E308, IPEDS!$B$2:$H$6164, 5, FALSE)</f>
        <v>CT</v>
      </c>
      <c r="M308" s="3">
        <f>vlookup(E308,'Faculty and Enrollment'!$A$1:$E$6135,4,FALSE)</f>
        <v>15081</v>
      </c>
      <c r="N308" s="3">
        <f>vlookup(E308,'Faculty and Enrollment'!$A$1:$E$6135,5,FALSE)</f>
        <v>3154</v>
      </c>
      <c r="O308" s="1">
        <v>3.0</v>
      </c>
      <c r="P308" s="3" t="str">
        <f t="shared" si="2"/>
        <v>Private</v>
      </c>
      <c r="Q308" s="1" t="b">
        <v>1</v>
      </c>
    </row>
    <row r="309">
      <c r="A309" s="1" t="s">
        <v>644</v>
      </c>
      <c r="B309" s="1" t="s">
        <v>67</v>
      </c>
      <c r="C309" s="1" t="s">
        <v>645</v>
      </c>
      <c r="D309" s="3">
        <f>vlookup(C309, IPEDS!$A$2:$C$6164, 2, FALSE)</f>
        <v>190372</v>
      </c>
      <c r="E309" s="3">
        <v>190372.0</v>
      </c>
      <c r="F309" s="3">
        <f>vlookup(E309, IPEDS!$B$2:$H$6164, 2, FALSE)</f>
        <v>2</v>
      </c>
      <c r="G309" s="3" t="str">
        <f>VLOOKUP(F309,Region_Codes!A:B,2,FALSE)</f>
        <v>Mid East</v>
      </c>
      <c r="H309" s="3">
        <f>vlookup(E309, IPEDS!$B$2:$H$6164, 3, FALSE)</f>
        <v>22</v>
      </c>
      <c r="I309" s="3">
        <f>vlookup(E309, IPEDS!$B$2:$H$6164, 7, FALSE)</f>
        <v>-2</v>
      </c>
      <c r="J309" s="3" t="str">
        <f t="shared" si="1"/>
        <v>Not religious</v>
      </c>
      <c r="K309" s="3" t="str">
        <f>VLOOKUP(H309,Carnegie_class!A:B,2,FALSE)</f>
        <v>Baccalaureate Colleges</v>
      </c>
      <c r="L309" s="3" t="str">
        <f>vlookup(E309, IPEDS!$B$2:$H$6164, 5, FALSE)</f>
        <v>NY</v>
      </c>
      <c r="M309" s="3">
        <f>vlookup(E309,'Faculty and Enrollment'!$A$1:$E$6135,4,FALSE)</f>
        <v>983</v>
      </c>
      <c r="N309" s="3">
        <f>vlookup(E309,'Faculty and Enrollment'!$A$1:$E$6135,5,FALSE)</f>
        <v>110</v>
      </c>
      <c r="O309" s="3">
        <f>vlookup(E309, IPEDS!$B$2:$J$6164, 9, FALSE)</f>
        <v>3</v>
      </c>
      <c r="P309" s="3" t="str">
        <f t="shared" si="2"/>
        <v>Private</v>
      </c>
      <c r="Q309" s="1" t="b">
        <v>0</v>
      </c>
    </row>
    <row r="310">
      <c r="A310" s="1" t="s">
        <v>646</v>
      </c>
      <c r="B310" s="1" t="s">
        <v>22</v>
      </c>
      <c r="C310" s="1" t="s">
        <v>647</v>
      </c>
      <c r="D310" s="3">
        <f>vlookup(C310, IPEDS!$A$2:$C$6164, 2, FALSE)</f>
        <v>235097</v>
      </c>
      <c r="E310" s="3">
        <v>235097.0</v>
      </c>
      <c r="F310" s="3">
        <f>vlookup(E310, IPEDS!$B$2:$H$6164, 2, FALSE)</f>
        <v>8</v>
      </c>
      <c r="G310" s="3" t="str">
        <f>VLOOKUP(F310,Region_Codes!A:B,2,FALSE)</f>
        <v>Far West</v>
      </c>
      <c r="H310" s="3">
        <f>vlookup(E310, IPEDS!$B$2:$H$6164, 3, FALSE)</f>
        <v>18</v>
      </c>
      <c r="I310" s="3">
        <f>vlookup(E310, IPEDS!$B$2:$H$6164, 7, FALSE)</f>
        <v>-2</v>
      </c>
      <c r="J310" s="3" t="str">
        <f t="shared" si="1"/>
        <v>Not religious</v>
      </c>
      <c r="K310" s="3" t="str">
        <f>VLOOKUP(H310,Carnegie_class!A:B,2,FALSE)</f>
        <v>M1</v>
      </c>
      <c r="L310" s="3" t="str">
        <f>vlookup(E310, IPEDS!$B$2:$H$6164, 5, FALSE)</f>
        <v>WA</v>
      </c>
      <c r="M310" s="3">
        <f>vlookup(E310,'Faculty and Enrollment'!$A$1:$E$6135,4,FALSE)</f>
        <v>10741</v>
      </c>
      <c r="N310" s="3">
        <f>vlookup(E310,'Faculty and Enrollment'!$A$1:$E$6135,5,FALSE)</f>
        <v>472</v>
      </c>
      <c r="O310" s="1">
        <v>1.0</v>
      </c>
      <c r="P310" s="3" t="str">
        <f t="shared" si="2"/>
        <v>Public</v>
      </c>
      <c r="Q310" s="1" t="b">
        <v>1</v>
      </c>
    </row>
    <row r="311">
      <c r="A311" s="1" t="s">
        <v>648</v>
      </c>
      <c r="B311" s="1" t="s">
        <v>22</v>
      </c>
      <c r="C311" s="1" t="s">
        <v>649</v>
      </c>
      <c r="D311" s="3">
        <f>vlookup(C311, IPEDS!$A$2:$C$6164, 2, FALSE)</f>
        <v>211468</v>
      </c>
      <c r="E311" s="3">
        <v>211468.0</v>
      </c>
      <c r="F311" s="3">
        <f>vlookup(E311, IPEDS!$B$2:$H$6164, 2, FALSE)</f>
        <v>2</v>
      </c>
      <c r="G311" s="3" t="str">
        <f>VLOOKUP(F311,Region_Codes!A:B,2,FALSE)</f>
        <v>Mid East</v>
      </c>
      <c r="H311" s="3">
        <f>vlookup(E311, IPEDS!$B$2:$H$6164, 3, FALSE)</f>
        <v>20</v>
      </c>
      <c r="I311" s="3">
        <f>vlookup(E311, IPEDS!$B$2:$H$6164, 7, FALSE)</f>
        <v>-2</v>
      </c>
      <c r="J311" s="3" t="str">
        <f t="shared" si="1"/>
        <v>Not religious</v>
      </c>
      <c r="K311" s="3" t="str">
        <f>VLOOKUP(H311,Carnegie_class!A:B,2,FALSE)</f>
        <v>M3</v>
      </c>
      <c r="L311" s="3" t="str">
        <f>vlookup(E311, IPEDS!$B$2:$H$6164, 5, FALSE)</f>
        <v>PA</v>
      </c>
      <c r="M311" s="3">
        <f>vlookup(E311,'Faculty and Enrollment'!$A$1:$E$6135,4,FALSE)</f>
        <v>1248</v>
      </c>
      <c r="N311" s="3">
        <f>vlookup(E311,'Faculty and Enrollment'!$A$1:$E$6135,5,FALSE)</f>
        <v>100</v>
      </c>
      <c r="O311" s="1">
        <v>3.0</v>
      </c>
      <c r="P311" s="3" t="str">
        <f t="shared" si="2"/>
        <v>Private</v>
      </c>
      <c r="Q311" s="1" t="b">
        <v>0</v>
      </c>
    </row>
    <row r="312">
      <c r="A312" s="1" t="s">
        <v>650</v>
      </c>
      <c r="B312" s="1" t="s">
        <v>22</v>
      </c>
      <c r="C312" s="1" t="s">
        <v>651</v>
      </c>
      <c r="D312" s="1">
        <v>166665.0</v>
      </c>
      <c r="E312" s="1">
        <v>166665.0</v>
      </c>
      <c r="F312" s="3">
        <f>vlookup(E312, IPEDS!$B$2:$H$6164, 2, FALSE)</f>
        <v>1</v>
      </c>
      <c r="G312" s="3" t="str">
        <f>VLOOKUP(F312,Region_Codes!A:B,2,FALSE)</f>
        <v>New England</v>
      </c>
      <c r="H312" s="3">
        <f>vlookup(E312, IPEDS!$B$2:$H$6164, 3, FALSE)</f>
        <v>-2</v>
      </c>
      <c r="I312" s="3">
        <f>vlookup(E312, IPEDS!$B$2:$H$6164, 7, FALSE)</f>
        <v>-2</v>
      </c>
      <c r="J312" s="3" t="str">
        <f t="shared" si="1"/>
        <v>Not religious</v>
      </c>
      <c r="K312" s="3" t="str">
        <f>VLOOKUP(H312,Carnegie_class!A:B,2,FALSE)</f>
        <v>Not classified, not in classification universe</v>
      </c>
      <c r="L312" s="3" t="str">
        <f>vlookup(E312, IPEDS!$B$2:$H$6164, 5, FALSE)</f>
        <v>MA</v>
      </c>
      <c r="M312" s="3" t="str">
        <f>vlookup(E312,'Faculty and Enrollment'!$A$1:$E$6135,4,FALSE)</f>
        <v/>
      </c>
      <c r="N312" s="3">
        <f>vlookup(E312,'Faculty and Enrollment'!$A$1:$E$6135,5,FALSE)</f>
        <v>0</v>
      </c>
      <c r="O312" s="3">
        <f>vlookup(E312, IPEDS!$B$2:$J$6164, 9, FALSE)</f>
        <v>1</v>
      </c>
      <c r="P312" s="3" t="str">
        <f t="shared" si="2"/>
        <v>Public</v>
      </c>
      <c r="Q312" s="1" t="b">
        <v>0</v>
      </c>
    </row>
    <row r="313">
      <c r="A313" s="1" t="s">
        <v>652</v>
      </c>
      <c r="B313" s="1" t="s">
        <v>162</v>
      </c>
      <c r="C313" s="1" t="s">
        <v>653</v>
      </c>
      <c r="D313" s="1">
        <v>112817.0</v>
      </c>
      <c r="E313" s="1">
        <v>112817.0</v>
      </c>
      <c r="F313" s="3">
        <f>vlookup(E313, IPEDS!$B$2:$H$6164, 2, FALSE)</f>
        <v>8</v>
      </c>
      <c r="G313" s="3" t="str">
        <f>VLOOKUP(F313,Region_Codes!A:B,2,FALSE)</f>
        <v>Far West</v>
      </c>
      <c r="H313" s="3">
        <f>vlookup(E313, IPEDS!$B$2:$H$6164, 3, FALSE)</f>
        <v>-2</v>
      </c>
      <c r="I313" s="3">
        <f>vlookup(E313, IPEDS!$B$2:$H$6164, 7, FALSE)</f>
        <v>-2</v>
      </c>
      <c r="J313" s="3" t="str">
        <f t="shared" si="1"/>
        <v>Not religious</v>
      </c>
      <c r="K313" s="3" t="str">
        <f>VLOOKUP(H313,Carnegie_class!A:B,2,FALSE)</f>
        <v>Not classified, not in classification universe</v>
      </c>
      <c r="L313" s="3" t="str">
        <f>vlookup(E313, IPEDS!$B$2:$H$6164, 5, FALSE)</f>
        <v>CA</v>
      </c>
      <c r="M313" s="3" t="str">
        <f>vlookup(E313,'Faculty and Enrollment'!$A$1:$E$6135,4,FALSE)</f>
        <v/>
      </c>
      <c r="N313" s="3">
        <f>vlookup(E313,'Faculty and Enrollment'!$A$1:$E$6135,5,FALSE)</f>
        <v>0</v>
      </c>
      <c r="O313" s="3">
        <f>vlookup(E313, IPEDS!$B$2:$J$6164, 9, FALSE)</f>
        <v>1</v>
      </c>
      <c r="P313" s="3" t="str">
        <f t="shared" si="2"/>
        <v>Public</v>
      </c>
      <c r="Q313" s="1" t="b">
        <v>0</v>
      </c>
    </row>
    <row r="314">
      <c r="A314" s="1" t="s">
        <v>654</v>
      </c>
      <c r="B314" s="1" t="s">
        <v>22</v>
      </c>
      <c r="C314" s="1" t="s">
        <v>655</v>
      </c>
      <c r="D314" s="3">
        <f>vlookup(C314, IPEDS!$A$2:$C$6164, 2, FALSE)</f>
        <v>236708</v>
      </c>
      <c r="E314" s="3">
        <v>236708.0</v>
      </c>
      <c r="F314" s="3">
        <f>vlookup(E314, IPEDS!$B$2:$H$6164, 2, FALSE)</f>
        <v>8</v>
      </c>
      <c r="G314" s="3" t="str">
        <f>VLOOKUP(F314,Region_Codes!A:B,2,FALSE)</f>
        <v>Far West</v>
      </c>
      <c r="H314" s="3">
        <f>vlookup(E314, IPEDS!$B$2:$H$6164, 3, FALSE)</f>
        <v>14</v>
      </c>
      <c r="I314" s="3">
        <f>vlookup(E314, IPEDS!$B$2:$H$6164, 7, FALSE)</f>
        <v>-2</v>
      </c>
      <c r="J314" s="3" t="str">
        <f t="shared" si="1"/>
        <v>Not religious</v>
      </c>
      <c r="K314" s="3" t="str">
        <f>VLOOKUP(H314,Carnegie_class!A:B,2,FALSE)</f>
        <v>Baccalaureate/Associate’s Colleges: Associate’s Dominant</v>
      </c>
      <c r="L314" s="3" t="str">
        <f>vlookup(E314, IPEDS!$B$2:$H$6164, 5, FALSE)</f>
        <v>WA</v>
      </c>
      <c r="M314" s="3">
        <f>vlookup(E314,'Faculty and Enrollment'!$A$1:$E$6135,4,FALSE)</f>
        <v>3903</v>
      </c>
      <c r="N314" s="3">
        <f>vlookup(E314,'Faculty and Enrollment'!$A$1:$E$6135,5,FALSE)</f>
        <v>181</v>
      </c>
      <c r="O314" s="3">
        <f>vlookup(E314, IPEDS!$B$2:$J$6164, 9, FALSE)</f>
        <v>1</v>
      </c>
      <c r="P314" s="3" t="str">
        <f t="shared" si="2"/>
        <v>Public</v>
      </c>
      <c r="Q314" s="1" t="b">
        <v>0</v>
      </c>
    </row>
    <row r="315">
      <c r="A315" s="1" t="s">
        <v>656</v>
      </c>
      <c r="B315" s="1" t="s">
        <v>22</v>
      </c>
      <c r="C315" s="1" t="s">
        <v>657</v>
      </c>
      <c r="D315" s="3">
        <f>vlookup(C315, IPEDS!$A$2:$C$6164, 2, FALSE)</f>
        <v>184612</v>
      </c>
      <c r="E315" s="3">
        <v>184612.0</v>
      </c>
      <c r="F315" s="3">
        <f>vlookup(E315, IPEDS!$B$2:$H$6164, 2, FALSE)</f>
        <v>2</v>
      </c>
      <c r="G315" s="3" t="str">
        <f>VLOOKUP(F315,Region_Codes!A:B,2,FALSE)</f>
        <v>Mid East</v>
      </c>
      <c r="H315" s="3">
        <f>vlookup(E315, IPEDS!$B$2:$H$6164, 3, FALSE)</f>
        <v>19</v>
      </c>
      <c r="I315" s="3">
        <f>vlookup(E315, IPEDS!$B$2:$H$6164, 7, FALSE)</f>
        <v>30</v>
      </c>
      <c r="J315" s="3" t="str">
        <f t="shared" si="1"/>
        <v>Religious</v>
      </c>
      <c r="K315" s="3" t="str">
        <f>VLOOKUP(H315,Carnegie_class!A:B,2,FALSE)</f>
        <v>M2</v>
      </c>
      <c r="L315" s="3" t="str">
        <f>vlookup(E315, IPEDS!$B$2:$H$6164, 5, FALSE)</f>
        <v>NJ</v>
      </c>
      <c r="M315" s="3">
        <f>vlookup(E315,'Faculty and Enrollment'!$A$1:$E$6135,4,FALSE)</f>
        <v>2236</v>
      </c>
      <c r="N315" s="3">
        <f>vlookup(E315,'Faculty and Enrollment'!$A$1:$E$6135,5,FALSE)</f>
        <v>123</v>
      </c>
      <c r="O315" s="1">
        <v>4.0</v>
      </c>
      <c r="P315" s="3" t="str">
        <f t="shared" si="2"/>
        <v>Private</v>
      </c>
      <c r="Q315" s="1" t="b">
        <v>0</v>
      </c>
    </row>
    <row r="316">
      <c r="A316" s="1" t="s">
        <v>658</v>
      </c>
      <c r="B316" s="1" t="s">
        <v>22</v>
      </c>
      <c r="C316" s="1" t="s">
        <v>659</v>
      </c>
      <c r="D316" s="3">
        <f>vlookup(C316, IPEDS!$A$2:$C$6164, 2, FALSE)</f>
        <v>234173</v>
      </c>
      <c r="E316" s="3">
        <v>234173.0</v>
      </c>
      <c r="F316" s="3">
        <f>vlookup(E316, IPEDS!$B$2:$H$6164, 2, FALSE)</f>
        <v>5</v>
      </c>
      <c r="G316" s="3" t="str">
        <f>VLOOKUP(F316,Region_Codes!A:B,2,FALSE)</f>
        <v>Southeast</v>
      </c>
      <c r="H316" s="3">
        <f>vlookup(E316, IPEDS!$B$2:$H$6164, 3, FALSE)</f>
        <v>21</v>
      </c>
      <c r="I316" s="3">
        <f>vlookup(E316, IPEDS!$B$2:$H$6164, 7, FALSE)</f>
        <v>71</v>
      </c>
      <c r="J316" s="3" t="str">
        <f t="shared" si="1"/>
        <v>Religious</v>
      </c>
      <c r="K316" s="3" t="str">
        <f>VLOOKUP(H316,Carnegie_class!A:B,2,FALSE)</f>
        <v>Baccalaureate Colleges</v>
      </c>
      <c r="L316" s="3" t="str">
        <f>vlookup(E316, IPEDS!$B$2:$H$6164, 5, FALSE)</f>
        <v>VA</v>
      </c>
      <c r="M316" s="3">
        <f>vlookup(E316,'Faculty and Enrollment'!$A$1:$E$6135,4,FALSE)</f>
        <v>1711</v>
      </c>
      <c r="N316" s="3">
        <f>vlookup(E316,'Faculty and Enrollment'!$A$1:$E$6135,5,FALSE)</f>
        <v>99</v>
      </c>
      <c r="O316" s="3">
        <f>vlookup(E316, IPEDS!$B$2:$J$6164, 9, FALSE)</f>
        <v>3</v>
      </c>
      <c r="P316" s="3" t="str">
        <f t="shared" si="2"/>
        <v>Private</v>
      </c>
      <c r="Q316" s="1" t="b">
        <v>0</v>
      </c>
    </row>
    <row r="317">
      <c r="A317" s="1" t="s">
        <v>660</v>
      </c>
      <c r="B317" s="1" t="s">
        <v>22</v>
      </c>
      <c r="C317" s="1" t="s">
        <v>661</v>
      </c>
      <c r="D317" s="3">
        <f>vlookup(C317, IPEDS!$A$2:$C$6164, 2, FALSE)</f>
        <v>149772</v>
      </c>
      <c r="E317" s="3">
        <v>149772.0</v>
      </c>
      <c r="F317" s="3">
        <f>vlookup(E317, IPEDS!$B$2:$H$6164, 2, FALSE)</f>
        <v>3</v>
      </c>
      <c r="G317" s="3" t="str">
        <f>VLOOKUP(F317,Region_Codes!A:B,2,FALSE)</f>
        <v>Great Lakes</v>
      </c>
      <c r="H317" s="3">
        <f>vlookup(E317, IPEDS!$B$2:$H$6164, 3, FALSE)</f>
        <v>18</v>
      </c>
      <c r="I317" s="3">
        <f>vlookup(E317, IPEDS!$B$2:$H$6164, 7, FALSE)</f>
        <v>-2</v>
      </c>
      <c r="J317" s="3" t="str">
        <f t="shared" si="1"/>
        <v>Not religious</v>
      </c>
      <c r="K317" s="3" t="str">
        <f>VLOOKUP(H317,Carnegie_class!A:B,2,FALSE)</f>
        <v>M1</v>
      </c>
      <c r="L317" s="3" t="str">
        <f>vlookup(E317, IPEDS!$B$2:$H$6164, 5, FALSE)</f>
        <v>IL</v>
      </c>
      <c r="M317" s="3">
        <f>vlookup(E317,'Faculty and Enrollment'!$A$1:$E$6135,4,FALSE)</f>
        <v>7073</v>
      </c>
      <c r="N317" s="3">
        <f>vlookup(E317,'Faculty and Enrollment'!$A$1:$E$6135,5,FALSE)</f>
        <v>462</v>
      </c>
      <c r="O317" s="1">
        <v>1.0</v>
      </c>
      <c r="P317" s="3" t="str">
        <f t="shared" si="2"/>
        <v>Public</v>
      </c>
      <c r="Q317" s="1" t="b">
        <v>0</v>
      </c>
    </row>
    <row r="318">
      <c r="A318" s="1" t="s">
        <v>662</v>
      </c>
      <c r="B318" s="1" t="s">
        <v>663</v>
      </c>
      <c r="C318" s="1" t="s">
        <v>664</v>
      </c>
      <c r="D318" s="3">
        <f>vlookup(C318, IPEDS!$A$2:$C$6164, 2, FALSE)</f>
        <v>124113</v>
      </c>
      <c r="E318" s="3">
        <v>124113.0</v>
      </c>
      <c r="F318" s="3">
        <f>vlookup(E318, IPEDS!$B$2:$H$6164, 2, FALSE)</f>
        <v>8</v>
      </c>
      <c r="G318" s="3" t="str">
        <f>VLOOKUP(F318,Region_Codes!A:B,2,FALSE)</f>
        <v>Far West</v>
      </c>
      <c r="H318" s="3">
        <f>vlookup(E318, IPEDS!$B$2:$H$6164, 3, FALSE)</f>
        <v>3</v>
      </c>
      <c r="I318" s="3">
        <f>vlookup(E318, IPEDS!$B$2:$H$6164, 7, FALSE)</f>
        <v>-2</v>
      </c>
      <c r="J318" s="3" t="str">
        <f t="shared" si="1"/>
        <v>Not religious</v>
      </c>
      <c r="K318" s="3" t="str">
        <f>VLOOKUP(H318,Carnegie_class!A:B,2,FALSE)</f>
        <v>Community College</v>
      </c>
      <c r="L318" s="3" t="str">
        <f>vlookup(E318, IPEDS!$B$2:$H$6164, 5, FALSE)</f>
        <v>CA</v>
      </c>
      <c r="M318" s="3">
        <f>vlookup(E318,'Faculty and Enrollment'!$A$1:$E$6135,4,FALSE)</f>
        <v>4135</v>
      </c>
      <c r="N318" s="3">
        <f>vlookup(E318,'Faculty and Enrollment'!$A$1:$E$6135,5,FALSE)</f>
        <v>67</v>
      </c>
      <c r="O318" s="1">
        <v>1.0</v>
      </c>
      <c r="P318" s="3" t="str">
        <f t="shared" si="2"/>
        <v>Public</v>
      </c>
      <c r="Q318" s="1" t="b">
        <v>0</v>
      </c>
    </row>
    <row r="319">
      <c r="A319" s="1" t="s">
        <v>665</v>
      </c>
      <c r="B319" s="1" t="s">
        <v>162</v>
      </c>
      <c r="C319" s="1" t="s">
        <v>666</v>
      </c>
      <c r="D319" s="3">
        <f>vlookup(C319, IPEDS!$A$2:$C$6164, 2, FALSE)</f>
        <v>145600</v>
      </c>
      <c r="E319" s="3">
        <v>145600.0</v>
      </c>
      <c r="F319" s="3">
        <f>vlookup(E319, IPEDS!$B$2:$H$6164, 2, FALSE)</f>
        <v>3</v>
      </c>
      <c r="G319" s="3" t="str">
        <f>VLOOKUP(F319,Region_Codes!A:B,2,FALSE)</f>
        <v>Great Lakes</v>
      </c>
      <c r="H319" s="3">
        <f>vlookup(E319, IPEDS!$B$2:$H$6164, 3, FALSE)</f>
        <v>15</v>
      </c>
      <c r="I319" s="3">
        <f>vlookup(E319, IPEDS!$B$2:$H$6164, 7, FALSE)</f>
        <v>-2</v>
      </c>
      <c r="J319" s="3" t="str">
        <f t="shared" si="1"/>
        <v>Not religious</v>
      </c>
      <c r="K319" s="3" t="str">
        <f>VLOOKUP(H319,Carnegie_class!A:B,2,FALSE)</f>
        <v>R1</v>
      </c>
      <c r="L319" s="3" t="str">
        <f>vlookup(E319, IPEDS!$B$2:$H$6164, 5, FALSE)</f>
        <v>IL</v>
      </c>
      <c r="M319" s="3">
        <f>vlookup(E319,'Faculty and Enrollment'!$A$1:$E$6135,4,FALSE)</f>
        <v>33522</v>
      </c>
      <c r="N319" s="3">
        <f>vlookup(E319,'Faculty and Enrollment'!$A$1:$E$6135,5,FALSE)</f>
        <v>2694</v>
      </c>
      <c r="O319" s="3">
        <f>vlookup(E319, IPEDS!$B$2:$J$6164, 9, FALSE)</f>
        <v>3</v>
      </c>
      <c r="P319" s="3" t="str">
        <f t="shared" si="2"/>
        <v>Private</v>
      </c>
      <c r="Q319" s="1" t="b">
        <v>0</v>
      </c>
    </row>
    <row r="320">
      <c r="A320" s="1" t="s">
        <v>667</v>
      </c>
      <c r="B320" s="1" t="s">
        <v>162</v>
      </c>
      <c r="C320" s="1" t="s">
        <v>668</v>
      </c>
      <c r="D320" s="1">
        <v>240444.0</v>
      </c>
      <c r="E320" s="1">
        <v>240444.0</v>
      </c>
      <c r="F320" s="3">
        <f>vlookup(E320, IPEDS!$B$2:$H$6164, 2, FALSE)</f>
        <v>3</v>
      </c>
      <c r="G320" s="3" t="str">
        <f>VLOOKUP(F320,Region_Codes!A:B,2,FALSE)</f>
        <v>Great Lakes</v>
      </c>
      <c r="H320" s="3">
        <f>vlookup(E320, IPEDS!$B$2:$H$6164, 3, FALSE)</f>
        <v>15</v>
      </c>
      <c r="I320" s="3">
        <f>vlookup(E320, IPEDS!$B$2:$H$6164, 7, FALSE)</f>
        <v>-2</v>
      </c>
      <c r="J320" s="3" t="str">
        <f t="shared" si="1"/>
        <v>Not religious</v>
      </c>
      <c r="K320" s="3" t="str">
        <f>VLOOKUP(H320,Carnegie_class!A:B,2,FALSE)</f>
        <v>R1</v>
      </c>
      <c r="L320" s="3" t="str">
        <f>vlookup(E320, IPEDS!$B$2:$H$6164, 5, FALSE)</f>
        <v>WI</v>
      </c>
      <c r="M320" s="3">
        <f>vlookup(E320,'Faculty and Enrollment'!$A$1:$E$6135,4,FALSE)</f>
        <v>49605</v>
      </c>
      <c r="N320" s="3">
        <f>vlookup(E320,'Faculty and Enrollment'!$A$1:$E$6135,5,FALSE)</f>
        <v>4248</v>
      </c>
      <c r="O320" s="3">
        <f>vlookup(E320, IPEDS!$B$2:$J$6164, 9, FALSE)</f>
        <v>1</v>
      </c>
      <c r="P320" s="3" t="str">
        <f t="shared" si="2"/>
        <v>Public</v>
      </c>
      <c r="Q320" s="1" t="b">
        <v>1</v>
      </c>
    </row>
    <row r="321">
      <c r="A321" s="1" t="s">
        <v>669</v>
      </c>
      <c r="B321" s="1" t="s">
        <v>22</v>
      </c>
      <c r="C321" s="1" t="s">
        <v>670</v>
      </c>
      <c r="D321" s="3">
        <f>vlookup(C321, IPEDS!$A$2:$C$6164, 2, FALSE)</f>
        <v>234845</v>
      </c>
      <c r="E321" s="3">
        <v>234845.0</v>
      </c>
      <c r="F321" s="3">
        <f>vlookup(E321, IPEDS!$B$2:$H$6164, 2, FALSE)</f>
        <v>8</v>
      </c>
      <c r="G321" s="3" t="str">
        <f>VLOOKUP(F321,Region_Codes!A:B,2,FALSE)</f>
        <v>Far West</v>
      </c>
      <c r="H321" s="3">
        <f>vlookup(E321, IPEDS!$B$2:$H$6164, 3, FALSE)</f>
        <v>23</v>
      </c>
      <c r="I321" s="3">
        <f>vlookup(E321, IPEDS!$B$2:$H$6164, 7, FALSE)</f>
        <v>-2</v>
      </c>
      <c r="J321" s="3" t="str">
        <f t="shared" si="1"/>
        <v>Not religious</v>
      </c>
      <c r="K321" s="3" t="str">
        <f>VLOOKUP(H321,Carnegie_class!A:B,2,FALSE)</f>
        <v>Baccalaureate/Associate’s Colleges: Mixed Baccalaureate/Associate’s</v>
      </c>
      <c r="L321" s="3" t="str">
        <f>vlookup(E321, IPEDS!$B$2:$H$6164, 5, FALSE)</f>
        <v>WA</v>
      </c>
      <c r="M321" s="3">
        <f>vlookup(E321,'Faculty and Enrollment'!$A$1:$E$6135,4,FALSE)</f>
        <v>2335</v>
      </c>
      <c r="N321" s="3">
        <f>vlookup(E321,'Faculty and Enrollment'!$A$1:$E$6135,5,FALSE)</f>
        <v>110</v>
      </c>
      <c r="O321" s="3">
        <f>vlookup(E321, IPEDS!$B$2:$J$6164, 9, FALSE)</f>
        <v>1</v>
      </c>
      <c r="P321" s="3" t="str">
        <f t="shared" si="2"/>
        <v>Public</v>
      </c>
      <c r="Q321" s="1" t="b">
        <v>0</v>
      </c>
    </row>
    <row r="322">
      <c r="A322" s="1" t="s">
        <v>671</v>
      </c>
      <c r="B322" s="1" t="s">
        <v>22</v>
      </c>
      <c r="C322" s="1" t="s">
        <v>672</v>
      </c>
      <c r="D322" s="3">
        <f>vlookup(C322, IPEDS!$A$2:$C$6164, 2, FALSE)</f>
        <v>172699</v>
      </c>
      <c r="E322" s="3">
        <v>172699.0</v>
      </c>
      <c r="F322" s="3">
        <f>vlookup(E322, IPEDS!$B$2:$H$6164, 2, FALSE)</f>
        <v>3</v>
      </c>
      <c r="G322" s="3" t="str">
        <f>VLOOKUP(F322,Region_Codes!A:B,2,FALSE)</f>
        <v>Great Lakes</v>
      </c>
      <c r="H322" s="3">
        <f>vlookup(E322, IPEDS!$B$2:$H$6164, 3, FALSE)</f>
        <v>16</v>
      </c>
      <c r="I322" s="3">
        <f>vlookup(E322, IPEDS!$B$2:$H$6164, 7, FALSE)</f>
        <v>-2</v>
      </c>
      <c r="J322" s="3" t="str">
        <f t="shared" si="1"/>
        <v>Not religious</v>
      </c>
      <c r="K322" s="3" t="str">
        <f>VLOOKUP(H322,Carnegie_class!A:B,2,FALSE)</f>
        <v>R2</v>
      </c>
      <c r="L322" s="3" t="str">
        <f>vlookup(E322, IPEDS!$B$2:$H$6164, 5, FALSE)</f>
        <v>MI</v>
      </c>
      <c r="M322" s="3">
        <f>vlookup(E322,'Faculty and Enrollment'!$A$1:$E$6135,4,FALSE)</f>
        <v>16693</v>
      </c>
      <c r="N322" s="3">
        <f>vlookup(E322,'Faculty and Enrollment'!$A$1:$E$6135,5,FALSE)</f>
        <v>892</v>
      </c>
      <c r="O322" s="1">
        <v>1.0</v>
      </c>
      <c r="P322" s="3" t="str">
        <f t="shared" si="2"/>
        <v>Public</v>
      </c>
      <c r="Q322" s="1" t="b">
        <v>0</v>
      </c>
    </row>
    <row r="323">
      <c r="A323" s="1" t="s">
        <v>673</v>
      </c>
      <c r="B323" s="1" t="s">
        <v>22</v>
      </c>
      <c r="C323" s="1" t="s">
        <v>674</v>
      </c>
      <c r="D323" s="1">
        <v>110510.0</v>
      </c>
      <c r="E323" s="1">
        <v>110510.0</v>
      </c>
      <c r="F323" s="3">
        <f>vlookup(E323, IPEDS!$B$2:$H$6164, 2, FALSE)</f>
        <v>8</v>
      </c>
      <c r="G323" s="3" t="str">
        <f>VLOOKUP(F323,Region_Codes!A:B,2,FALSE)</f>
        <v>Far West</v>
      </c>
      <c r="H323" s="3">
        <f>vlookup(E323, IPEDS!$B$2:$H$6164, 3, FALSE)</f>
        <v>16</v>
      </c>
      <c r="I323" s="3">
        <f>vlookup(E323, IPEDS!$B$2:$H$6164, 7, FALSE)</f>
        <v>-2</v>
      </c>
      <c r="J323" s="3" t="str">
        <f t="shared" si="1"/>
        <v>Not religious</v>
      </c>
      <c r="K323" s="3" t="str">
        <f>VLOOKUP(H323,Carnegie_class!A:B,2,FALSE)</f>
        <v>R2</v>
      </c>
      <c r="L323" s="3" t="str">
        <f>vlookup(E323, IPEDS!$B$2:$H$6164, 5, FALSE)</f>
        <v>CA</v>
      </c>
      <c r="M323" s="3">
        <f>vlookup(E323,'Faculty and Enrollment'!$A$1:$E$6135,4,FALSE)</f>
        <v>18925</v>
      </c>
      <c r="N323" s="3">
        <f>vlookup(E323,'Faculty and Enrollment'!$A$1:$E$6135,5,FALSE)</f>
        <v>726</v>
      </c>
      <c r="O323" s="3">
        <f>vlookup(E323, IPEDS!$B$2:$J$6164, 9, FALSE)</f>
        <v>1</v>
      </c>
      <c r="P323" s="3" t="str">
        <f t="shared" si="2"/>
        <v>Public</v>
      </c>
      <c r="Q323" s="1" t="b">
        <v>1</v>
      </c>
    </row>
    <row r="324">
      <c r="A324" s="1" t="s">
        <v>675</v>
      </c>
      <c r="B324" s="1" t="s">
        <v>22</v>
      </c>
      <c r="C324" s="1" t="s">
        <v>676</v>
      </c>
      <c r="D324" s="3">
        <f>vlookup(C324, IPEDS!$A$2:$C$6164, 2, FALSE)</f>
        <v>156408</v>
      </c>
      <c r="E324" s="3">
        <v>156408.0</v>
      </c>
      <c r="F324" s="3">
        <f>vlookup(E324, IPEDS!$B$2:$H$6164, 2, FALSE)</f>
        <v>5</v>
      </c>
      <c r="G324" s="3" t="str">
        <f>VLOOKUP(F324,Region_Codes!A:B,2,FALSE)</f>
        <v>Southeast</v>
      </c>
      <c r="H324" s="3">
        <f>vlookup(E324, IPEDS!$B$2:$H$6164, 3, FALSE)</f>
        <v>21</v>
      </c>
      <c r="I324" s="3">
        <f>vlookup(E324, IPEDS!$B$2:$H$6164, 7, FALSE)</f>
        <v>66</v>
      </c>
      <c r="J324" s="3" t="str">
        <f t="shared" si="1"/>
        <v>Religious</v>
      </c>
      <c r="K324" s="3" t="str">
        <f>VLOOKUP(H324,Carnegie_class!A:B,2,FALSE)</f>
        <v>Baccalaureate Colleges</v>
      </c>
      <c r="L324" s="3" t="str">
        <f>vlookup(E324, IPEDS!$B$2:$H$6164, 5, FALSE)</f>
        <v>KY</v>
      </c>
      <c r="M324" s="3">
        <f>vlookup(E324,'Faculty and Enrollment'!$A$1:$E$6135,4,FALSE)</f>
        <v>1356</v>
      </c>
      <c r="N324" s="3">
        <f>vlookup(E324,'Faculty and Enrollment'!$A$1:$E$6135,5,FALSE)</f>
        <v>142</v>
      </c>
      <c r="O324" s="1">
        <v>4.0</v>
      </c>
      <c r="P324" s="3" t="str">
        <f t="shared" si="2"/>
        <v>Private</v>
      </c>
      <c r="Q324" s="1" t="b">
        <v>0</v>
      </c>
    </row>
    <row r="325">
      <c r="A325" s="1" t="s">
        <v>677</v>
      </c>
      <c r="B325" s="1" t="s">
        <v>22</v>
      </c>
      <c r="C325" s="1" t="s">
        <v>678</v>
      </c>
      <c r="D325" s="3">
        <f>vlookup(C325, IPEDS!$A$2:$C$6164, 2, FALSE)</f>
        <v>105589</v>
      </c>
      <c r="E325" s="3">
        <v>105589.0</v>
      </c>
      <c r="F325" s="3">
        <f>vlookup(E325, IPEDS!$B$2:$H$6164, 2, FALSE)</f>
        <v>6</v>
      </c>
      <c r="G325" s="3" t="str">
        <f>VLOOKUP(F325,Region_Codes!A:B,2,FALSE)</f>
        <v>Southwest</v>
      </c>
      <c r="H325" s="3">
        <f>vlookup(E325, IPEDS!$B$2:$H$6164, 3, FALSE)</f>
        <v>19</v>
      </c>
      <c r="I325" s="3">
        <f>vlookup(E325, IPEDS!$B$2:$H$6164, 7, FALSE)</f>
        <v>-2</v>
      </c>
      <c r="J325" s="3" t="str">
        <f t="shared" si="1"/>
        <v>Not religious</v>
      </c>
      <c r="K325" s="3" t="str">
        <f>VLOOKUP(H325,Carnegie_class!A:B,2,FALSE)</f>
        <v>M2</v>
      </c>
      <c r="L325" s="3" t="str">
        <f>vlookup(E325, IPEDS!$B$2:$H$6164, 5, FALSE)</f>
        <v>AZ</v>
      </c>
      <c r="M325" s="3">
        <f>vlookup(E325,'Faculty and Enrollment'!$A$1:$E$6135,4,FALSE)</f>
        <v>909</v>
      </c>
      <c r="N325" s="3">
        <f>vlookup(E325,'Faculty and Enrollment'!$A$1:$E$6135,5,FALSE)</f>
        <v>76</v>
      </c>
      <c r="O325" s="3">
        <f>vlookup(E325, IPEDS!$B$2:$J$6164, 9, FALSE)</f>
        <v>3</v>
      </c>
      <c r="P325" s="3" t="str">
        <f t="shared" si="2"/>
        <v>Private</v>
      </c>
      <c r="Q325" s="1" t="b">
        <v>0</v>
      </c>
    </row>
    <row r="326">
      <c r="A326" s="1" t="s">
        <v>679</v>
      </c>
      <c r="B326" s="1" t="s">
        <v>22</v>
      </c>
      <c r="C326" s="1" t="s">
        <v>680</v>
      </c>
      <c r="D326" s="1">
        <v>195216.0</v>
      </c>
      <c r="E326" s="1">
        <v>195216.0</v>
      </c>
      <c r="F326" s="3">
        <f>vlookup(E326, IPEDS!$B$2:$H$6164, 2, FALSE)</f>
        <v>2</v>
      </c>
      <c r="G326" s="3" t="str">
        <f>VLOOKUP(F326,Region_Codes!A:B,2,FALSE)</f>
        <v>Mid East</v>
      </c>
      <c r="H326" s="3">
        <f>vlookup(E326, IPEDS!$B$2:$H$6164, 3, FALSE)</f>
        <v>21</v>
      </c>
      <c r="I326" s="3">
        <f>vlookup(E326, IPEDS!$B$2:$H$6164, 7, FALSE)</f>
        <v>-2</v>
      </c>
      <c r="J326" s="3" t="str">
        <f t="shared" si="1"/>
        <v>Not religious</v>
      </c>
      <c r="K326" s="3" t="str">
        <f>VLOOKUP(H326,Carnegie_class!A:B,2,FALSE)</f>
        <v>Baccalaureate Colleges</v>
      </c>
      <c r="L326" s="3" t="str">
        <f>vlookup(E326, IPEDS!$B$2:$H$6164, 5, FALSE)</f>
        <v>NY</v>
      </c>
      <c r="M326" s="3">
        <f>vlookup(E326,'Faculty and Enrollment'!$A$1:$E$6135,4,FALSE)</f>
        <v>2089</v>
      </c>
      <c r="N326" s="3">
        <f>vlookup(E326,'Faculty and Enrollment'!$A$1:$E$6135,5,FALSE)</f>
        <v>192</v>
      </c>
      <c r="O326" s="1">
        <v>3.0</v>
      </c>
      <c r="P326" s="3" t="str">
        <f t="shared" si="2"/>
        <v>Private</v>
      </c>
      <c r="Q326" s="1" t="b">
        <v>0</v>
      </c>
    </row>
    <row r="327">
      <c r="A327" s="1" t="s">
        <v>681</v>
      </c>
      <c r="B327" s="1" t="s">
        <v>22</v>
      </c>
      <c r="C327" s="1" t="s">
        <v>682</v>
      </c>
      <c r="D327" s="3">
        <f>vlookup(C327, IPEDS!$A$2:$C$6164, 2, FALSE)</f>
        <v>235431</v>
      </c>
      <c r="E327" s="3">
        <v>235431.0</v>
      </c>
      <c r="F327" s="3">
        <f>vlookup(E327, IPEDS!$B$2:$H$6164, 2, FALSE)</f>
        <v>8</v>
      </c>
      <c r="G327" s="3" t="str">
        <f>VLOOKUP(F327,Region_Codes!A:B,2,FALSE)</f>
        <v>Far West</v>
      </c>
      <c r="H327" s="3">
        <f>vlookup(E327, IPEDS!$B$2:$H$6164, 3, FALSE)</f>
        <v>14</v>
      </c>
      <c r="I327" s="3">
        <f>vlookup(E327, IPEDS!$B$2:$H$6164, 7, FALSE)</f>
        <v>-2</v>
      </c>
      <c r="J327" s="3" t="str">
        <f t="shared" si="1"/>
        <v>Not religious</v>
      </c>
      <c r="K327" s="3" t="str">
        <f>VLOOKUP(H327,Carnegie_class!A:B,2,FALSE)</f>
        <v>Baccalaureate/Associate’s Colleges: Associate’s Dominant</v>
      </c>
      <c r="L327" s="3" t="str">
        <f>vlookup(E327, IPEDS!$B$2:$H$6164, 5, FALSE)</f>
        <v>WA</v>
      </c>
      <c r="M327" s="3">
        <f>vlookup(E327,'Faculty and Enrollment'!$A$1:$E$6135,4,FALSE)</f>
        <v>5126</v>
      </c>
      <c r="N327" s="3">
        <f>vlookup(E327,'Faculty and Enrollment'!$A$1:$E$6135,5,FALSE)</f>
        <v>260</v>
      </c>
      <c r="O327" s="1">
        <v>1.0</v>
      </c>
      <c r="P327" s="3" t="str">
        <f t="shared" si="2"/>
        <v>Public</v>
      </c>
      <c r="Q327" s="1" t="b">
        <v>0</v>
      </c>
    </row>
    <row r="328">
      <c r="A328" s="1" t="s">
        <v>683</v>
      </c>
      <c r="B328" s="1" t="s">
        <v>162</v>
      </c>
      <c r="C328" s="1" t="s">
        <v>684</v>
      </c>
      <c r="D328" s="1">
        <v>445188.0</v>
      </c>
      <c r="E328" s="1">
        <v>445188.0</v>
      </c>
      <c r="F328" s="3">
        <f>vlookup(E328, IPEDS!$B$2:$H$6164, 2, FALSE)</f>
        <v>8</v>
      </c>
      <c r="G328" s="3" t="str">
        <f>VLOOKUP(F328,Region_Codes!A:B,2,FALSE)</f>
        <v>Far West</v>
      </c>
      <c r="H328" s="3">
        <f>vlookup(E328, IPEDS!$B$2:$H$6164, 3, FALSE)</f>
        <v>16</v>
      </c>
      <c r="I328" s="3">
        <f>vlookup(E328, IPEDS!$B$2:$H$6164, 7, FALSE)</f>
        <v>-2</v>
      </c>
      <c r="J328" s="3" t="str">
        <f t="shared" si="1"/>
        <v>Not religious</v>
      </c>
      <c r="K328" s="3" t="str">
        <f>VLOOKUP(H328,Carnegie_class!A:B,2,FALSE)</f>
        <v>R2</v>
      </c>
      <c r="L328" s="3" t="str">
        <f>vlookup(E328, IPEDS!$B$2:$H$6164, 5, FALSE)</f>
        <v>CA</v>
      </c>
      <c r="M328" s="3">
        <f>vlookup(E328,'Faculty and Enrollment'!$A$1:$E$6135,4,FALSE)</f>
        <v>9147</v>
      </c>
      <c r="N328" s="3">
        <f>vlookup(E328,'Faculty and Enrollment'!$A$1:$E$6135,5,FALSE)</f>
        <v>438</v>
      </c>
      <c r="O328" s="1">
        <v>1.0</v>
      </c>
      <c r="P328" s="3" t="str">
        <f t="shared" si="2"/>
        <v>Public</v>
      </c>
      <c r="Q328" s="1" t="b">
        <v>0</v>
      </c>
    </row>
    <row r="329">
      <c r="A329" s="1" t="s">
        <v>685</v>
      </c>
      <c r="B329" s="1" t="s">
        <v>22</v>
      </c>
      <c r="C329" s="1" t="s">
        <v>686</v>
      </c>
      <c r="D329" s="3">
        <f>vlookup(C329, IPEDS!$A$2:$C$6164, 2, FALSE)</f>
        <v>195003</v>
      </c>
      <c r="E329" s="3">
        <v>195003.0</v>
      </c>
      <c r="F329" s="3">
        <f>vlookup(E329, IPEDS!$B$2:$H$6164, 2, FALSE)</f>
        <v>2</v>
      </c>
      <c r="G329" s="3" t="str">
        <f>VLOOKUP(F329,Region_Codes!A:B,2,FALSE)</f>
        <v>Mid East</v>
      </c>
      <c r="H329" s="3">
        <f>vlookup(E329, IPEDS!$B$2:$H$6164, 3, FALSE)</f>
        <v>16</v>
      </c>
      <c r="I329" s="3">
        <f>vlookup(E329, IPEDS!$B$2:$H$6164, 7, FALSE)</f>
        <v>-2</v>
      </c>
      <c r="J329" s="3" t="str">
        <f t="shared" si="1"/>
        <v>Not religious</v>
      </c>
      <c r="K329" s="3" t="str">
        <f>VLOOKUP(H329,Carnegie_class!A:B,2,FALSE)</f>
        <v>R2</v>
      </c>
      <c r="L329" s="3" t="str">
        <f>vlookup(E329, IPEDS!$B$2:$H$6164, 5, FALSE)</f>
        <v>NY</v>
      </c>
      <c r="M329" s="3">
        <f>vlookup(E329,'Faculty and Enrollment'!$A$1:$E$6135,4,FALSE)</f>
        <v>16863</v>
      </c>
      <c r="N329" s="3">
        <f>vlookup(E329,'Faculty and Enrollment'!$A$1:$E$6135,5,FALSE)</f>
        <v>1196</v>
      </c>
      <c r="O329" s="1">
        <v>3.0</v>
      </c>
      <c r="P329" s="3" t="str">
        <f t="shared" si="2"/>
        <v>Private</v>
      </c>
      <c r="Q329" s="1" t="b">
        <v>0</v>
      </c>
    </row>
    <row r="330">
      <c r="A330" s="1" t="s">
        <v>687</v>
      </c>
      <c r="B330" s="1" t="s">
        <v>22</v>
      </c>
      <c r="C330" s="1" t="s">
        <v>688</v>
      </c>
      <c r="D330" s="1">
        <v>190521.0</v>
      </c>
      <c r="E330" s="1">
        <v>190521.0</v>
      </c>
      <c r="F330" s="3">
        <f>vlookup(E330, IPEDS!$B$2:$H$6164, 2, FALSE)</f>
        <v>2</v>
      </c>
      <c r="G330" s="3" t="str">
        <f>VLOOKUP(F330,Region_Codes!A:B,2,FALSE)</f>
        <v>Mid East</v>
      </c>
      <c r="H330" s="3">
        <f>vlookup(E330, IPEDS!$B$2:$H$6164, 3, FALSE)</f>
        <v>1</v>
      </c>
      <c r="I330" s="3">
        <f>vlookup(E330, IPEDS!$B$2:$H$6164, 7, FALSE)</f>
        <v>-2</v>
      </c>
      <c r="J330" s="3" t="str">
        <f t="shared" si="1"/>
        <v>Not religious</v>
      </c>
      <c r="K330" s="3" t="str">
        <f>VLOOKUP(H330,Carnegie_class!A:B,2,FALSE)</f>
        <v>Community College</v>
      </c>
      <c r="L330" s="3" t="str">
        <f>vlookup(E330, IPEDS!$B$2:$H$6164, 5, FALSE)</f>
        <v>NY</v>
      </c>
      <c r="M330" s="3">
        <f>vlookup(E330,'Faculty and Enrollment'!$A$1:$E$6135,4,FALSE)</f>
        <v>18225</v>
      </c>
      <c r="N330" s="3">
        <f>vlookup(E330,'Faculty and Enrollment'!$A$1:$E$6135,5,FALSE)</f>
        <v>741</v>
      </c>
      <c r="O330" s="3">
        <f>vlookup(E330, IPEDS!$B$2:$J$6164, 9, FALSE)</f>
        <v>1</v>
      </c>
      <c r="P330" s="3" t="str">
        <f t="shared" si="2"/>
        <v>Public</v>
      </c>
      <c r="Q330" s="1" t="b">
        <v>0</v>
      </c>
    </row>
    <row r="331">
      <c r="A331" s="1" t="s">
        <v>689</v>
      </c>
      <c r="B331" s="1" t="s">
        <v>22</v>
      </c>
      <c r="C331" s="1" t="s">
        <v>690</v>
      </c>
      <c r="D331" s="3">
        <f>vlookup(C331, IPEDS!$A$2:$C$6164, 2, FALSE)</f>
        <v>439190</v>
      </c>
      <c r="E331" s="3">
        <v>439190.0</v>
      </c>
      <c r="F331" s="3">
        <f>vlookup(E331, IPEDS!$B$2:$H$6164, 2, FALSE)</f>
        <v>8</v>
      </c>
      <c r="G331" s="3" t="str">
        <f>VLOOKUP(F331,Region_Codes!A:B,2,FALSE)</f>
        <v>Far West</v>
      </c>
      <c r="H331" s="3">
        <f>vlookup(E331, IPEDS!$B$2:$H$6164, 3, FALSE)</f>
        <v>14</v>
      </c>
      <c r="I331" s="3">
        <f>vlookup(E331, IPEDS!$B$2:$H$6164, 7, FALSE)</f>
        <v>-2</v>
      </c>
      <c r="J331" s="3" t="str">
        <f t="shared" si="1"/>
        <v>Not religious</v>
      </c>
      <c r="K331" s="3" t="str">
        <f>VLOOKUP(H331,Carnegie_class!A:B,2,FALSE)</f>
        <v>Baccalaureate/Associate’s Colleges: Associate’s Dominant</v>
      </c>
      <c r="L331" s="3" t="str">
        <f>vlookup(E331, IPEDS!$B$2:$H$6164, 5, FALSE)</f>
        <v>WA</v>
      </c>
      <c r="M331" s="3">
        <f>vlookup(E331,'Faculty and Enrollment'!$A$1:$E$6135,4,FALSE)</f>
        <v>2013</v>
      </c>
      <c r="N331" s="3">
        <f>vlookup(E331,'Faculty and Enrollment'!$A$1:$E$6135,5,FALSE)</f>
        <v>61</v>
      </c>
      <c r="O331" s="1">
        <v>1.0</v>
      </c>
      <c r="P331" s="3" t="str">
        <f t="shared" si="2"/>
        <v>Public</v>
      </c>
      <c r="Q331" s="1" t="b">
        <v>0</v>
      </c>
    </row>
    <row r="332">
      <c r="A332" s="1" t="s">
        <v>691</v>
      </c>
      <c r="B332" s="1" t="s">
        <v>692</v>
      </c>
      <c r="C332" s="1" t="s">
        <v>693</v>
      </c>
      <c r="D332" s="3">
        <f>vlookup(C332, IPEDS!$A$2:$C$6164, 2, FALSE)</f>
        <v>173665</v>
      </c>
      <c r="E332" s="3">
        <v>173665.0</v>
      </c>
      <c r="F332" s="3">
        <f>vlookup(E332, IPEDS!$B$2:$H$6164, 2, FALSE)</f>
        <v>4</v>
      </c>
      <c r="G332" s="3" t="str">
        <f>VLOOKUP(F332,Region_Codes!A:B,2,FALSE)</f>
        <v>Plains</v>
      </c>
      <c r="H332" s="3">
        <f>vlookup(E332, IPEDS!$B$2:$H$6164, 3, FALSE)</f>
        <v>18</v>
      </c>
      <c r="I332" s="3">
        <f>vlookup(E332, IPEDS!$B$2:$H$6164, 7, FALSE)</f>
        <v>71</v>
      </c>
      <c r="J332" s="3" t="str">
        <f t="shared" si="1"/>
        <v>Religious</v>
      </c>
      <c r="K332" s="3" t="str">
        <f>VLOOKUP(H332,Carnegie_class!A:B,2,FALSE)</f>
        <v>M1</v>
      </c>
      <c r="L332" s="3" t="str">
        <f>vlookup(E332, IPEDS!$B$2:$H$6164, 5, FALSE)</f>
        <v>MN</v>
      </c>
      <c r="M332" s="3">
        <f>vlookup(E332,'Faculty and Enrollment'!$A$1:$E$6135,4,FALSE)</f>
        <v>2432</v>
      </c>
      <c r="N332" s="3">
        <f>vlookup(E332,'Faculty and Enrollment'!$A$1:$E$6135,5,FALSE)</f>
        <v>153</v>
      </c>
      <c r="O332" s="1">
        <v>4.0</v>
      </c>
      <c r="P332" s="3" t="str">
        <f t="shared" si="2"/>
        <v>Private</v>
      </c>
      <c r="Q332" s="1" t="b">
        <v>0</v>
      </c>
    </row>
    <row r="333">
      <c r="A333" s="1" t="s">
        <v>694</v>
      </c>
      <c r="B333" s="1" t="s">
        <v>22</v>
      </c>
      <c r="C333" s="1" t="s">
        <v>695</v>
      </c>
      <c r="D333" s="3">
        <f>vlookup(C333, IPEDS!$A$2:$C$6164, 2, FALSE)</f>
        <v>214069</v>
      </c>
      <c r="E333" s="3">
        <v>214069.0</v>
      </c>
      <c r="F333" s="3">
        <f>vlookup(E333, IPEDS!$B$2:$H$6164, 2, FALSE)</f>
        <v>2</v>
      </c>
      <c r="G333" s="3" t="str">
        <f>VLOOKUP(F333,Region_Codes!A:B,2,FALSE)</f>
        <v>Mid East</v>
      </c>
      <c r="H333" s="3">
        <f>vlookup(E333, IPEDS!$B$2:$H$6164, 3, FALSE)</f>
        <v>17</v>
      </c>
      <c r="I333" s="3">
        <f>vlookup(E333, IPEDS!$B$2:$H$6164, 7, FALSE)</f>
        <v>30</v>
      </c>
      <c r="J333" s="3" t="str">
        <f t="shared" si="1"/>
        <v>Religious</v>
      </c>
      <c r="K333" s="3" t="str">
        <f>VLOOKUP(H333,Carnegie_class!A:B,2,FALSE)</f>
        <v>DPU</v>
      </c>
      <c r="L333" s="3" t="str">
        <f>vlookup(E333, IPEDS!$B$2:$H$6164, 5, FALSE)</f>
        <v>PA</v>
      </c>
      <c r="M333" s="3">
        <f>vlookup(E333,'Faculty and Enrollment'!$A$1:$E$6135,4,FALSE)</f>
        <v>2107</v>
      </c>
      <c r="N333" s="3">
        <f>vlookup(E333,'Faculty and Enrollment'!$A$1:$E$6135,5,FALSE)</f>
        <v>177</v>
      </c>
      <c r="O333" s="1">
        <v>4.0</v>
      </c>
      <c r="P333" s="3" t="str">
        <f t="shared" si="2"/>
        <v>Private</v>
      </c>
      <c r="Q333" s="1" t="b">
        <v>0</v>
      </c>
    </row>
    <row r="334">
      <c r="A334" s="1" t="s">
        <v>696</v>
      </c>
      <c r="B334" s="1" t="s">
        <v>19</v>
      </c>
      <c r="C334" s="1" t="s">
        <v>697</v>
      </c>
      <c r="D334" s="3">
        <f>vlookup(C334, IPEDS!$A$2:$C$6164, 2, FALSE)</f>
        <v>192864</v>
      </c>
      <c r="E334" s="3">
        <v>192864.0</v>
      </c>
      <c r="F334" s="3">
        <f>vlookup(E334, IPEDS!$B$2:$H$6164, 2, FALSE)</f>
        <v>2</v>
      </c>
      <c r="G334" s="3" t="str">
        <f>VLOOKUP(F334,Region_Codes!A:B,2,FALSE)</f>
        <v>Mid East</v>
      </c>
      <c r="H334" s="3">
        <f>vlookup(E334, IPEDS!$B$2:$H$6164, 3, FALSE)</f>
        <v>21</v>
      </c>
      <c r="I334" s="3">
        <f>vlookup(E334, IPEDS!$B$2:$H$6164, 7, FALSE)</f>
        <v>-2</v>
      </c>
      <c r="J334" s="3" t="str">
        <f t="shared" si="1"/>
        <v>Not religious</v>
      </c>
      <c r="K334" s="3" t="str">
        <f>VLOOKUP(H334,Carnegie_class!A:B,2,FALSE)</f>
        <v>Baccalaureate Colleges</v>
      </c>
      <c r="L334" s="3" t="str">
        <f>vlookup(E334, IPEDS!$B$2:$H$6164, 5, FALSE)</f>
        <v>NY</v>
      </c>
      <c r="M334" s="3">
        <f>vlookup(E334,'Faculty and Enrollment'!$A$1:$E$6135,4,FALSE)</f>
        <v>1648</v>
      </c>
      <c r="N334" s="3">
        <f>vlookup(E334,'Faculty and Enrollment'!$A$1:$E$6135,5,FALSE)</f>
        <v>178</v>
      </c>
      <c r="O334" s="1">
        <v>3.0</v>
      </c>
      <c r="P334" s="3" t="str">
        <f t="shared" si="2"/>
        <v>Private</v>
      </c>
      <c r="Q334" s="1" t="b">
        <v>0</v>
      </c>
    </row>
    <row r="335">
      <c r="A335" s="1" t="s">
        <v>698</v>
      </c>
      <c r="B335" s="1" t="s">
        <v>22</v>
      </c>
      <c r="C335" s="1" t="s">
        <v>699</v>
      </c>
      <c r="D335" s="3">
        <f>vlookup(C335, IPEDS!$A$2:$C$6164, 2, FALSE)</f>
        <v>455512</v>
      </c>
      <c r="E335" s="3">
        <v>455512.0</v>
      </c>
      <c r="F335" s="3">
        <f>vlookup(E335, IPEDS!$B$2:$H$6164, 2, FALSE)</f>
        <v>8</v>
      </c>
      <c r="G335" s="3" t="str">
        <f>VLOOKUP(F335,Region_Codes!A:B,2,FALSE)</f>
        <v>Far West</v>
      </c>
      <c r="H335" s="3">
        <f>vlookup(E335, IPEDS!$B$2:$H$6164, 3, FALSE)</f>
        <v>9</v>
      </c>
      <c r="I335" s="3">
        <f>vlookup(E335, IPEDS!$B$2:$H$6164, 7, FALSE)</f>
        <v>-2</v>
      </c>
      <c r="J335" s="3" t="str">
        <f t="shared" si="1"/>
        <v>Not religious</v>
      </c>
      <c r="K335" s="3" t="str">
        <f>VLOOKUP(H335,Carnegie_class!A:B,2,FALSE)</f>
        <v>Community College</v>
      </c>
      <c r="L335" s="3" t="str">
        <f>vlookup(E335, IPEDS!$B$2:$H$6164, 5, FALSE)</f>
        <v>CA</v>
      </c>
      <c r="M335" s="3">
        <f>vlookup(E335,'Faculty and Enrollment'!$A$1:$E$6135,4,FALSE)</f>
        <v>3664</v>
      </c>
      <c r="N335" s="3">
        <f>vlookup(E335,'Faculty and Enrollment'!$A$1:$E$6135,5,FALSE)</f>
        <v>67</v>
      </c>
      <c r="O335" s="1">
        <v>1.0</v>
      </c>
      <c r="P335" s="3" t="str">
        <f t="shared" si="2"/>
        <v>Public</v>
      </c>
      <c r="Q335" s="1" t="b">
        <v>0</v>
      </c>
    </row>
    <row r="336">
      <c r="A336" s="1" t="s">
        <v>700</v>
      </c>
      <c r="B336" s="1" t="s">
        <v>22</v>
      </c>
      <c r="C336" s="1" t="s">
        <v>701</v>
      </c>
      <c r="D336" s="3">
        <f>vlookup(C336, IPEDS!$A$2:$C$6164, 2, FALSE)</f>
        <v>115409</v>
      </c>
      <c r="E336" s="3">
        <v>115409.0</v>
      </c>
      <c r="F336" s="3">
        <f>vlookup(E336, IPEDS!$B$2:$H$6164, 2, FALSE)</f>
        <v>8</v>
      </c>
      <c r="G336" s="3" t="str">
        <f>VLOOKUP(F336,Region_Codes!A:B,2,FALSE)</f>
        <v>Far West</v>
      </c>
      <c r="H336" s="3">
        <f>vlookup(E336, IPEDS!$B$2:$H$6164, 3, FALSE)</f>
        <v>21</v>
      </c>
      <c r="I336" s="3">
        <f>vlookup(E336, IPEDS!$B$2:$H$6164, 7, FALSE)</f>
        <v>-2</v>
      </c>
      <c r="J336" s="3" t="str">
        <f t="shared" si="1"/>
        <v>Not religious</v>
      </c>
      <c r="K336" s="3" t="str">
        <f>VLOOKUP(H336,Carnegie_class!A:B,2,FALSE)</f>
        <v>Baccalaureate Colleges</v>
      </c>
      <c r="L336" s="3" t="str">
        <f>vlookup(E336, IPEDS!$B$2:$H$6164, 5, FALSE)</f>
        <v>CA</v>
      </c>
      <c r="M336" s="3">
        <f>vlookup(E336,'Faculty and Enrollment'!$A$1:$E$6135,4,FALSE)</f>
        <v>949</v>
      </c>
      <c r="N336" s="3">
        <f>vlookup(E336,'Faculty and Enrollment'!$A$1:$E$6135,5,FALSE)</f>
        <v>112</v>
      </c>
      <c r="O336" s="1">
        <v>3.0</v>
      </c>
      <c r="P336" s="3" t="str">
        <f t="shared" si="2"/>
        <v>Private</v>
      </c>
      <c r="Q336" s="1" t="b">
        <v>0</v>
      </c>
    </row>
    <row r="337">
      <c r="A337" s="1" t="s">
        <v>702</v>
      </c>
      <c r="B337" s="1" t="s">
        <v>22</v>
      </c>
      <c r="C337" s="1" t="s">
        <v>703</v>
      </c>
      <c r="D337" s="3">
        <f>vlookup(C337, IPEDS!$A$2:$C$6164, 2, FALSE)</f>
        <v>175980</v>
      </c>
      <c r="E337" s="3">
        <v>175980.0</v>
      </c>
      <c r="F337" s="3">
        <f>vlookup(E337, IPEDS!$B$2:$H$6164, 2, FALSE)</f>
        <v>5</v>
      </c>
      <c r="G337" s="3" t="str">
        <f>VLOOKUP(F337,Region_Codes!A:B,2,FALSE)</f>
        <v>Southeast</v>
      </c>
      <c r="H337" s="3">
        <f>vlookup(E337, IPEDS!$B$2:$H$6164, 3, FALSE)</f>
        <v>21</v>
      </c>
      <c r="I337" s="3">
        <f>vlookup(E337, IPEDS!$B$2:$H$6164, 7, FALSE)</f>
        <v>71</v>
      </c>
      <c r="J337" s="3" t="str">
        <f t="shared" si="1"/>
        <v>Religious</v>
      </c>
      <c r="K337" s="3" t="str">
        <f>VLOOKUP(H337,Carnegie_class!A:B,2,FALSE)</f>
        <v>Baccalaureate Colleges</v>
      </c>
      <c r="L337" s="3" t="str">
        <f>vlookup(E337, IPEDS!$B$2:$H$6164, 5, FALSE)</f>
        <v>MS</v>
      </c>
      <c r="M337" s="3">
        <f>vlookup(E337,'Faculty and Enrollment'!$A$1:$E$6135,4,FALSE)</f>
        <v>626</v>
      </c>
      <c r="N337" s="3">
        <f>vlookup(E337,'Faculty and Enrollment'!$A$1:$E$6135,5,FALSE)</f>
        <v>78</v>
      </c>
      <c r="O337" s="3">
        <f>vlookup(E337, IPEDS!$B$2:$J$6164, 9, FALSE)</f>
        <v>4</v>
      </c>
      <c r="P337" s="3" t="str">
        <f t="shared" si="2"/>
        <v>Private</v>
      </c>
      <c r="Q337" s="1" t="b">
        <v>0</v>
      </c>
    </row>
    <row r="338">
      <c r="A338" s="1" t="s">
        <v>704</v>
      </c>
      <c r="B338" s="1" t="s">
        <v>22</v>
      </c>
      <c r="C338" s="1" t="s">
        <v>705</v>
      </c>
      <c r="D338" s="3">
        <f>vlookup(C338, IPEDS!$A$2:$C$6164, 2, FALSE)</f>
        <v>121691</v>
      </c>
      <c r="E338" s="3">
        <v>121691.0</v>
      </c>
      <c r="F338" s="3">
        <f>vlookup(E338, IPEDS!$B$2:$H$6164, 2, FALSE)</f>
        <v>8</v>
      </c>
      <c r="G338" s="3" t="str">
        <f>VLOOKUP(F338,Region_Codes!A:B,2,FALSE)</f>
        <v>Far West</v>
      </c>
      <c r="H338" s="3">
        <f>vlookup(E338, IPEDS!$B$2:$H$6164, 3, FALSE)</f>
        <v>18</v>
      </c>
      <c r="I338" s="3">
        <f>vlookup(E338, IPEDS!$B$2:$H$6164, 7, FALSE)</f>
        <v>-2</v>
      </c>
      <c r="J338" s="3" t="str">
        <f t="shared" si="1"/>
        <v>Not religious</v>
      </c>
      <c r="K338" s="3" t="str">
        <f>VLOOKUP(H338,Carnegie_class!A:B,2,FALSE)</f>
        <v>M1</v>
      </c>
      <c r="L338" s="3" t="str">
        <f>vlookup(E338, IPEDS!$B$2:$H$6164, 5, FALSE)</f>
        <v>CA</v>
      </c>
      <c r="M338" s="3">
        <f>vlookup(E338,'Faculty and Enrollment'!$A$1:$E$6135,4,FALSE)</f>
        <v>3192</v>
      </c>
      <c r="N338" s="3">
        <f>vlookup(E338,'Faculty and Enrollment'!$A$1:$E$6135,5,FALSE)</f>
        <v>275</v>
      </c>
      <c r="O338" s="1">
        <v>3.0</v>
      </c>
      <c r="P338" s="3" t="str">
        <f t="shared" si="2"/>
        <v>Private</v>
      </c>
      <c r="Q338" s="1" t="b">
        <v>0</v>
      </c>
    </row>
    <row r="339">
      <c r="A339" s="1" t="s">
        <v>706</v>
      </c>
      <c r="B339" s="1" t="s">
        <v>22</v>
      </c>
      <c r="C339" s="1" t="s">
        <v>707</v>
      </c>
      <c r="D339" s="1">
        <v>366711.0</v>
      </c>
      <c r="E339" s="1">
        <v>366711.0</v>
      </c>
      <c r="F339" s="3">
        <f>vlookup(E339, IPEDS!$B$2:$H$6164, 2, FALSE)</f>
        <v>8</v>
      </c>
      <c r="G339" s="3" t="str">
        <f>VLOOKUP(F339,Region_Codes!A:B,2,FALSE)</f>
        <v>Far West</v>
      </c>
      <c r="H339" s="3">
        <f>vlookup(E339, IPEDS!$B$2:$H$6164, 3, FALSE)</f>
        <v>18</v>
      </c>
      <c r="I339" s="3">
        <f>vlookup(E339, IPEDS!$B$2:$H$6164, 7, FALSE)</f>
        <v>-2</v>
      </c>
      <c r="J339" s="3" t="str">
        <f t="shared" si="1"/>
        <v>Not religious</v>
      </c>
      <c r="K339" s="3" t="str">
        <f>VLOOKUP(H339,Carnegie_class!A:B,2,FALSE)</f>
        <v>M1</v>
      </c>
      <c r="L339" s="3" t="str">
        <f>vlookup(E339, IPEDS!$B$2:$H$6164, 5, FALSE)</f>
        <v>CA</v>
      </c>
      <c r="M339" s="3">
        <f>vlookup(E339,'Faculty and Enrollment'!$A$1:$E$6135,4,FALSE)</f>
        <v>15431</v>
      </c>
      <c r="N339" s="3">
        <f>vlookup(E339,'Faculty and Enrollment'!$A$1:$E$6135,5,FALSE)</f>
        <v>567</v>
      </c>
      <c r="O339" s="1">
        <v>1.0</v>
      </c>
      <c r="P339" s="3" t="str">
        <f t="shared" si="2"/>
        <v>Public</v>
      </c>
      <c r="Q339" s="1" t="b">
        <v>0</v>
      </c>
    </row>
    <row r="340">
      <c r="A340" s="1" t="s">
        <v>708</v>
      </c>
      <c r="B340" s="1" t="s">
        <v>22</v>
      </c>
      <c r="C340" s="1" t="s">
        <v>709</v>
      </c>
      <c r="D340" s="3">
        <f>vlookup(C340, IPEDS!$A$2:$C$6164, 2, FALSE)</f>
        <v>165866</v>
      </c>
      <c r="E340" s="3">
        <v>165866.0</v>
      </c>
      <c r="F340" s="3">
        <f>vlookup(E340, IPEDS!$B$2:$H$6164, 2, FALSE)</f>
        <v>1</v>
      </c>
      <c r="G340" s="3" t="str">
        <f>VLOOKUP(F340,Region_Codes!A:B,2,FALSE)</f>
        <v>New England</v>
      </c>
      <c r="H340" s="3">
        <f>vlookup(E340, IPEDS!$B$2:$H$6164, 3, FALSE)</f>
        <v>18</v>
      </c>
      <c r="I340" s="3">
        <f>vlookup(E340, IPEDS!$B$2:$H$6164, 7, FALSE)</f>
        <v>-2</v>
      </c>
      <c r="J340" s="3" t="str">
        <f t="shared" si="1"/>
        <v>Not religious</v>
      </c>
      <c r="K340" s="3" t="str">
        <f>VLOOKUP(H340,Carnegie_class!A:B,2,FALSE)</f>
        <v>M1</v>
      </c>
      <c r="L340" s="3" t="str">
        <f>vlookup(E340, IPEDS!$B$2:$H$6164, 5, FALSE)</f>
        <v>MA</v>
      </c>
      <c r="M340" s="3">
        <f>vlookup(E340,'Faculty and Enrollment'!$A$1:$E$6135,4,FALSE)</f>
        <v>4028</v>
      </c>
      <c r="N340" s="3">
        <f>vlookup(E340,'Faculty and Enrollment'!$A$1:$E$6135,5,FALSE)</f>
        <v>209</v>
      </c>
      <c r="O340" s="3">
        <f>vlookup(E340, IPEDS!$B$2:$J$6164, 9, FALSE)</f>
        <v>1</v>
      </c>
      <c r="P340" s="3" t="str">
        <f t="shared" si="2"/>
        <v>Public</v>
      </c>
      <c r="Q340" s="1" t="b">
        <v>0</v>
      </c>
    </row>
    <row r="341">
      <c r="A341" s="1" t="s">
        <v>710</v>
      </c>
      <c r="B341" s="1" t="s">
        <v>22</v>
      </c>
      <c r="C341" s="1" t="s">
        <v>711</v>
      </c>
      <c r="D341" s="3">
        <f>vlookup(C341, IPEDS!$A$2:$C$6164, 2, FALSE)</f>
        <v>177117</v>
      </c>
      <c r="E341" s="3">
        <v>177117.0</v>
      </c>
      <c r="F341" s="3">
        <f>vlookup(E341, IPEDS!$B$2:$H$6164, 2, FALSE)</f>
        <v>4</v>
      </c>
      <c r="G341" s="3" t="str">
        <f>VLOOKUP(F341,Region_Codes!A:B,2,FALSE)</f>
        <v>Plains</v>
      </c>
      <c r="H341" s="3">
        <f>vlookup(E341, IPEDS!$B$2:$H$6164, 3, FALSE)</f>
        <v>23</v>
      </c>
      <c r="I341" s="3">
        <f>vlookup(E341, IPEDS!$B$2:$H$6164, 7, FALSE)</f>
        <v>-2</v>
      </c>
      <c r="J341" s="3" t="str">
        <f t="shared" si="1"/>
        <v>Not religious</v>
      </c>
      <c r="K341" s="3" t="str">
        <f>VLOOKUP(H341,Carnegie_class!A:B,2,FALSE)</f>
        <v>Baccalaureate/Associate’s Colleges: Mixed Baccalaureate/Associate’s</v>
      </c>
      <c r="L341" s="3" t="str">
        <f>vlookup(E341, IPEDS!$B$2:$H$6164, 5, FALSE)</f>
        <v>MO</v>
      </c>
      <c r="M341" s="3">
        <f>vlookup(E341,'Faculty and Enrollment'!$A$1:$E$6135,4,FALSE)</f>
        <v>266</v>
      </c>
      <c r="N341" s="3">
        <f>vlookup(E341,'Faculty and Enrollment'!$A$1:$E$6135,5,FALSE)</f>
        <v>39</v>
      </c>
      <c r="O341" s="1">
        <v>3.0</v>
      </c>
      <c r="P341" s="3" t="str">
        <f t="shared" si="2"/>
        <v>Private</v>
      </c>
      <c r="Q341" s="1" t="b">
        <v>0</v>
      </c>
    </row>
    <row r="342">
      <c r="A342" s="1" t="s">
        <v>712</v>
      </c>
      <c r="B342" s="1" t="s">
        <v>22</v>
      </c>
      <c r="C342" s="1" t="s">
        <v>713</v>
      </c>
      <c r="D342" s="3">
        <f>vlookup(C342, IPEDS!$A$2:$C$6164, 2, FALSE)</f>
        <v>156295</v>
      </c>
      <c r="E342" s="3">
        <v>156295.0</v>
      </c>
      <c r="F342" s="3">
        <f>vlookup(E342, IPEDS!$B$2:$H$6164, 2, FALSE)</f>
        <v>5</v>
      </c>
      <c r="G342" s="3" t="str">
        <f>VLOOKUP(F342,Region_Codes!A:B,2,FALSE)</f>
        <v>Southeast</v>
      </c>
      <c r="H342" s="3">
        <f>vlookup(E342, IPEDS!$B$2:$H$6164, 3, FALSE)</f>
        <v>21</v>
      </c>
      <c r="I342" s="3">
        <f>vlookup(E342, IPEDS!$B$2:$H$6164, 7, FALSE)</f>
        <v>-2</v>
      </c>
      <c r="J342" s="3" t="str">
        <f t="shared" si="1"/>
        <v>Not religious</v>
      </c>
      <c r="K342" s="3" t="str">
        <f>VLOOKUP(H342,Carnegie_class!A:B,2,FALSE)</f>
        <v>Baccalaureate Colleges</v>
      </c>
      <c r="L342" s="3" t="str">
        <f>vlookup(E342, IPEDS!$B$2:$H$6164, 5, FALSE)</f>
        <v>KY</v>
      </c>
      <c r="M342" s="3">
        <f>vlookup(E342,'Faculty and Enrollment'!$A$1:$E$6135,4,FALSE)</f>
        <v>1487</v>
      </c>
      <c r="N342" s="3">
        <f>vlookup(E342,'Faculty and Enrollment'!$A$1:$E$6135,5,FALSE)</f>
        <v>153</v>
      </c>
      <c r="O342" s="1">
        <v>3.0</v>
      </c>
      <c r="P342" s="3" t="str">
        <f t="shared" si="2"/>
        <v>Private</v>
      </c>
      <c r="Q342" s="1" t="b">
        <v>0</v>
      </c>
    </row>
    <row r="343">
      <c r="A343" s="1" t="s">
        <v>714</v>
      </c>
      <c r="B343" s="1" t="s">
        <v>22</v>
      </c>
      <c r="C343" s="1" t="s">
        <v>715</v>
      </c>
      <c r="D343" s="1">
        <v>196194.0</v>
      </c>
      <c r="E343" s="1">
        <v>196194.0</v>
      </c>
      <c r="F343" s="3">
        <f>vlookup(E343, IPEDS!$B$2:$H$6164, 2, FALSE)</f>
        <v>2</v>
      </c>
      <c r="G343" s="3" t="str">
        <f>VLOOKUP(F343,Region_Codes!A:B,2,FALSE)</f>
        <v>Mid East</v>
      </c>
      <c r="H343" s="3">
        <f>vlookup(E343, IPEDS!$B$2:$H$6164, 3, FALSE)</f>
        <v>18</v>
      </c>
      <c r="I343" s="3">
        <f>vlookup(E343, IPEDS!$B$2:$H$6164, 7, FALSE)</f>
        <v>-2</v>
      </c>
      <c r="J343" s="3" t="str">
        <f t="shared" si="1"/>
        <v>Not religious</v>
      </c>
      <c r="K343" s="3" t="str">
        <f>VLOOKUP(H343,Carnegie_class!A:B,2,FALSE)</f>
        <v>M1</v>
      </c>
      <c r="L343" s="3" t="str">
        <f>vlookup(E343, IPEDS!$B$2:$H$6164, 5, FALSE)</f>
        <v>NY</v>
      </c>
      <c r="M343" s="3">
        <f>vlookup(E343,'Faculty and Enrollment'!$A$1:$E$6135,4,FALSE)</f>
        <v>6756</v>
      </c>
      <c r="N343" s="3">
        <f>vlookup(E343,'Faculty and Enrollment'!$A$1:$E$6135,5,FALSE)</f>
        <v>424</v>
      </c>
      <c r="O343" s="1">
        <v>1.0</v>
      </c>
      <c r="P343" s="3" t="str">
        <f t="shared" si="2"/>
        <v>Public</v>
      </c>
      <c r="Q343" s="1" t="b">
        <v>0</v>
      </c>
    </row>
    <row r="344">
      <c r="A344" s="1" t="s">
        <v>716</v>
      </c>
      <c r="B344" s="1" t="s">
        <v>22</v>
      </c>
      <c r="C344" s="1" t="s">
        <v>717</v>
      </c>
      <c r="D344" s="3">
        <f>vlookup(C344, IPEDS!$A$2:$C$6164, 2, FALSE)</f>
        <v>120698</v>
      </c>
      <c r="E344" s="3">
        <v>120698.0</v>
      </c>
      <c r="F344" s="3">
        <f>vlookup(E344, IPEDS!$B$2:$H$6164, 2, FALSE)</f>
        <v>8</v>
      </c>
      <c r="G344" s="3" t="str">
        <f>VLOOKUP(F344,Region_Codes!A:B,2,FALSE)</f>
        <v>Far West</v>
      </c>
      <c r="H344" s="3">
        <f>vlookup(E344, IPEDS!$B$2:$H$6164, 3, FALSE)</f>
        <v>26</v>
      </c>
      <c r="I344" s="3">
        <f>vlookup(E344, IPEDS!$B$2:$H$6164, 7, FALSE)</f>
        <v>-2</v>
      </c>
      <c r="J344" s="3" t="str">
        <f t="shared" si="1"/>
        <v>Not religious</v>
      </c>
      <c r="K344" s="3" t="str">
        <f>VLOOKUP(H344,Carnegie_class!A:B,2,FALSE)</f>
        <v>Special Focus Four-Year</v>
      </c>
      <c r="L344" s="3" t="str">
        <f>vlookup(E344, IPEDS!$B$2:$H$6164, 5, FALSE)</f>
        <v>CA</v>
      </c>
      <c r="M344" s="3">
        <f>vlookup(E344,'Faculty and Enrollment'!$A$1:$E$6135,4,FALSE)</f>
        <v>1223</v>
      </c>
      <c r="N344" s="3">
        <f>vlookup(E344,'Faculty and Enrollment'!$A$1:$E$6135,5,FALSE)</f>
        <v>59</v>
      </c>
      <c r="O344" s="1">
        <v>3.0</v>
      </c>
      <c r="P344" s="3" t="str">
        <f t="shared" si="2"/>
        <v>Private</v>
      </c>
      <c r="Q344" s="1" t="b">
        <v>0</v>
      </c>
    </row>
    <row r="345">
      <c r="A345" s="1" t="s">
        <v>718</v>
      </c>
      <c r="B345" s="1" t="s">
        <v>22</v>
      </c>
      <c r="C345" s="1" t="s">
        <v>719</v>
      </c>
      <c r="D345" s="3">
        <f>vlookup(C345, IPEDS!$A$2:$C$6164, 2, FALSE)</f>
        <v>130226</v>
      </c>
      <c r="E345" s="3">
        <v>130226.0</v>
      </c>
      <c r="F345" s="3">
        <f>vlookup(E345, IPEDS!$B$2:$H$6164, 2, FALSE)</f>
        <v>1</v>
      </c>
      <c r="G345" s="3" t="str">
        <f>VLOOKUP(F345,Region_Codes!A:B,2,FALSE)</f>
        <v>New England</v>
      </c>
      <c r="H345" s="3">
        <f>vlookup(E345, IPEDS!$B$2:$H$6164, 3, FALSE)</f>
        <v>17</v>
      </c>
      <c r="I345" s="3">
        <f>vlookup(E345, IPEDS!$B$2:$H$6164, 7, FALSE)</f>
        <v>-2</v>
      </c>
      <c r="J345" s="3" t="str">
        <f t="shared" si="1"/>
        <v>Not religious</v>
      </c>
      <c r="K345" s="3" t="str">
        <f>VLOOKUP(H345,Carnegie_class!A:B,2,FALSE)</f>
        <v>DPU</v>
      </c>
      <c r="L345" s="3" t="str">
        <f>vlookup(E345, IPEDS!$B$2:$H$6164, 5, FALSE)</f>
        <v>CT</v>
      </c>
      <c r="M345" s="3">
        <f>vlookup(E345,'Faculty and Enrollment'!$A$1:$E$6135,4,FALSE)</f>
        <v>8918</v>
      </c>
      <c r="N345" s="3">
        <f>vlookup(E345,'Faculty and Enrollment'!$A$1:$E$6135,5,FALSE)</f>
        <v>634</v>
      </c>
      <c r="O345" s="1">
        <v>3.0</v>
      </c>
      <c r="P345" s="3" t="str">
        <f t="shared" si="2"/>
        <v>Private</v>
      </c>
      <c r="Q345" s="1" t="b">
        <v>0</v>
      </c>
    </row>
    <row r="346">
      <c r="A346" s="1" t="s">
        <v>720</v>
      </c>
      <c r="B346" s="1" t="s">
        <v>22</v>
      </c>
      <c r="C346" s="1" t="s">
        <v>721</v>
      </c>
      <c r="D346" s="3">
        <f>vlookup(C346, IPEDS!$A$2:$C$6164, 2, FALSE)</f>
        <v>121901</v>
      </c>
      <c r="E346" s="3">
        <v>121901.0</v>
      </c>
      <c r="F346" s="3">
        <f>vlookup(E346, IPEDS!$B$2:$H$6164, 2, FALSE)</f>
        <v>8</v>
      </c>
      <c r="G346" s="3" t="str">
        <f>VLOOKUP(F346,Region_Codes!A:B,2,FALSE)</f>
        <v>Far West</v>
      </c>
      <c r="H346" s="3">
        <f>vlookup(E346, IPEDS!$B$2:$H$6164, 3, FALSE)</f>
        <v>1</v>
      </c>
      <c r="I346" s="3">
        <f>vlookup(E346, IPEDS!$B$2:$H$6164, 7, FALSE)</f>
        <v>-2</v>
      </c>
      <c r="J346" s="3" t="str">
        <f t="shared" si="1"/>
        <v>Not religious</v>
      </c>
      <c r="K346" s="3" t="str">
        <f>VLOOKUP(H346,Carnegie_class!A:B,2,FALSE)</f>
        <v>Community College</v>
      </c>
      <c r="L346" s="3" t="str">
        <f>vlookup(E346, IPEDS!$B$2:$H$6164, 5, FALSE)</f>
        <v>CA</v>
      </c>
      <c r="M346" s="3">
        <f>vlookup(E346,'Faculty and Enrollment'!$A$1:$E$6135,4,FALSE)</f>
        <v>20437</v>
      </c>
      <c r="N346" s="3">
        <f>vlookup(E346,'Faculty and Enrollment'!$A$1:$E$6135,5,FALSE)</f>
        <v>428</v>
      </c>
      <c r="O346" s="3">
        <f>vlookup(E346, IPEDS!$B$2:$J$6164, 9, FALSE)</f>
        <v>1</v>
      </c>
      <c r="P346" s="3" t="str">
        <f t="shared" si="2"/>
        <v>Public</v>
      </c>
      <c r="Q346" s="1" t="b">
        <v>0</v>
      </c>
    </row>
    <row r="347">
      <c r="A347" s="1" t="s">
        <v>722</v>
      </c>
      <c r="B347" s="1" t="s">
        <v>22</v>
      </c>
      <c r="C347" s="1" t="s">
        <v>723</v>
      </c>
      <c r="D347" s="1">
        <v>170976.0</v>
      </c>
      <c r="E347" s="1">
        <v>170976.0</v>
      </c>
      <c r="F347" s="3">
        <f>vlookup(E347, IPEDS!$B$2:$H$6164, 2, FALSE)</f>
        <v>3</v>
      </c>
      <c r="G347" s="3" t="str">
        <f>VLOOKUP(F347,Region_Codes!A:B,2,FALSE)</f>
        <v>Great Lakes</v>
      </c>
      <c r="H347" s="3">
        <f>vlookup(E347, IPEDS!$B$2:$H$6164, 3, FALSE)</f>
        <v>15</v>
      </c>
      <c r="I347" s="3">
        <f>vlookup(E347, IPEDS!$B$2:$H$6164, 7, FALSE)</f>
        <v>-2</v>
      </c>
      <c r="J347" s="3" t="str">
        <f t="shared" si="1"/>
        <v>Not religious</v>
      </c>
      <c r="K347" s="3" t="str">
        <f>VLOOKUP(H347,Carnegie_class!A:B,2,FALSE)</f>
        <v>R1</v>
      </c>
      <c r="L347" s="3" t="str">
        <f>vlookup(E347, IPEDS!$B$2:$H$6164, 5, FALSE)</f>
        <v>MI</v>
      </c>
      <c r="M347" s="3">
        <f>vlookup(E347,'Faculty and Enrollment'!$A$1:$E$6135,4,FALSE)</f>
        <v>52065</v>
      </c>
      <c r="N347" s="3">
        <f>vlookup(E347,'Faculty and Enrollment'!$A$1:$E$6135,5,FALSE)</f>
        <v>7667</v>
      </c>
      <c r="O347" s="1">
        <v>1.0</v>
      </c>
      <c r="P347" s="3" t="str">
        <f t="shared" si="2"/>
        <v>Public</v>
      </c>
      <c r="Q347" s="1" t="b">
        <v>1</v>
      </c>
    </row>
    <row r="348">
      <c r="A348" s="1" t="s">
        <v>724</v>
      </c>
      <c r="B348" s="1" t="s">
        <v>22</v>
      </c>
      <c r="C348" s="1" t="s">
        <v>725</v>
      </c>
      <c r="D348" s="3">
        <f>vlookup(C348, IPEDS!$A$2:$C$6164, 2, FALSE)</f>
        <v>172264</v>
      </c>
      <c r="E348" s="3">
        <v>172264.0</v>
      </c>
      <c r="F348" s="3">
        <f>vlookup(E348, IPEDS!$B$2:$H$6164, 2, FALSE)</f>
        <v>3</v>
      </c>
      <c r="G348" s="3" t="str">
        <f>VLOOKUP(F348,Region_Codes!A:B,2,FALSE)</f>
        <v>Great Lakes</v>
      </c>
      <c r="H348" s="3">
        <f>vlookup(E348, IPEDS!$B$2:$H$6164, 3, FALSE)</f>
        <v>19</v>
      </c>
      <c r="I348" s="3">
        <f>vlookup(E348, IPEDS!$B$2:$H$6164, 7, FALSE)</f>
        <v>30</v>
      </c>
      <c r="J348" s="3" t="str">
        <f t="shared" si="1"/>
        <v>Religious</v>
      </c>
      <c r="K348" s="3" t="str">
        <f>VLOOKUP(H348,Carnegie_class!A:B,2,FALSE)</f>
        <v>M2</v>
      </c>
      <c r="L348" s="3" t="str">
        <f>vlookup(E348, IPEDS!$B$2:$H$6164, 5, FALSE)</f>
        <v>MI</v>
      </c>
      <c r="M348" s="3">
        <f>vlookup(E348,'Faculty and Enrollment'!$A$1:$E$6135,4,FALSE)</f>
        <v>1832</v>
      </c>
      <c r="N348" s="3">
        <f>vlookup(E348,'Faculty and Enrollment'!$A$1:$E$6135,5,FALSE)</f>
        <v>95</v>
      </c>
      <c r="O348" s="1">
        <v>4.0</v>
      </c>
      <c r="P348" s="3" t="str">
        <f t="shared" si="2"/>
        <v>Private</v>
      </c>
      <c r="Q348" s="1" t="b">
        <v>0</v>
      </c>
    </row>
    <row r="349">
      <c r="A349" s="1" t="s">
        <v>726</v>
      </c>
      <c r="B349" s="1" t="s">
        <v>162</v>
      </c>
      <c r="C349" s="1" t="s">
        <v>727</v>
      </c>
      <c r="D349" s="1">
        <v>126119.0</v>
      </c>
      <c r="E349" s="1">
        <v>126119.0</v>
      </c>
      <c r="F349" s="3">
        <f>vlookup(E349, IPEDS!$B$2:$H$6164, 2, FALSE)</f>
        <v>8</v>
      </c>
      <c r="G349" s="3" t="str">
        <f>VLOOKUP(F349,Region_Codes!A:B,2,FALSE)</f>
        <v>Far West</v>
      </c>
      <c r="H349" s="3">
        <f>vlookup(E349, IPEDS!$B$2:$H$6164, 3, FALSE)</f>
        <v>8</v>
      </c>
      <c r="I349" s="3">
        <f>vlookup(E349, IPEDS!$B$2:$H$6164, 7, FALSE)</f>
        <v>-2</v>
      </c>
      <c r="J349" s="3" t="str">
        <f t="shared" si="1"/>
        <v>Not religious</v>
      </c>
      <c r="K349" s="3" t="str">
        <f>VLOOKUP(H349,Carnegie_class!A:B,2,FALSE)</f>
        <v>Community College</v>
      </c>
      <c r="L349" s="3" t="str">
        <f>vlookup(E349, IPEDS!$B$2:$H$6164, 5, FALSE)</f>
        <v>CA</v>
      </c>
      <c r="M349" s="3">
        <f>vlookup(E349,'Faculty and Enrollment'!$A$1:$E$6135,4,FALSE)</f>
        <v>5735</v>
      </c>
      <c r="N349" s="3">
        <f>vlookup(E349,'Faculty and Enrollment'!$A$1:$E$6135,5,FALSE)</f>
        <v>118</v>
      </c>
      <c r="O349" s="3">
        <f>vlookup(E349, IPEDS!$B$2:$J$6164, 9, FALSE)</f>
        <v>1</v>
      </c>
      <c r="P349" s="3" t="str">
        <f t="shared" si="2"/>
        <v>Public</v>
      </c>
      <c r="Q349" s="1" t="b">
        <v>0</v>
      </c>
    </row>
    <row r="350">
      <c r="A350" s="1" t="s">
        <v>728</v>
      </c>
      <c r="B350" s="1" t="s">
        <v>22</v>
      </c>
      <c r="C350" s="1" t="s">
        <v>729</v>
      </c>
      <c r="D350" s="3">
        <f>vlookup(C350, IPEDS!$A$2:$C$6164, 2, FALSE)</f>
        <v>110547</v>
      </c>
      <c r="E350" s="3">
        <v>110547.0</v>
      </c>
      <c r="F350" s="3">
        <f>vlookup(E350, IPEDS!$B$2:$H$6164, 2, FALSE)</f>
        <v>8</v>
      </c>
      <c r="G350" s="3" t="str">
        <f>VLOOKUP(F350,Region_Codes!A:B,2,FALSE)</f>
        <v>Far West</v>
      </c>
      <c r="H350" s="3">
        <f>vlookup(E350, IPEDS!$B$2:$H$6164, 3, FALSE)</f>
        <v>18</v>
      </c>
      <c r="I350" s="3">
        <f>vlookup(E350, IPEDS!$B$2:$H$6164, 7, FALSE)</f>
        <v>-2</v>
      </c>
      <c r="J350" s="3" t="str">
        <f t="shared" si="1"/>
        <v>Not religious</v>
      </c>
      <c r="K350" s="3" t="str">
        <f>VLOOKUP(H350,Carnegie_class!A:B,2,FALSE)</f>
        <v>M1</v>
      </c>
      <c r="L350" s="3" t="str">
        <f>vlookup(E350, IPEDS!$B$2:$H$6164, 5, FALSE)</f>
        <v>CA</v>
      </c>
      <c r="M350" s="3">
        <f>vlookup(E350,'Faculty and Enrollment'!$A$1:$E$6135,4,FALSE)</f>
        <v>15181</v>
      </c>
      <c r="N350" s="3">
        <f>vlookup(E350,'Faculty and Enrollment'!$A$1:$E$6135,5,FALSE)</f>
        <v>589</v>
      </c>
      <c r="O350" s="3">
        <f>vlookup(E350, IPEDS!$B$2:$J$6164, 9, FALSE)</f>
        <v>1</v>
      </c>
      <c r="P350" s="3" t="str">
        <f t="shared" si="2"/>
        <v>Public</v>
      </c>
      <c r="Q350" s="1" t="b">
        <v>0</v>
      </c>
    </row>
    <row r="351">
      <c r="A351" s="1" t="s">
        <v>730</v>
      </c>
      <c r="B351" s="1" t="s">
        <v>19</v>
      </c>
      <c r="C351" s="1" t="s">
        <v>731</v>
      </c>
      <c r="D351" s="3">
        <f>vlookup(C351, IPEDS!$A$2:$C$6164, 2, FALSE)</f>
        <v>123095</v>
      </c>
      <c r="E351" s="3">
        <v>123095.0</v>
      </c>
      <c r="F351" s="3">
        <f>vlookup(E351, IPEDS!$B$2:$H$6164, 2, FALSE)</f>
        <v>8</v>
      </c>
      <c r="G351" s="3" t="str">
        <f>VLOOKUP(F351,Region_Codes!A:B,2,FALSE)</f>
        <v>Far West</v>
      </c>
      <c r="H351" s="3">
        <f>vlookup(E351, IPEDS!$B$2:$H$6164, 3, FALSE)</f>
        <v>17</v>
      </c>
      <c r="I351" s="3">
        <f>vlookup(E351, IPEDS!$B$2:$H$6164, 7, FALSE)</f>
        <v>-2</v>
      </c>
      <c r="J351" s="3" t="str">
        <f t="shared" si="1"/>
        <v>Not religious</v>
      </c>
      <c r="K351" s="3" t="str">
        <f>VLOOKUP(H351,Carnegie_class!A:B,2,FALSE)</f>
        <v>DPU</v>
      </c>
      <c r="L351" s="3" t="str">
        <f>vlookup(E351, IPEDS!$B$2:$H$6164, 5, FALSE)</f>
        <v>CA</v>
      </c>
      <c r="M351" s="3">
        <f>vlookup(E351,'Faculty and Enrollment'!$A$1:$E$6135,4,FALSE)</f>
        <v>1055</v>
      </c>
      <c r="N351" s="3">
        <f>vlookup(E351,'Faculty and Enrollment'!$A$1:$E$6135,5,FALSE)</f>
        <v>119</v>
      </c>
      <c r="O351" s="1">
        <v>3.0</v>
      </c>
      <c r="P351" s="3" t="str">
        <f t="shared" si="2"/>
        <v>Private</v>
      </c>
      <c r="Q351" s="1" t="b">
        <v>0</v>
      </c>
    </row>
    <row r="352">
      <c r="A352" s="1" t="s">
        <v>732</v>
      </c>
      <c r="B352" s="1" t="s">
        <v>22</v>
      </c>
      <c r="C352" s="1" t="s">
        <v>733</v>
      </c>
      <c r="D352" s="3">
        <f>vlookup(C352, IPEDS!$A$2:$C$6164, 2, FALSE)</f>
        <v>217484</v>
      </c>
      <c r="E352" s="3">
        <v>217484.0</v>
      </c>
      <c r="F352" s="3">
        <f>vlookup(E352, IPEDS!$B$2:$H$6164, 2, FALSE)</f>
        <v>1</v>
      </c>
      <c r="G352" s="3" t="str">
        <f>VLOOKUP(F352,Region_Codes!A:B,2,FALSE)</f>
        <v>New England</v>
      </c>
      <c r="H352" s="3">
        <f>vlookup(E352, IPEDS!$B$2:$H$6164, 3, FALSE)</f>
        <v>16</v>
      </c>
      <c r="I352" s="3">
        <f>vlookup(E352, IPEDS!$B$2:$H$6164, 7, FALSE)</f>
        <v>-2</v>
      </c>
      <c r="J352" s="3" t="str">
        <f t="shared" si="1"/>
        <v>Not religious</v>
      </c>
      <c r="K352" s="3" t="str">
        <f>VLOOKUP(H352,Carnegie_class!A:B,2,FALSE)</f>
        <v>R2</v>
      </c>
      <c r="L352" s="3" t="str">
        <f>vlookup(E352, IPEDS!$B$2:$H$6164, 5, FALSE)</f>
        <v>RI</v>
      </c>
      <c r="M352" s="3">
        <f>vlookup(E352,'Faculty and Enrollment'!$A$1:$E$6135,4,FALSE)</f>
        <v>17351</v>
      </c>
      <c r="N352" s="3">
        <f>vlookup(E352,'Faculty and Enrollment'!$A$1:$E$6135,5,FALSE)</f>
        <v>923</v>
      </c>
      <c r="O352" s="3">
        <f>vlookup(E352, IPEDS!$B$2:$J$6164, 9, FALSE)</f>
        <v>1</v>
      </c>
      <c r="P352" s="3" t="str">
        <f t="shared" si="2"/>
        <v>Public</v>
      </c>
      <c r="Q352" s="1" t="b">
        <v>1</v>
      </c>
    </row>
    <row r="353">
      <c r="A353" s="1" t="s">
        <v>734</v>
      </c>
      <c r="B353" s="1" t="s">
        <v>22</v>
      </c>
      <c r="C353" s="1" t="s">
        <v>735</v>
      </c>
      <c r="D353" s="1">
        <v>126818.0</v>
      </c>
      <c r="E353" s="1">
        <v>126818.0</v>
      </c>
      <c r="F353" s="3">
        <f>vlookup(E353, IPEDS!$B$2:$H$6164, 2, FALSE)</f>
        <v>7</v>
      </c>
      <c r="G353" s="3" t="str">
        <f>VLOOKUP(F353,Region_Codes!A:B,2,FALSE)</f>
        <v>Rocky Mountains</v>
      </c>
      <c r="H353" s="3">
        <f>vlookup(E353, IPEDS!$B$2:$H$6164, 3, FALSE)</f>
        <v>15</v>
      </c>
      <c r="I353" s="3">
        <f>vlookup(E353, IPEDS!$B$2:$H$6164, 7, FALSE)</f>
        <v>-2</v>
      </c>
      <c r="J353" s="3" t="str">
        <f t="shared" si="1"/>
        <v>Not religious</v>
      </c>
      <c r="K353" s="3" t="str">
        <f>VLOOKUP(H353,Carnegie_class!A:B,2,FALSE)</f>
        <v>R1</v>
      </c>
      <c r="L353" s="3" t="str">
        <f>vlookup(E353, IPEDS!$B$2:$H$6164, 5, FALSE)</f>
        <v>CO</v>
      </c>
      <c r="M353" s="3">
        <f>vlookup(E353,'Faculty and Enrollment'!$A$1:$E$6135,4,FALSE)</f>
        <v>33500</v>
      </c>
      <c r="N353" s="3">
        <f>vlookup(E353,'Faculty and Enrollment'!$A$1:$E$6135,5,FALSE)</f>
        <v>1914</v>
      </c>
      <c r="O353" s="1">
        <v>1.0</v>
      </c>
      <c r="P353" s="3" t="str">
        <f t="shared" si="2"/>
        <v>Public</v>
      </c>
      <c r="Q353" s="1" t="b">
        <v>0</v>
      </c>
    </row>
    <row r="354">
      <c r="A354" s="1" t="s">
        <v>736</v>
      </c>
      <c r="B354" s="1" t="s">
        <v>22</v>
      </c>
      <c r="C354" s="1" t="s">
        <v>737</v>
      </c>
      <c r="D354" s="3">
        <f>vlookup(C354, IPEDS!$A$2:$C$6164, 2, FALSE)</f>
        <v>193584</v>
      </c>
      <c r="E354" s="3">
        <v>193584.0</v>
      </c>
      <c r="F354" s="3">
        <f>vlookup(E354, IPEDS!$B$2:$H$6164, 2, FALSE)</f>
        <v>2</v>
      </c>
      <c r="G354" s="3" t="str">
        <f>VLOOKUP(F354,Region_Codes!A:B,2,FALSE)</f>
        <v>Mid East</v>
      </c>
      <c r="H354" s="3">
        <f>vlookup(E354, IPEDS!$B$2:$H$6164, 3, FALSE)</f>
        <v>18</v>
      </c>
      <c r="I354" s="3">
        <f>vlookup(E354, IPEDS!$B$2:$H$6164, 7, FALSE)</f>
        <v>-2</v>
      </c>
      <c r="J354" s="3" t="str">
        <f t="shared" si="1"/>
        <v>Not religious</v>
      </c>
      <c r="K354" s="3" t="str">
        <f>VLOOKUP(H354,Carnegie_class!A:B,2,FALSE)</f>
        <v>M1</v>
      </c>
      <c r="L354" s="3" t="str">
        <f>vlookup(E354, IPEDS!$B$2:$H$6164, 5, FALSE)</f>
        <v>NY</v>
      </c>
      <c r="M354" s="3">
        <f>vlookup(E354,'Faculty and Enrollment'!$A$1:$E$6135,4,FALSE)</f>
        <v>2439</v>
      </c>
      <c r="N354" s="3">
        <f>vlookup(E354,'Faculty and Enrollment'!$A$1:$E$6135,5,FALSE)</f>
        <v>240</v>
      </c>
      <c r="O354" s="1">
        <v>3.0</v>
      </c>
      <c r="P354" s="3" t="str">
        <f t="shared" si="2"/>
        <v>Private</v>
      </c>
      <c r="Q354" s="1" t="b">
        <v>0</v>
      </c>
    </row>
    <row r="355">
      <c r="A355" s="1" t="s">
        <v>738</v>
      </c>
      <c r="B355" s="1" t="s">
        <v>22</v>
      </c>
      <c r="C355" s="1" t="s">
        <v>739</v>
      </c>
      <c r="D355" s="3">
        <f>vlookup(C355, IPEDS!$A$2:$C$6164, 2, FALSE)</f>
        <v>164988</v>
      </c>
      <c r="E355" s="3">
        <v>164988.0</v>
      </c>
      <c r="F355" s="3">
        <f>vlookup(E355, IPEDS!$B$2:$H$6164, 2, FALSE)</f>
        <v>1</v>
      </c>
      <c r="G355" s="3" t="str">
        <f>VLOOKUP(F355,Region_Codes!A:B,2,FALSE)</f>
        <v>New England</v>
      </c>
      <c r="H355" s="3">
        <f>vlookup(E355, IPEDS!$B$2:$H$6164, 3, FALSE)</f>
        <v>15</v>
      </c>
      <c r="I355" s="3">
        <f>vlookup(E355, IPEDS!$B$2:$H$6164, 7, FALSE)</f>
        <v>-2</v>
      </c>
      <c r="J355" s="3" t="str">
        <f t="shared" si="1"/>
        <v>Not religious</v>
      </c>
      <c r="K355" s="3" t="str">
        <f>VLOOKUP(H355,Carnegie_class!A:B,2,FALSE)</f>
        <v>R1</v>
      </c>
      <c r="L355" s="3" t="str">
        <f>vlookup(E355, IPEDS!$B$2:$H$6164, 5, FALSE)</f>
        <v>MA</v>
      </c>
      <c r="M355" s="3">
        <f>vlookup(E355,'Faculty and Enrollment'!$A$1:$E$6135,4,FALSE)</f>
        <v>36624</v>
      </c>
      <c r="N355" s="3">
        <f>vlookup(E355,'Faculty and Enrollment'!$A$1:$E$6135,5,FALSE)</f>
        <v>3600</v>
      </c>
      <c r="O355" s="1">
        <v>3.0</v>
      </c>
      <c r="P355" s="3" t="str">
        <f t="shared" si="2"/>
        <v>Private</v>
      </c>
      <c r="Q355" s="1" t="b">
        <v>1</v>
      </c>
    </row>
    <row r="356">
      <c r="A356" s="1" t="s">
        <v>740</v>
      </c>
      <c r="B356" s="1" t="s">
        <v>22</v>
      </c>
      <c r="C356" s="1" t="s">
        <v>741</v>
      </c>
      <c r="D356" s="3">
        <f>vlookup(C356, IPEDS!$A$2:$C$6164, 2, FALSE)</f>
        <v>217156</v>
      </c>
      <c r="E356" s="3">
        <v>217156.0</v>
      </c>
      <c r="F356" s="3">
        <f>vlookup(E356, IPEDS!$B$2:$H$6164, 2, FALSE)</f>
        <v>1</v>
      </c>
      <c r="G356" s="3" t="str">
        <f>VLOOKUP(F356,Region_Codes!A:B,2,FALSE)</f>
        <v>New England</v>
      </c>
      <c r="H356" s="3">
        <f>vlookup(E356, IPEDS!$B$2:$H$6164, 3, FALSE)</f>
        <v>15</v>
      </c>
      <c r="I356" s="3">
        <f>vlookup(E356, IPEDS!$B$2:$H$6164, 7, FALSE)</f>
        <v>-2</v>
      </c>
      <c r="J356" s="3" t="str">
        <f t="shared" si="1"/>
        <v>Not religious</v>
      </c>
      <c r="K356" s="3" t="str">
        <f>VLOOKUP(H356,Carnegie_class!A:B,2,FALSE)</f>
        <v>R1</v>
      </c>
      <c r="L356" s="3" t="str">
        <f>vlookup(E356, IPEDS!$B$2:$H$6164, 5, FALSE)</f>
        <v>RI</v>
      </c>
      <c r="M356" s="3">
        <f>vlookup(E356,'Faculty and Enrollment'!$A$1:$E$6135,4,FALSE)</f>
        <v>11516</v>
      </c>
      <c r="N356" s="3">
        <f>vlookup(E356,'Faculty and Enrollment'!$A$1:$E$6135,5,FALSE)</f>
        <v>1058</v>
      </c>
      <c r="O356" s="3">
        <f>vlookup(E356, IPEDS!$B$2:$J$6164, 9, FALSE)</f>
        <v>3</v>
      </c>
      <c r="P356" s="3" t="str">
        <f t="shared" si="2"/>
        <v>Private</v>
      </c>
      <c r="Q356" s="1" t="b">
        <v>1</v>
      </c>
    </row>
    <row r="357">
      <c r="A357" s="1" t="s">
        <v>742</v>
      </c>
      <c r="B357" s="1" t="s">
        <v>743</v>
      </c>
      <c r="C357" s="1" t="s">
        <v>744</v>
      </c>
      <c r="D357" s="1">
        <v>221519.0</v>
      </c>
      <c r="E357" s="1">
        <v>221519.0</v>
      </c>
      <c r="F357" s="3">
        <f>vlookup(E357, IPEDS!$B$2:$H$6164, 2, FALSE)</f>
        <v>5</v>
      </c>
      <c r="G357" s="3" t="str">
        <f>VLOOKUP(F357,Region_Codes!A:B,2,FALSE)</f>
        <v>Southeast</v>
      </c>
      <c r="H357" s="3">
        <f>vlookup(E357, IPEDS!$B$2:$H$6164, 3, FALSE)</f>
        <v>21</v>
      </c>
      <c r="I357" s="3">
        <f>vlookup(E357, IPEDS!$B$2:$H$6164, 7, FALSE)</f>
        <v>73</v>
      </c>
      <c r="J357" s="3" t="str">
        <f t="shared" si="1"/>
        <v>Religious</v>
      </c>
      <c r="K357" s="3" t="str">
        <f>VLOOKUP(H357,Carnegie_class!A:B,2,FALSE)</f>
        <v>Baccalaureate Colleges</v>
      </c>
      <c r="L357" s="3" t="str">
        <f>vlookup(E357, IPEDS!$B$2:$H$6164, 5, FALSE)</f>
        <v>TN</v>
      </c>
      <c r="M357" s="3">
        <f>vlookup(E357,'Faculty and Enrollment'!$A$1:$E$6135,4,FALSE)</f>
        <v>1693</v>
      </c>
      <c r="N357" s="3">
        <f>vlookup(E357,'Faculty and Enrollment'!$A$1:$E$6135,5,FALSE)</f>
        <v>191</v>
      </c>
      <c r="O357" s="3">
        <f>vlookup(E357, IPEDS!$B$2:$J$6164, 9, FALSE)</f>
        <v>4</v>
      </c>
      <c r="P357" s="3" t="str">
        <f t="shared" si="2"/>
        <v>Private</v>
      </c>
      <c r="Q357" s="1" t="b">
        <v>0</v>
      </c>
    </row>
    <row r="358">
      <c r="A358" s="1" t="s">
        <v>745</v>
      </c>
      <c r="B358" s="1" t="s">
        <v>22</v>
      </c>
      <c r="C358" s="1" t="s">
        <v>746</v>
      </c>
      <c r="D358" s="3">
        <f>vlookup(C358, IPEDS!$A$2:$C$6164, 2, FALSE)</f>
        <v>175041</v>
      </c>
      <c r="E358" s="3">
        <v>175041.0</v>
      </c>
      <c r="F358" s="3">
        <f>vlookup(E358, IPEDS!$B$2:$H$6164, 2, FALSE)</f>
        <v>4</v>
      </c>
      <c r="G358" s="3" t="str">
        <f>VLOOKUP(F358,Region_Codes!A:B,2,FALSE)</f>
        <v>Plains</v>
      </c>
      <c r="H358" s="3">
        <f>vlookup(E358, IPEDS!$B$2:$H$6164, 3, FALSE)</f>
        <v>5</v>
      </c>
      <c r="I358" s="3">
        <f>vlookup(E358, IPEDS!$B$2:$H$6164, 7, FALSE)</f>
        <v>-2</v>
      </c>
      <c r="J358" s="3" t="str">
        <f t="shared" si="1"/>
        <v>Not religious</v>
      </c>
      <c r="K358" s="3" t="str">
        <f>VLOOKUP(H358,Carnegie_class!A:B,2,FALSE)</f>
        <v>Community College</v>
      </c>
      <c r="L358" s="3" t="str">
        <f>vlookup(E358, IPEDS!$B$2:$H$6164, 5, FALSE)</f>
        <v>MN</v>
      </c>
      <c r="M358" s="3">
        <f>vlookup(E358,'Faculty and Enrollment'!$A$1:$E$6135,4,FALSE)</f>
        <v>5155</v>
      </c>
      <c r="N358" s="3">
        <f>vlookup(E358,'Faculty and Enrollment'!$A$1:$E$6135,5,FALSE)</f>
        <v>142</v>
      </c>
      <c r="O358" s="3">
        <f>vlookup(E358, IPEDS!$B$2:$J$6164, 9, FALSE)</f>
        <v>1</v>
      </c>
      <c r="P358" s="3" t="str">
        <f t="shared" si="2"/>
        <v>Public</v>
      </c>
      <c r="Q358" s="1" t="b">
        <v>0</v>
      </c>
    </row>
    <row r="359">
      <c r="A359" s="1" t="s">
        <v>747</v>
      </c>
      <c r="B359" s="1" t="s">
        <v>22</v>
      </c>
      <c r="C359" s="1" t="s">
        <v>748</v>
      </c>
      <c r="D359" s="1">
        <v>196219.0</v>
      </c>
      <c r="E359" s="1">
        <v>196219.0</v>
      </c>
      <c r="F359" s="3">
        <f>vlookup(E359, IPEDS!$B$2:$H$6164, 2, FALSE)</f>
        <v>2</v>
      </c>
      <c r="G359" s="3" t="str">
        <f>VLOOKUP(F359,Region_Codes!A:B,2,FALSE)</f>
        <v>Mid East</v>
      </c>
      <c r="H359" s="3">
        <f>vlookup(E359, IPEDS!$B$2:$H$6164, 3, FALSE)</f>
        <v>21</v>
      </c>
      <c r="I359" s="3">
        <f>vlookup(E359, IPEDS!$B$2:$H$6164, 7, FALSE)</f>
        <v>-2</v>
      </c>
      <c r="J359" s="3" t="str">
        <f t="shared" si="1"/>
        <v>Not religious</v>
      </c>
      <c r="K359" s="3" t="str">
        <f>VLOOKUP(H359,Carnegie_class!A:B,2,FALSE)</f>
        <v>Baccalaureate Colleges</v>
      </c>
      <c r="L359" s="3" t="str">
        <f>vlookup(E359, IPEDS!$B$2:$H$6164, 5, FALSE)</f>
        <v>NY</v>
      </c>
      <c r="M359" s="3">
        <f>vlookup(E359,'Faculty and Enrollment'!$A$1:$E$6135,4,FALSE)</f>
        <v>3229</v>
      </c>
      <c r="N359" s="3">
        <f>vlookup(E359,'Faculty and Enrollment'!$A$1:$E$6135,5,FALSE)</f>
        <v>266</v>
      </c>
      <c r="O359" s="1">
        <v>1.0</v>
      </c>
      <c r="P359" s="3" t="str">
        <f t="shared" si="2"/>
        <v>Public</v>
      </c>
      <c r="Q359" s="1" t="b">
        <v>1</v>
      </c>
    </row>
    <row r="360">
      <c r="A360" s="1" t="s">
        <v>749</v>
      </c>
      <c r="B360" s="1" t="s">
        <v>22</v>
      </c>
      <c r="C360" s="1" t="s">
        <v>750</v>
      </c>
      <c r="D360" s="3">
        <f>vlookup(C360, IPEDS!$A$2:$C$6164, 2, FALSE)</f>
        <v>236595</v>
      </c>
      <c r="E360" s="3">
        <v>236595.0</v>
      </c>
      <c r="F360" s="3">
        <f>vlookup(E360, IPEDS!$B$2:$H$6164, 2, FALSE)</f>
        <v>8</v>
      </c>
      <c r="G360" s="3" t="str">
        <f>VLOOKUP(F360,Region_Codes!A:B,2,FALSE)</f>
        <v>Far West</v>
      </c>
      <c r="H360" s="3">
        <f>vlookup(E360, IPEDS!$B$2:$H$6164, 3, FALSE)</f>
        <v>17</v>
      </c>
      <c r="I360" s="3">
        <f>vlookup(E360, IPEDS!$B$2:$H$6164, 7, FALSE)</f>
        <v>30</v>
      </c>
      <c r="J360" s="3" t="str">
        <f t="shared" si="1"/>
        <v>Religious</v>
      </c>
      <c r="K360" s="3" t="str">
        <f>VLOOKUP(H360,Carnegie_class!A:B,2,FALSE)</f>
        <v>DPU</v>
      </c>
      <c r="L360" s="3" t="str">
        <f>vlookup(E360, IPEDS!$B$2:$H$6164, 5, FALSE)</f>
        <v>WA</v>
      </c>
      <c r="M360" s="3">
        <f>vlookup(E360,'Faculty and Enrollment'!$A$1:$E$6135,4,FALSE)</f>
        <v>7182</v>
      </c>
      <c r="N360" s="3">
        <f>vlookup(E360,'Faculty and Enrollment'!$A$1:$E$6135,5,FALSE)</f>
        <v>611</v>
      </c>
      <c r="O360" s="1">
        <v>4.0</v>
      </c>
      <c r="P360" s="3" t="str">
        <f t="shared" si="2"/>
        <v>Private</v>
      </c>
      <c r="Q360" s="1" t="b">
        <v>0</v>
      </c>
    </row>
    <row r="361">
      <c r="A361" s="1" t="s">
        <v>751</v>
      </c>
      <c r="B361" s="1" t="s">
        <v>22</v>
      </c>
      <c r="C361" s="1" t="s">
        <v>752</v>
      </c>
      <c r="D361" s="1">
        <v>110538.0</v>
      </c>
      <c r="E361" s="1">
        <v>110538.0</v>
      </c>
      <c r="F361" s="3">
        <f>vlookup(E361, IPEDS!$B$2:$H$6164, 2, FALSE)</f>
        <v>8</v>
      </c>
      <c r="G361" s="3" t="str">
        <f>VLOOKUP(F361,Region_Codes!A:B,2,FALSE)</f>
        <v>Far West</v>
      </c>
      <c r="H361" s="3">
        <f>vlookup(E361, IPEDS!$B$2:$H$6164, 3, FALSE)</f>
        <v>18</v>
      </c>
      <c r="I361" s="3">
        <f>vlookup(E361, IPEDS!$B$2:$H$6164, 7, FALSE)</f>
        <v>-2</v>
      </c>
      <c r="J361" s="3" t="str">
        <f t="shared" si="1"/>
        <v>Not religious</v>
      </c>
      <c r="K361" s="3" t="str">
        <f>VLOOKUP(H361,Carnegie_class!A:B,2,FALSE)</f>
        <v>M1</v>
      </c>
      <c r="L361" s="3" t="str">
        <f>vlookup(E361, IPEDS!$B$2:$H$6164, 5, FALSE)</f>
        <v>CA</v>
      </c>
      <c r="M361" s="3">
        <f>vlookup(E361,'Faculty and Enrollment'!$A$1:$E$6135,4,FALSE)</f>
        <v>14523</v>
      </c>
      <c r="N361" s="3">
        <f>vlookup(E361,'Faculty and Enrollment'!$A$1:$E$6135,5,FALSE)</f>
        <v>615</v>
      </c>
      <c r="O361" s="3">
        <f>vlookup(E361, IPEDS!$B$2:$J$6164, 9, FALSE)</f>
        <v>1</v>
      </c>
      <c r="P361" s="3" t="str">
        <f t="shared" si="2"/>
        <v>Public</v>
      </c>
      <c r="Q361" s="1" t="b">
        <v>0</v>
      </c>
    </row>
    <row r="362">
      <c r="A362" s="1" t="s">
        <v>753</v>
      </c>
      <c r="B362" s="1" t="s">
        <v>22</v>
      </c>
      <c r="C362" s="1" t="s">
        <v>754</v>
      </c>
      <c r="D362" s="3">
        <f>vlookup(C362, IPEDS!$A$2:$C$6164, 2, FALSE)</f>
        <v>171571</v>
      </c>
      <c r="E362" s="3">
        <v>171571.0</v>
      </c>
      <c r="F362" s="3">
        <f>vlookup(E362, IPEDS!$B$2:$H$6164, 2, FALSE)</f>
        <v>3</v>
      </c>
      <c r="G362" s="3" t="str">
        <f>VLOOKUP(F362,Region_Codes!A:B,2,FALSE)</f>
        <v>Great Lakes</v>
      </c>
      <c r="H362" s="3">
        <f>vlookup(E362, IPEDS!$B$2:$H$6164, 3, FALSE)</f>
        <v>16</v>
      </c>
      <c r="I362" s="3">
        <f>vlookup(E362, IPEDS!$B$2:$H$6164, 7, FALSE)</f>
        <v>-2</v>
      </c>
      <c r="J362" s="3" t="str">
        <f t="shared" si="1"/>
        <v>Not religious</v>
      </c>
      <c r="K362" s="3" t="str">
        <f>VLOOKUP(H362,Carnegie_class!A:B,2,FALSE)</f>
        <v>R2</v>
      </c>
      <c r="L362" s="3" t="str">
        <f>vlookup(E362, IPEDS!$B$2:$H$6164, 5, FALSE)</f>
        <v>MI</v>
      </c>
      <c r="M362" s="3">
        <f>vlookup(E362,'Faculty and Enrollment'!$A$1:$E$6135,4,FALSE)</f>
        <v>15922</v>
      </c>
      <c r="N362" s="3">
        <f>vlookup(E362,'Faculty and Enrollment'!$A$1:$E$6135,5,FALSE)</f>
        <v>786</v>
      </c>
      <c r="O362" s="3">
        <f>vlookup(E362, IPEDS!$B$2:$J$6164, 9, FALSE)</f>
        <v>1</v>
      </c>
      <c r="P362" s="3" t="str">
        <f t="shared" si="2"/>
        <v>Public</v>
      </c>
      <c r="Q362" s="1" t="b">
        <v>0</v>
      </c>
    </row>
    <row r="363">
      <c r="A363" s="1" t="s">
        <v>755</v>
      </c>
      <c r="B363" s="1" t="s">
        <v>22</v>
      </c>
      <c r="C363" s="1" t="s">
        <v>756</v>
      </c>
      <c r="D363" s="3">
        <f>vlookup(C363, IPEDS!$A$2:$C$6164, 2, FALSE)</f>
        <v>179159</v>
      </c>
      <c r="E363" s="3">
        <v>179159.0</v>
      </c>
      <c r="F363" s="3">
        <f>vlookup(E363, IPEDS!$B$2:$H$6164, 2, FALSE)</f>
        <v>4</v>
      </c>
      <c r="G363" s="3" t="str">
        <f>VLOOKUP(F363,Region_Codes!A:B,2,FALSE)</f>
        <v>Plains</v>
      </c>
      <c r="H363" s="3">
        <f>vlookup(E363, IPEDS!$B$2:$H$6164, 3, FALSE)</f>
        <v>16</v>
      </c>
      <c r="I363" s="3">
        <f>vlookup(E363, IPEDS!$B$2:$H$6164, 7, FALSE)</f>
        <v>30</v>
      </c>
      <c r="J363" s="3" t="str">
        <f t="shared" si="1"/>
        <v>Religious</v>
      </c>
      <c r="K363" s="3" t="str">
        <f>VLOOKUP(H363,Carnegie_class!A:B,2,FALSE)</f>
        <v>R2</v>
      </c>
      <c r="L363" s="3" t="str">
        <f>vlookup(E363, IPEDS!$B$2:$H$6164, 5, FALSE)</f>
        <v>MO</v>
      </c>
      <c r="M363" s="3">
        <f>vlookup(E363,'Faculty and Enrollment'!$A$1:$E$6135,4,FALSE)</f>
        <v>17202</v>
      </c>
      <c r="N363" s="3">
        <f>vlookup(E363,'Faculty and Enrollment'!$A$1:$E$6135,5,FALSE)</f>
        <v>975</v>
      </c>
      <c r="O363" s="1">
        <v>4.0</v>
      </c>
      <c r="P363" s="3" t="str">
        <f t="shared" si="2"/>
        <v>Private</v>
      </c>
      <c r="Q363" s="1" t="b">
        <v>0</v>
      </c>
    </row>
    <row r="364">
      <c r="A364" s="1" t="s">
        <v>757</v>
      </c>
      <c r="B364" s="1" t="s">
        <v>22</v>
      </c>
      <c r="C364" s="1" t="s">
        <v>758</v>
      </c>
      <c r="D364" s="3">
        <f>vlookup(C364, IPEDS!$A$2:$C$6164, 2, FALSE)</f>
        <v>130253</v>
      </c>
      <c r="E364" s="3">
        <v>130253.0</v>
      </c>
      <c r="F364" s="3">
        <f>vlookup(E364, IPEDS!$B$2:$H$6164, 2, FALSE)</f>
        <v>1</v>
      </c>
      <c r="G364" s="3" t="str">
        <f>VLOOKUP(F364,Region_Codes!A:B,2,FALSE)</f>
        <v>New England</v>
      </c>
      <c r="H364" s="3">
        <f>vlookup(E364, IPEDS!$B$2:$H$6164, 3, FALSE)</f>
        <v>17</v>
      </c>
      <c r="I364" s="3">
        <f>vlookup(E364, IPEDS!$B$2:$H$6164, 7, FALSE)</f>
        <v>30</v>
      </c>
      <c r="J364" s="3" t="str">
        <f t="shared" si="1"/>
        <v>Religious</v>
      </c>
      <c r="K364" s="3" t="str">
        <f>VLOOKUP(H364,Carnegie_class!A:B,2,FALSE)</f>
        <v>DPU</v>
      </c>
      <c r="L364" s="3" t="str">
        <f>vlookup(E364, IPEDS!$B$2:$H$6164, 5, FALSE)</f>
        <v>CT</v>
      </c>
      <c r="M364" s="3">
        <f>vlookup(E364,'Faculty and Enrollment'!$A$1:$E$6135,4,FALSE)</f>
        <v>11179</v>
      </c>
      <c r="N364" s="3">
        <f>vlookup(E364,'Faculty and Enrollment'!$A$1:$E$6135,5,FALSE)</f>
        <v>597</v>
      </c>
      <c r="O364" s="1">
        <v>4.0</v>
      </c>
      <c r="P364" s="3" t="str">
        <f t="shared" si="2"/>
        <v>Private</v>
      </c>
      <c r="Q364" s="1" t="b">
        <v>0</v>
      </c>
    </row>
    <row r="365">
      <c r="A365" s="1" t="s">
        <v>759</v>
      </c>
      <c r="B365" s="1" t="s">
        <v>22</v>
      </c>
      <c r="C365" s="1" t="s">
        <v>760</v>
      </c>
      <c r="D365" s="3">
        <f>vlookup(C365, IPEDS!$A$2:$C$6164, 2, FALSE)</f>
        <v>211556</v>
      </c>
      <c r="E365" s="3">
        <v>211556.0</v>
      </c>
      <c r="F365" s="3">
        <f>vlookup(E365, IPEDS!$B$2:$H$6164, 2, FALSE)</f>
        <v>2</v>
      </c>
      <c r="G365" s="3" t="str">
        <f>VLOOKUP(F365,Region_Codes!A:B,2,FALSE)</f>
        <v>Mid East</v>
      </c>
      <c r="H365" s="3">
        <f>vlookup(E365, IPEDS!$B$2:$H$6164, 3, FALSE)</f>
        <v>17</v>
      </c>
      <c r="I365" s="3">
        <f>vlookup(E365, IPEDS!$B$2:$H$6164, 7, FALSE)</f>
        <v>-2</v>
      </c>
      <c r="J365" s="3" t="str">
        <f t="shared" si="1"/>
        <v>Not religious</v>
      </c>
      <c r="K365" s="3" t="str">
        <f>VLOOKUP(H365,Carnegie_class!A:B,2,FALSE)</f>
        <v>DPU</v>
      </c>
      <c r="L365" s="3" t="str">
        <f>vlookup(E365, IPEDS!$B$2:$H$6164, 5, FALSE)</f>
        <v>PA</v>
      </c>
      <c r="M365" s="3">
        <f>vlookup(E365,'Faculty and Enrollment'!$A$1:$E$6135,4,FALSE)</f>
        <v>2319</v>
      </c>
      <c r="N365" s="3">
        <f>vlookup(E365,'Faculty and Enrollment'!$A$1:$E$6135,5,FALSE)</f>
        <v>206</v>
      </c>
      <c r="O365" s="1">
        <v>3.0</v>
      </c>
      <c r="P365" s="3" t="str">
        <f t="shared" si="2"/>
        <v>Private</v>
      </c>
      <c r="Q365" s="1" t="b">
        <v>0</v>
      </c>
    </row>
    <row r="366">
      <c r="A366" s="1" t="s">
        <v>761</v>
      </c>
      <c r="B366" s="1" t="s">
        <v>22</v>
      </c>
      <c r="C366" s="1" t="s">
        <v>762</v>
      </c>
      <c r="D366" s="1">
        <v>163286.0</v>
      </c>
      <c r="E366" s="1">
        <v>163286.0</v>
      </c>
      <c r="F366" s="3">
        <f>vlookup(E366, IPEDS!$B$2:$H$6164, 2, FALSE)</f>
        <v>2</v>
      </c>
      <c r="G366" s="3" t="str">
        <f>VLOOKUP(F366,Region_Codes!A:B,2,FALSE)</f>
        <v>Mid East</v>
      </c>
      <c r="H366" s="3">
        <f>vlookup(E366, IPEDS!$B$2:$H$6164, 3, FALSE)</f>
        <v>15</v>
      </c>
      <c r="I366" s="3">
        <f>vlookup(E366, IPEDS!$B$2:$H$6164, 7, FALSE)</f>
        <v>-2</v>
      </c>
      <c r="J366" s="3" t="str">
        <f t="shared" si="1"/>
        <v>Not religious</v>
      </c>
      <c r="K366" s="3" t="str">
        <f>VLOOKUP(H366,Carnegie_class!A:B,2,FALSE)</f>
        <v>R1</v>
      </c>
      <c r="L366" s="3" t="str">
        <f>vlookup(E366, IPEDS!$B$2:$H$6164, 5, FALSE)</f>
        <v>MD</v>
      </c>
      <c r="M366" s="3">
        <f>vlookup(E366,'Faculty and Enrollment'!$A$1:$E$6135,4,FALSE)</f>
        <v>40813</v>
      </c>
      <c r="N366" s="3">
        <f>vlookup(E366,'Faculty and Enrollment'!$A$1:$E$6135,5,FALSE)</f>
        <v>2198</v>
      </c>
      <c r="O366" s="1">
        <v>1.0</v>
      </c>
      <c r="P366" s="3" t="str">
        <f t="shared" si="2"/>
        <v>Public</v>
      </c>
      <c r="Q366" s="1" t="b">
        <v>0</v>
      </c>
    </row>
    <row r="367">
      <c r="A367" s="1" t="s">
        <v>763</v>
      </c>
      <c r="B367" s="1" t="s">
        <v>22</v>
      </c>
      <c r="C367" s="1" t="s">
        <v>764</v>
      </c>
      <c r="D367" s="3">
        <f>vlookup(C367, IPEDS!$A$2:$C$6164, 2, FALSE)</f>
        <v>113698</v>
      </c>
      <c r="E367" s="3">
        <v>113698.0</v>
      </c>
      <c r="F367" s="3">
        <f>vlookup(E367, IPEDS!$B$2:$H$6164, 2, FALSE)</f>
        <v>8</v>
      </c>
      <c r="G367" s="3" t="str">
        <f>VLOOKUP(F367,Region_Codes!A:B,2,FALSE)</f>
        <v>Far West</v>
      </c>
      <c r="H367" s="3">
        <f>vlookup(E367, IPEDS!$B$2:$H$6164, 3, FALSE)</f>
        <v>19</v>
      </c>
      <c r="I367" s="3">
        <f>vlookup(E367, IPEDS!$B$2:$H$6164, 7, FALSE)</f>
        <v>-2</v>
      </c>
      <c r="J367" s="3" t="str">
        <f t="shared" si="1"/>
        <v>Not religious</v>
      </c>
      <c r="K367" s="3" t="str">
        <f>VLOOKUP(H367,Carnegie_class!A:B,2,FALSE)</f>
        <v>M2</v>
      </c>
      <c r="L367" s="3" t="str">
        <f>vlookup(E367, IPEDS!$B$2:$H$6164, 5, FALSE)</f>
        <v>CA</v>
      </c>
      <c r="M367" s="3">
        <f>vlookup(E367,'Faculty and Enrollment'!$A$1:$E$6135,4,FALSE)</f>
        <v>2026</v>
      </c>
      <c r="N367" s="3">
        <f>vlookup(E367,'Faculty and Enrollment'!$A$1:$E$6135,5,FALSE)</f>
        <v>186</v>
      </c>
      <c r="O367" s="1">
        <v>4.0</v>
      </c>
      <c r="P367" s="3" t="str">
        <f t="shared" si="2"/>
        <v>Private</v>
      </c>
      <c r="Q367" s="1" t="b">
        <v>0</v>
      </c>
    </row>
    <row r="368">
      <c r="A368" s="1" t="s">
        <v>765</v>
      </c>
      <c r="B368" s="1" t="s">
        <v>22</v>
      </c>
      <c r="C368" s="1" t="s">
        <v>766</v>
      </c>
      <c r="D368" s="3">
        <f>vlookup(C368, IPEDS!$A$2:$C$6164, 2, FALSE)</f>
        <v>231059</v>
      </c>
      <c r="E368" s="3">
        <v>231059.0</v>
      </c>
      <c r="F368" s="3">
        <f>vlookup(E368, IPEDS!$B$2:$H$6164, 2, FALSE)</f>
        <v>1</v>
      </c>
      <c r="G368" s="3" t="str">
        <f>VLOOKUP(F368,Region_Codes!A:B,2,FALSE)</f>
        <v>New England</v>
      </c>
      <c r="H368" s="3">
        <f>vlookup(E368, IPEDS!$B$2:$H$6164, 3, FALSE)</f>
        <v>21</v>
      </c>
      <c r="I368" s="3">
        <f>vlookup(E368, IPEDS!$B$2:$H$6164, 7, FALSE)</f>
        <v>30</v>
      </c>
      <c r="J368" s="3" t="str">
        <f t="shared" si="1"/>
        <v>Religious</v>
      </c>
      <c r="K368" s="3" t="str">
        <f>VLOOKUP(H368,Carnegie_class!A:B,2,FALSE)</f>
        <v>Baccalaureate Colleges</v>
      </c>
      <c r="L368" s="3" t="str">
        <f>vlookup(E368, IPEDS!$B$2:$H$6164, 5, FALSE)</f>
        <v>VT</v>
      </c>
      <c r="M368" s="3">
        <f>vlookup(E368,'Faculty and Enrollment'!$A$1:$E$6135,4,FALSE)</f>
        <v>1370</v>
      </c>
      <c r="N368" s="3">
        <f>vlookup(E368,'Faculty and Enrollment'!$A$1:$E$6135,5,FALSE)</f>
        <v>125</v>
      </c>
      <c r="O368" s="1">
        <v>4.0</v>
      </c>
      <c r="P368" s="3" t="str">
        <f t="shared" si="2"/>
        <v>Private</v>
      </c>
      <c r="Q368" s="1" t="b">
        <v>0</v>
      </c>
    </row>
    <row r="369">
      <c r="A369" s="1" t="s">
        <v>767</v>
      </c>
      <c r="B369" s="1" t="s">
        <v>22</v>
      </c>
      <c r="C369" s="1" t="s">
        <v>768</v>
      </c>
      <c r="D369" s="3">
        <f>vlookup(C369, IPEDS!$A$2:$C$6164, 2, FALSE)</f>
        <v>189015</v>
      </c>
      <c r="E369" s="3">
        <v>189015.0</v>
      </c>
      <c r="F369" s="3">
        <f>vlookup(E369, IPEDS!$B$2:$H$6164, 2, FALSE)</f>
        <v>2</v>
      </c>
      <c r="G369" s="3" t="str">
        <f>VLOOKUP(F369,Region_Codes!A:B,2,FALSE)</f>
        <v>Mid East</v>
      </c>
      <c r="H369" s="3">
        <f>vlookup(E369, IPEDS!$B$2:$H$6164, 3, FALSE)</f>
        <v>32</v>
      </c>
      <c r="I369" s="3">
        <f>vlookup(E369, IPEDS!$B$2:$H$6164, 7, FALSE)</f>
        <v>-2</v>
      </c>
      <c r="J369" s="3" t="str">
        <f t="shared" si="1"/>
        <v>Not religious</v>
      </c>
      <c r="K369" s="3" t="str">
        <f>VLOOKUP(H369,Carnegie_class!A:B,2,FALSE)</f>
        <v>Special Focus Four-Year</v>
      </c>
      <c r="L369" s="3" t="str">
        <f>vlookup(E369, IPEDS!$B$2:$H$6164, 5, FALSE)</f>
        <v>NY</v>
      </c>
      <c r="M369" s="3">
        <f>vlookup(E369,'Faculty and Enrollment'!$A$1:$E$6135,4,FALSE)</f>
        <v>597</v>
      </c>
      <c r="N369" s="3">
        <f>vlookup(E369,'Faculty and Enrollment'!$A$1:$E$6135,5,FALSE)</f>
        <v>28</v>
      </c>
      <c r="O369" s="3">
        <f>vlookup(E369, IPEDS!$B$2:$J$6164, 9, FALSE)</f>
        <v>3</v>
      </c>
      <c r="P369" s="3" t="str">
        <f t="shared" si="2"/>
        <v>Private</v>
      </c>
      <c r="Q369" s="1" t="b">
        <v>0</v>
      </c>
    </row>
    <row r="370">
      <c r="A370" s="1" t="s">
        <v>769</v>
      </c>
      <c r="B370" s="1" t="s">
        <v>22</v>
      </c>
      <c r="C370" s="1" t="s">
        <v>770</v>
      </c>
      <c r="D370" s="3">
        <f>vlookup(C370, IPEDS!$A$2:$C$6164, 2, FALSE)</f>
        <v>441900</v>
      </c>
      <c r="E370" s="3">
        <v>441900.0</v>
      </c>
      <c r="F370" s="3">
        <f>vlookup(E370, IPEDS!$B$2:$H$6164, 2, FALSE)</f>
        <v>8</v>
      </c>
      <c r="G370" s="3" t="str">
        <f>VLOOKUP(F370,Region_Codes!A:B,2,FALSE)</f>
        <v>Far West</v>
      </c>
      <c r="H370" s="3">
        <f>vlookup(E370, IPEDS!$B$2:$H$6164, 3, FALSE)</f>
        <v>22</v>
      </c>
      <c r="I370" s="3">
        <f>vlookup(E370, IPEDS!$B$2:$H$6164, 7, FALSE)</f>
        <v>-2</v>
      </c>
      <c r="J370" s="3" t="str">
        <f t="shared" si="1"/>
        <v>Not religious</v>
      </c>
      <c r="K370" s="3" t="str">
        <f>VLOOKUP(H370,Carnegie_class!A:B,2,FALSE)</f>
        <v>Baccalaureate Colleges</v>
      </c>
      <c r="L370" s="3" t="str">
        <f>vlookup(E370, IPEDS!$B$2:$H$6164, 5, FALSE)</f>
        <v>NV</v>
      </c>
      <c r="M370" s="3">
        <f>vlookup(E370,'Faculty and Enrollment'!$A$1:$E$6135,4,FALSE)</f>
        <v>7283</v>
      </c>
      <c r="N370" s="3">
        <f>vlookup(E370,'Faculty and Enrollment'!$A$1:$E$6135,5,FALSE)</f>
        <v>249</v>
      </c>
      <c r="O370" s="1">
        <v>1.0</v>
      </c>
      <c r="P370" s="3" t="str">
        <f t="shared" si="2"/>
        <v>Public</v>
      </c>
      <c r="Q370" s="1" t="b">
        <v>0</v>
      </c>
    </row>
    <row r="371">
      <c r="A371" s="1" t="s">
        <v>771</v>
      </c>
      <c r="B371" s="1" t="s">
        <v>22</v>
      </c>
      <c r="C371" s="1" t="s">
        <v>772</v>
      </c>
      <c r="D371" s="3">
        <f>vlookup(C371, IPEDS!$A$2:$C$6164, 2, FALSE)</f>
        <v>218858</v>
      </c>
      <c r="E371" s="3">
        <v>218858.0</v>
      </c>
      <c r="F371" s="3">
        <f>vlookup(E371, IPEDS!$B$2:$H$6164, 2, FALSE)</f>
        <v>5</v>
      </c>
      <c r="G371" s="3" t="str">
        <f>VLOOKUP(F371,Region_Codes!A:B,2,FALSE)</f>
        <v>Southeast</v>
      </c>
      <c r="H371" s="3">
        <f>vlookup(E371, IPEDS!$B$2:$H$6164, 3, FALSE)</f>
        <v>5</v>
      </c>
      <c r="I371" s="3">
        <f>vlookup(E371, IPEDS!$B$2:$H$6164, 7, FALSE)</f>
        <v>-2</v>
      </c>
      <c r="J371" s="3" t="str">
        <f t="shared" si="1"/>
        <v>Not religious</v>
      </c>
      <c r="K371" s="3" t="str">
        <f>VLOOKUP(H371,Carnegie_class!A:B,2,FALSE)</f>
        <v>Community College</v>
      </c>
      <c r="L371" s="3" t="str">
        <f>vlookup(E371, IPEDS!$B$2:$H$6164, 5, FALSE)</f>
        <v>SC</v>
      </c>
      <c r="M371" s="3">
        <f>vlookup(E371,'Faculty and Enrollment'!$A$1:$E$6135,4,FALSE)</f>
        <v>3004</v>
      </c>
      <c r="N371" s="3">
        <f>vlookup(E371,'Faculty and Enrollment'!$A$1:$E$6135,5,FALSE)</f>
        <v>104</v>
      </c>
      <c r="O371" s="3">
        <f>vlookup(E371, IPEDS!$B$2:$J$6164, 9, FALSE)</f>
        <v>1</v>
      </c>
      <c r="P371" s="3" t="str">
        <f t="shared" si="2"/>
        <v>Public</v>
      </c>
      <c r="Q371" s="1" t="b">
        <v>0</v>
      </c>
    </row>
    <row r="372">
      <c r="A372" s="1" t="s">
        <v>773</v>
      </c>
      <c r="B372" s="1" t="s">
        <v>22</v>
      </c>
      <c r="C372" s="1" t="s">
        <v>774</v>
      </c>
      <c r="D372" s="3">
        <f>vlookup(C372, IPEDS!$A$2:$C$6164, 2, FALSE)</f>
        <v>157298</v>
      </c>
      <c r="E372" s="3">
        <v>157298.0</v>
      </c>
      <c r="F372" s="3">
        <f>vlookup(E372, IPEDS!$B$2:$H$6164, 2, FALSE)</f>
        <v>5</v>
      </c>
      <c r="G372" s="3" t="str">
        <f>VLOOKUP(F372,Region_Codes!A:B,2,FALSE)</f>
        <v>Southeast</v>
      </c>
      <c r="H372" s="3">
        <f>vlookup(E372, IPEDS!$B$2:$H$6164, 3, FALSE)</f>
        <v>24</v>
      </c>
      <c r="I372" s="3">
        <f>vlookup(E372, IPEDS!$B$2:$H$6164, 7, FALSE)</f>
        <v>66</v>
      </c>
      <c r="J372" s="3" t="str">
        <f t="shared" si="1"/>
        <v>Religious</v>
      </c>
      <c r="K372" s="3" t="str">
        <f>VLOOKUP(H372,Carnegie_class!A:B,2,FALSE)</f>
        <v>Special Focus Four-Year</v>
      </c>
      <c r="L372" s="3" t="str">
        <f>vlookup(E372, IPEDS!$B$2:$H$6164, 5, FALSE)</f>
        <v>KY</v>
      </c>
      <c r="M372" s="3">
        <f>vlookup(E372,'Faculty and Enrollment'!$A$1:$E$6135,4,FALSE)</f>
        <v>94</v>
      </c>
      <c r="N372" s="3">
        <f>vlookup(E372,'Faculty and Enrollment'!$A$1:$E$6135,5,FALSE)</f>
        <v>12</v>
      </c>
      <c r="O372" s="3">
        <f>vlookup(E372, IPEDS!$B$2:$J$6164, 9, FALSE)</f>
        <v>4</v>
      </c>
      <c r="P372" s="3" t="str">
        <f t="shared" si="2"/>
        <v>Private</v>
      </c>
      <c r="Q372" s="1" t="b">
        <v>0</v>
      </c>
    </row>
    <row r="373">
      <c r="A373" s="1" t="s">
        <v>775</v>
      </c>
      <c r="B373" s="1" t="s">
        <v>776</v>
      </c>
      <c r="C373" s="1" t="s">
        <v>777</v>
      </c>
      <c r="D373" s="3">
        <f>vlookup(C373, IPEDS!$A$2:$C$6164, 2, FALSE)</f>
        <v>117946</v>
      </c>
      <c r="E373" s="3">
        <v>117946.0</v>
      </c>
      <c r="F373" s="3">
        <f>vlookup(E373, IPEDS!$B$2:$H$6164, 2, FALSE)</f>
        <v>8</v>
      </c>
      <c r="G373" s="3" t="str">
        <f>VLOOKUP(F373,Region_Codes!A:B,2,FALSE)</f>
        <v>Far West</v>
      </c>
      <c r="H373" s="3">
        <f>vlookup(E373, IPEDS!$B$2:$H$6164, 3, FALSE)</f>
        <v>16</v>
      </c>
      <c r="I373" s="3">
        <f>vlookup(E373, IPEDS!$B$2:$H$6164, 7, FALSE)</f>
        <v>30</v>
      </c>
      <c r="J373" s="3" t="str">
        <f t="shared" si="1"/>
        <v>Religious</v>
      </c>
      <c r="K373" s="3" t="str">
        <f>VLOOKUP(H373,Carnegie_class!A:B,2,FALSE)</f>
        <v>R2</v>
      </c>
      <c r="L373" s="3" t="str">
        <f>vlookup(E373, IPEDS!$B$2:$H$6164, 5, FALSE)</f>
        <v>CA</v>
      </c>
      <c r="M373" s="3">
        <f>vlookup(E373,'Faculty and Enrollment'!$A$1:$E$6135,4,FALSE)</f>
        <v>10256</v>
      </c>
      <c r="N373" s="3">
        <f>vlookup(E373,'Faculty and Enrollment'!$A$1:$E$6135,5,FALSE)</f>
        <v>826</v>
      </c>
      <c r="O373" s="1">
        <v>4.0</v>
      </c>
      <c r="P373" s="3" t="str">
        <f t="shared" si="2"/>
        <v>Private</v>
      </c>
      <c r="Q373" s="1" t="b">
        <v>0</v>
      </c>
    </row>
    <row r="374">
      <c r="A374" s="1" t="s">
        <v>778</v>
      </c>
      <c r="B374" s="1" t="s">
        <v>22</v>
      </c>
      <c r="C374" s="1" t="s">
        <v>779</v>
      </c>
      <c r="D374" s="3">
        <f>vlookup(C374, IPEDS!$A$2:$C$6164, 2, FALSE)</f>
        <v>191649</v>
      </c>
      <c r="E374" s="3">
        <v>191649.0</v>
      </c>
      <c r="F374" s="3">
        <f>vlookup(E374, IPEDS!$B$2:$H$6164, 2, FALSE)</f>
        <v>2</v>
      </c>
      <c r="G374" s="3" t="str">
        <f>VLOOKUP(F374,Region_Codes!A:B,2,FALSE)</f>
        <v>Mid East</v>
      </c>
      <c r="H374" s="3">
        <f>vlookup(E374, IPEDS!$B$2:$H$6164, 3, FALSE)</f>
        <v>17</v>
      </c>
      <c r="I374" s="3">
        <f>vlookup(E374, IPEDS!$B$2:$H$6164, 7, FALSE)</f>
        <v>-2</v>
      </c>
      <c r="J374" s="3" t="str">
        <f t="shared" si="1"/>
        <v>Not religious</v>
      </c>
      <c r="K374" s="3" t="str">
        <f>VLOOKUP(H374,Carnegie_class!A:B,2,FALSE)</f>
        <v>DPU</v>
      </c>
      <c r="L374" s="3" t="str">
        <f>vlookup(E374, IPEDS!$B$2:$H$6164, 5, FALSE)</f>
        <v>NY</v>
      </c>
      <c r="M374" s="3">
        <f>vlookup(E374,'Faculty and Enrollment'!$A$1:$E$6135,4,FALSE)</f>
        <v>10393</v>
      </c>
      <c r="N374" s="3">
        <f>vlookup(E374,'Faculty and Enrollment'!$A$1:$E$6135,5,FALSE)</f>
        <v>749</v>
      </c>
      <c r="O374" s="3">
        <f>vlookup(E374, IPEDS!$B$2:$J$6164, 9, FALSE)</f>
        <v>3</v>
      </c>
      <c r="P374" s="3" t="str">
        <f t="shared" si="2"/>
        <v>Private</v>
      </c>
      <c r="Q374" s="1" t="b">
        <v>0</v>
      </c>
    </row>
    <row r="375">
      <c r="A375" s="1" t="s">
        <v>780</v>
      </c>
      <c r="B375" s="1" t="s">
        <v>19</v>
      </c>
      <c r="C375" s="1" t="s">
        <v>781</v>
      </c>
      <c r="D375" s="3">
        <f>vlookup(C375, IPEDS!$A$2:$C$6164, 2, FALSE)</f>
        <v>231174</v>
      </c>
      <c r="E375" s="3">
        <v>231174.0</v>
      </c>
      <c r="F375" s="3">
        <f>vlookup(E375, IPEDS!$B$2:$H$6164, 2, FALSE)</f>
        <v>1</v>
      </c>
      <c r="G375" s="3" t="str">
        <f>VLOOKUP(F375,Region_Codes!A:B,2,FALSE)</f>
        <v>New England</v>
      </c>
      <c r="H375" s="3">
        <f>vlookup(E375, IPEDS!$B$2:$H$6164, 3, FALSE)</f>
        <v>16</v>
      </c>
      <c r="I375" s="3">
        <f>vlookup(E375, IPEDS!$B$2:$H$6164, 7, FALSE)</f>
        <v>-2</v>
      </c>
      <c r="J375" s="3" t="str">
        <f t="shared" si="1"/>
        <v>Not religious</v>
      </c>
      <c r="K375" s="3" t="str">
        <f>VLOOKUP(H375,Carnegie_class!A:B,2,FALSE)</f>
        <v>R2</v>
      </c>
      <c r="L375" s="3" t="str">
        <f>vlookup(E375, IPEDS!$B$2:$H$6164, 5, FALSE)</f>
        <v>VT</v>
      </c>
      <c r="M375" s="3">
        <f>vlookup(E375,'Faculty and Enrollment'!$A$1:$E$6135,4,FALSE)</f>
        <v>14320</v>
      </c>
      <c r="N375" s="3">
        <f>vlookup(E375,'Faculty and Enrollment'!$A$1:$E$6135,5,FALSE)</f>
        <v>1105</v>
      </c>
      <c r="O375" s="1">
        <v>1.0</v>
      </c>
      <c r="P375" s="3" t="str">
        <f t="shared" si="2"/>
        <v>Public</v>
      </c>
      <c r="Q375" s="1" t="b">
        <v>0</v>
      </c>
    </row>
    <row r="376">
      <c r="A376" s="1" t="s">
        <v>782</v>
      </c>
      <c r="B376" s="1" t="s">
        <v>22</v>
      </c>
      <c r="C376" s="1" t="s">
        <v>783</v>
      </c>
      <c r="D376" s="1">
        <v>196042.0</v>
      </c>
      <c r="E376" s="1">
        <v>196042.0</v>
      </c>
      <c r="F376" s="3">
        <f>vlookup(E376, IPEDS!$B$2:$H$6164, 2, FALSE)</f>
        <v>2</v>
      </c>
      <c r="G376" s="3" t="str">
        <f>VLOOKUP(F376,Region_Codes!A:B,2,FALSE)</f>
        <v>Mid East</v>
      </c>
      <c r="H376" s="3">
        <f>vlookup(E376, IPEDS!$B$2:$H$6164, 3, FALSE)</f>
        <v>22</v>
      </c>
      <c r="I376" s="3">
        <f>vlookup(E376, IPEDS!$B$2:$H$6164, 7, FALSE)</f>
        <v>-2</v>
      </c>
      <c r="J376" s="3" t="str">
        <f t="shared" si="1"/>
        <v>Not religious</v>
      </c>
      <c r="K376" s="3" t="str">
        <f>VLOOKUP(H376,Carnegie_class!A:B,2,FALSE)</f>
        <v>Baccalaureate Colleges</v>
      </c>
      <c r="L376" s="3" t="str">
        <f>vlookup(E376, IPEDS!$B$2:$H$6164, 5, FALSE)</f>
        <v>NY</v>
      </c>
      <c r="M376" s="3">
        <f>vlookup(E376,'Faculty and Enrollment'!$A$1:$E$6135,4,FALSE)</f>
        <v>9541</v>
      </c>
      <c r="N376" s="3">
        <f>vlookup(E376,'Faculty and Enrollment'!$A$1:$E$6135,5,FALSE)</f>
        <v>456</v>
      </c>
      <c r="O376" s="1">
        <v>1.0</v>
      </c>
      <c r="P376" s="3" t="str">
        <f t="shared" si="2"/>
        <v>Public</v>
      </c>
      <c r="Q376" s="1" t="b">
        <v>0</v>
      </c>
    </row>
    <row r="377">
      <c r="A377" s="1" t="s">
        <v>784</v>
      </c>
      <c r="B377" s="1" t="s">
        <v>22</v>
      </c>
      <c r="C377" s="1" t="s">
        <v>785</v>
      </c>
      <c r="D377" s="3">
        <f>vlookup(C377, IPEDS!$A$2:$C$6164, 2, FALSE)</f>
        <v>173045</v>
      </c>
      <c r="E377" s="3">
        <v>173045.0</v>
      </c>
      <c r="F377" s="3">
        <f>vlookup(E377, IPEDS!$B$2:$H$6164, 2, FALSE)</f>
        <v>4</v>
      </c>
      <c r="G377" s="3" t="str">
        <f>VLOOKUP(F377,Region_Codes!A:B,2,FALSE)</f>
        <v>Plains</v>
      </c>
      <c r="H377" s="3">
        <f>vlookup(E377, IPEDS!$B$2:$H$6164, 3, FALSE)</f>
        <v>18</v>
      </c>
      <c r="I377" s="3">
        <f>vlookup(E377, IPEDS!$B$2:$H$6164, 7, FALSE)</f>
        <v>39</v>
      </c>
      <c r="J377" s="3" t="str">
        <f t="shared" si="1"/>
        <v>Religious</v>
      </c>
      <c r="K377" s="3" t="str">
        <f>VLOOKUP(H377,Carnegie_class!A:B,2,FALSE)</f>
        <v>M1</v>
      </c>
      <c r="L377" s="3" t="str">
        <f>vlookup(E377, IPEDS!$B$2:$H$6164, 5, FALSE)</f>
        <v>MN</v>
      </c>
      <c r="M377" s="3">
        <f>vlookup(E377,'Faculty and Enrollment'!$A$1:$E$6135,4,FALSE)</f>
        <v>3161</v>
      </c>
      <c r="N377" s="3">
        <f>vlookup(E377,'Faculty and Enrollment'!$A$1:$E$6135,5,FALSE)</f>
        <v>215</v>
      </c>
      <c r="O377" s="3">
        <f>vlookup(E377, IPEDS!$B$2:$J$6164, 9, FALSE)</f>
        <v>4</v>
      </c>
      <c r="P377" s="3" t="str">
        <f t="shared" si="2"/>
        <v>Private</v>
      </c>
      <c r="Q377" s="1" t="b">
        <v>0</v>
      </c>
    </row>
    <row r="378">
      <c r="A378" s="1" t="s">
        <v>786</v>
      </c>
      <c r="B378" s="1" t="s">
        <v>22</v>
      </c>
      <c r="C378" s="1" t="s">
        <v>787</v>
      </c>
      <c r="D378" s="3">
        <f>vlookup(C378, IPEDS!$A$2:$C$6164, 2, FALSE)</f>
        <v>198419</v>
      </c>
      <c r="E378" s="3">
        <v>198419.0</v>
      </c>
      <c r="F378" s="3">
        <f>vlookup(E378, IPEDS!$B$2:$H$6164, 2, FALSE)</f>
        <v>5</v>
      </c>
      <c r="G378" s="3" t="str">
        <f>VLOOKUP(F378,Region_Codes!A:B,2,FALSE)</f>
        <v>Southeast</v>
      </c>
      <c r="H378" s="3">
        <f>vlookup(E378, IPEDS!$B$2:$H$6164, 3, FALSE)</f>
        <v>15</v>
      </c>
      <c r="I378" s="3">
        <f>vlookup(E378, IPEDS!$B$2:$H$6164, 7, FALSE)</f>
        <v>71</v>
      </c>
      <c r="J378" s="3" t="str">
        <f t="shared" si="1"/>
        <v>Religious</v>
      </c>
      <c r="K378" s="3" t="str">
        <f>VLOOKUP(H378,Carnegie_class!A:B,2,FALSE)</f>
        <v>R1</v>
      </c>
      <c r="L378" s="3" t="str">
        <f>vlookup(E378, IPEDS!$B$2:$H$6164, 5, FALSE)</f>
        <v>NC</v>
      </c>
      <c r="M378" s="3">
        <f>vlookup(E378,'Faculty and Enrollment'!$A$1:$E$6135,4,FALSE)</f>
        <v>17112</v>
      </c>
      <c r="N378" s="3">
        <f>vlookup(E378,'Faculty and Enrollment'!$A$1:$E$6135,5,FALSE)</f>
        <v>4327</v>
      </c>
      <c r="O378" s="3">
        <f>vlookup(E378, IPEDS!$B$2:$J$6164, 9, FALSE)</f>
        <v>3</v>
      </c>
      <c r="P378" s="3" t="str">
        <f t="shared" si="2"/>
        <v>Private</v>
      </c>
      <c r="Q378" s="1" t="b">
        <v>1</v>
      </c>
    </row>
    <row r="379">
      <c r="A379" s="1" t="s">
        <v>788</v>
      </c>
      <c r="B379" s="1" t="s">
        <v>22</v>
      </c>
      <c r="C379" s="1" t="s">
        <v>789</v>
      </c>
      <c r="D379" s="1">
        <v>149842.0</v>
      </c>
      <c r="E379" s="1">
        <v>149842.0</v>
      </c>
      <c r="F379" s="3">
        <f>vlookup(E379, IPEDS!$B$2:$H$6164, 2, FALSE)</f>
        <v>3</v>
      </c>
      <c r="G379" s="3" t="str">
        <f>VLOOKUP(F379,Region_Codes!A:B,2,FALSE)</f>
        <v>Great Lakes</v>
      </c>
      <c r="H379" s="3">
        <f>vlookup(E379, IPEDS!$B$2:$H$6164, 3, FALSE)</f>
        <v>3</v>
      </c>
      <c r="I379" s="3">
        <f>vlookup(E379, IPEDS!$B$2:$H$6164, 7, FALSE)</f>
        <v>-2</v>
      </c>
      <c r="J379" s="3" t="str">
        <f t="shared" si="1"/>
        <v>Not religious</v>
      </c>
      <c r="K379" s="3" t="str">
        <f>VLOOKUP(H379,Carnegie_class!A:B,2,FALSE)</f>
        <v>Community College</v>
      </c>
      <c r="L379" s="3" t="str">
        <f>vlookup(E379, IPEDS!$B$2:$H$6164, 5, FALSE)</f>
        <v>IL</v>
      </c>
      <c r="M379" s="3">
        <f>vlookup(E379,'Faculty and Enrollment'!$A$1:$E$6135,4,FALSE)</f>
        <v>13069</v>
      </c>
      <c r="N379" s="3">
        <f>vlookup(E379,'Faculty and Enrollment'!$A$1:$E$6135,5,FALSE)</f>
        <v>326</v>
      </c>
      <c r="O379" s="1">
        <v>1.0</v>
      </c>
      <c r="P379" s="3" t="str">
        <f t="shared" si="2"/>
        <v>Public</v>
      </c>
      <c r="Q379" s="1" t="b">
        <v>0</v>
      </c>
    </row>
    <row r="380">
      <c r="A380" s="1" t="s">
        <v>790</v>
      </c>
      <c r="B380" s="1" t="s">
        <v>791</v>
      </c>
      <c r="C380" s="1" t="s">
        <v>792</v>
      </c>
      <c r="D380" s="3">
        <f>vlookup(C380, IPEDS!$A$2:$C$6164, 2, FALSE)</f>
        <v>177746</v>
      </c>
      <c r="E380" s="3">
        <v>177746.0</v>
      </c>
      <c r="F380" s="3">
        <f>vlookup(E380, IPEDS!$B$2:$H$6164, 2, FALSE)</f>
        <v>4</v>
      </c>
      <c r="G380" s="3" t="str">
        <f>VLOOKUP(F380,Region_Codes!A:B,2,FALSE)</f>
        <v>Plains</v>
      </c>
      <c r="H380" s="3">
        <f>vlookup(E380, IPEDS!$B$2:$H$6164, 3, FALSE)</f>
        <v>30</v>
      </c>
      <c r="I380" s="3">
        <f>vlookup(E380, IPEDS!$B$2:$H$6164, 7, FALSE)</f>
        <v>-2</v>
      </c>
      <c r="J380" s="3" t="str">
        <f t="shared" si="1"/>
        <v>Not religious</v>
      </c>
      <c r="K380" s="3" t="str">
        <f>VLOOKUP(H380,Carnegie_class!A:B,2,FALSE)</f>
        <v>Special Focus Four-Year</v>
      </c>
      <c r="L380" s="3" t="str">
        <f>vlookup(E380, IPEDS!$B$2:$H$6164, 5, FALSE)</f>
        <v>MO</v>
      </c>
      <c r="M380" s="3">
        <f>vlookup(E380,'Faculty and Enrollment'!$A$1:$E$6135,4,FALSE)</f>
        <v>789</v>
      </c>
      <c r="N380" s="3">
        <f>vlookup(E380,'Faculty and Enrollment'!$A$1:$E$6135,5,FALSE)</f>
        <v>83</v>
      </c>
      <c r="O380" s="1">
        <v>3.0</v>
      </c>
      <c r="P380" s="3" t="str">
        <f t="shared" si="2"/>
        <v>Private</v>
      </c>
      <c r="Q380" s="1" t="b">
        <v>0</v>
      </c>
    </row>
    <row r="381">
      <c r="A381" s="1" t="s">
        <v>793</v>
      </c>
      <c r="B381" s="1" t="s">
        <v>119</v>
      </c>
      <c r="C381" s="1" t="s">
        <v>794</v>
      </c>
      <c r="D381" s="3">
        <f>vlookup(C381, IPEDS!$A$2:$C$6164, 2, FALSE)</f>
        <v>167093</v>
      </c>
      <c r="E381" s="3">
        <v>167093.0</v>
      </c>
      <c r="F381" s="3">
        <f>vlookup(E381, IPEDS!$B$2:$H$6164, 2, FALSE)</f>
        <v>1</v>
      </c>
      <c r="G381" s="3" t="str">
        <f>VLOOKUP(F381,Region_Codes!A:B,2,FALSE)</f>
        <v>New England</v>
      </c>
      <c r="H381" s="3">
        <f>vlookup(E381, IPEDS!$B$2:$H$6164, 3, FALSE)</f>
        <v>26</v>
      </c>
      <c r="I381" s="3">
        <f>vlookup(E381, IPEDS!$B$2:$H$6164, 7, FALSE)</f>
        <v>-2</v>
      </c>
      <c r="J381" s="3" t="str">
        <f t="shared" si="1"/>
        <v>Not religious</v>
      </c>
      <c r="K381" s="3" t="str">
        <f>VLOOKUP(H381,Carnegie_class!A:B,2,FALSE)</f>
        <v>Special Focus Four-Year</v>
      </c>
      <c r="L381" s="3" t="str">
        <f>vlookup(E381, IPEDS!$B$2:$H$6164, 5, FALSE)</f>
        <v>MA</v>
      </c>
      <c r="M381" s="3">
        <f>vlookup(E381,'Faculty and Enrollment'!$A$1:$E$6135,4,FALSE)</f>
        <v>529</v>
      </c>
      <c r="N381" s="3">
        <f>vlookup(E381,'Faculty and Enrollment'!$A$1:$E$6135,5,FALSE)</f>
        <v>52</v>
      </c>
      <c r="O381" s="1">
        <v>3.0</v>
      </c>
      <c r="P381" s="3" t="str">
        <f t="shared" si="2"/>
        <v>Private</v>
      </c>
      <c r="Q381" s="1" t="b">
        <v>1</v>
      </c>
    </row>
    <row r="382">
      <c r="A382" s="1" t="s">
        <v>795</v>
      </c>
      <c r="B382" s="1" t="s">
        <v>22</v>
      </c>
      <c r="C382" s="1" t="s">
        <v>796</v>
      </c>
      <c r="D382" s="3">
        <f>vlookup(C382, IPEDS!$A$2:$C$6164, 2, FALSE)</f>
        <v>111081</v>
      </c>
      <c r="E382" s="3">
        <v>111081.0</v>
      </c>
      <c r="F382" s="3">
        <f>vlookup(E382, IPEDS!$B$2:$H$6164, 2, FALSE)</f>
        <v>8</v>
      </c>
      <c r="G382" s="3" t="str">
        <f>VLOOKUP(F382,Region_Codes!A:B,2,FALSE)</f>
        <v>Far West</v>
      </c>
      <c r="H382" s="3">
        <f>vlookup(E382, IPEDS!$B$2:$H$6164, 3, FALSE)</f>
        <v>19</v>
      </c>
      <c r="I382" s="3">
        <f>vlookup(E382, IPEDS!$B$2:$H$6164, 7, FALSE)</f>
        <v>-2</v>
      </c>
      <c r="J382" s="3" t="str">
        <f t="shared" si="1"/>
        <v>Not religious</v>
      </c>
      <c r="K382" s="3" t="str">
        <f>VLOOKUP(H382,Carnegie_class!A:B,2,FALSE)</f>
        <v>M2</v>
      </c>
      <c r="L382" s="3" t="str">
        <f>vlookup(E382, IPEDS!$B$2:$H$6164, 5, FALSE)</f>
        <v>CA</v>
      </c>
      <c r="M382" s="3">
        <f>vlookup(E382,'Faculty and Enrollment'!$A$1:$E$6135,4,FALSE)</f>
        <v>1353</v>
      </c>
      <c r="N382" s="3">
        <f>vlookup(E382,'Faculty and Enrollment'!$A$1:$E$6135,5,FALSE)</f>
        <v>202</v>
      </c>
      <c r="O382" s="3">
        <f>vlookup(E382, IPEDS!$B$2:$J$6164, 9, FALSE)</f>
        <v>3</v>
      </c>
      <c r="P382" s="3" t="str">
        <f t="shared" si="2"/>
        <v>Private</v>
      </c>
      <c r="Q382" s="1" t="b">
        <v>0</v>
      </c>
    </row>
    <row r="383">
      <c r="A383" s="1" t="s">
        <v>797</v>
      </c>
      <c r="B383" s="1" t="s">
        <v>22</v>
      </c>
      <c r="C383" s="1" t="s">
        <v>798</v>
      </c>
      <c r="D383" s="3">
        <f>vlookup(C383, IPEDS!$A$2:$C$6164, 2, FALSE)</f>
        <v>455992</v>
      </c>
      <c r="E383" s="3">
        <v>455992.0</v>
      </c>
      <c r="F383" s="3">
        <f>vlookup(E383, IPEDS!$B$2:$H$6164, 2, FALSE)</f>
        <v>1</v>
      </c>
      <c r="G383" s="3" t="str">
        <f>VLOOKUP(F383,Region_Codes!A:B,2,FALSE)</f>
        <v>New England</v>
      </c>
      <c r="H383" s="3">
        <f>vlookup(E383, IPEDS!$B$2:$H$6164, 3, FALSE)</f>
        <v>19</v>
      </c>
      <c r="I383" s="3">
        <f>vlookup(E383, IPEDS!$B$2:$H$6164, 7, FALSE)</f>
        <v>-2</v>
      </c>
      <c r="J383" s="3" t="str">
        <f t="shared" si="1"/>
        <v>Not religious</v>
      </c>
      <c r="K383" s="3" t="str">
        <f>VLOOKUP(H383,Carnegie_class!A:B,2,FALSE)</f>
        <v>M2</v>
      </c>
      <c r="L383" s="3" t="str">
        <f>vlookup(E383, IPEDS!$B$2:$H$6164, 5, FALSE)</f>
        <v>VT</v>
      </c>
      <c r="M383" s="3">
        <f>vlookup(E383,'Faculty and Enrollment'!$A$1:$E$6135,4,FALSE)</f>
        <v>223</v>
      </c>
      <c r="N383" s="3">
        <f>vlookup(E383,'Faculty and Enrollment'!$A$1:$E$6135,5,FALSE)</f>
        <v>33</v>
      </c>
      <c r="O383" s="1">
        <v>3.0</v>
      </c>
      <c r="P383" s="3" t="str">
        <f t="shared" si="2"/>
        <v>Private</v>
      </c>
      <c r="Q383" s="1" t="b">
        <v>0</v>
      </c>
    </row>
    <row r="384">
      <c r="A384" s="1" t="s">
        <v>799</v>
      </c>
      <c r="B384" s="1" t="s">
        <v>22</v>
      </c>
      <c r="C384" s="1" t="s">
        <v>800</v>
      </c>
      <c r="D384" s="1">
        <v>190646.0</v>
      </c>
      <c r="E384" s="1">
        <v>190646.0</v>
      </c>
      <c r="F384" s="3">
        <f>vlookup(E384, IPEDS!$B$2:$H$6164, 2, FALSE)</f>
        <v>2</v>
      </c>
      <c r="G384" s="3" t="str">
        <f>VLOOKUP(F384,Region_Codes!A:B,2,FALSE)</f>
        <v>Mid East</v>
      </c>
      <c r="H384" s="3">
        <f>vlookup(E384, IPEDS!$B$2:$H$6164, 3, FALSE)</f>
        <v>21</v>
      </c>
      <c r="I384" s="3">
        <f>vlookup(E384, IPEDS!$B$2:$H$6164, 7, FALSE)</f>
        <v>-2</v>
      </c>
      <c r="J384" s="3" t="str">
        <f t="shared" si="1"/>
        <v>Not religious</v>
      </c>
      <c r="K384" s="3" t="str">
        <f>VLOOKUP(H384,Carnegie_class!A:B,2,FALSE)</f>
        <v>Baccalaureate Colleges</v>
      </c>
      <c r="L384" s="3" t="str">
        <f>vlookup(E384, IPEDS!$B$2:$H$6164, 5, FALSE)</f>
        <v>NY</v>
      </c>
      <c r="M384" s="3">
        <f>vlookup(E384,'Faculty and Enrollment'!$A$1:$E$6135,4,FALSE)</f>
        <v>3846</v>
      </c>
      <c r="N384" s="3">
        <f>vlookup(E384,'Faculty and Enrollment'!$A$1:$E$6135,5,FALSE)</f>
        <v>211</v>
      </c>
      <c r="O384" s="1">
        <v>1.0</v>
      </c>
      <c r="P384" s="3" t="str">
        <f t="shared" si="2"/>
        <v>Public</v>
      </c>
      <c r="Q384" s="1" t="b">
        <v>0</v>
      </c>
    </row>
    <row r="385">
      <c r="A385" s="1" t="s">
        <v>801</v>
      </c>
      <c r="B385" s="1" t="s">
        <v>22</v>
      </c>
      <c r="C385" s="1" t="s">
        <v>802</v>
      </c>
      <c r="D385" s="3">
        <f>vlookup(C385, IPEDS!$A$2:$C$6164, 2, FALSE)</f>
        <v>237011</v>
      </c>
      <c r="E385" s="3">
        <v>237011.0</v>
      </c>
      <c r="F385" s="3">
        <f>vlookup(E385, IPEDS!$B$2:$H$6164, 2, FALSE)</f>
        <v>8</v>
      </c>
      <c r="G385" s="3" t="str">
        <f>VLOOKUP(F385,Region_Codes!A:B,2,FALSE)</f>
        <v>Far West</v>
      </c>
      <c r="H385" s="3">
        <f>vlookup(E385, IPEDS!$B$2:$H$6164, 3, FALSE)</f>
        <v>18</v>
      </c>
      <c r="I385" s="3">
        <f>vlookup(E385, IPEDS!$B$2:$H$6164, 7, FALSE)</f>
        <v>-2</v>
      </c>
      <c r="J385" s="3" t="str">
        <f t="shared" si="1"/>
        <v>Not religious</v>
      </c>
      <c r="K385" s="3" t="str">
        <f>VLOOKUP(H385,Carnegie_class!A:B,2,FALSE)</f>
        <v>M1</v>
      </c>
      <c r="L385" s="3" t="str">
        <f>vlookup(E385, IPEDS!$B$2:$H$6164, 5, FALSE)</f>
        <v>WA</v>
      </c>
      <c r="M385" s="3">
        <f>vlookup(E385,'Faculty and Enrollment'!$A$1:$E$6135,4,FALSE)</f>
        <v>14651</v>
      </c>
      <c r="N385" s="3">
        <f>vlookup(E385,'Faculty and Enrollment'!$A$1:$E$6135,5,FALSE)</f>
        <v>793</v>
      </c>
      <c r="O385" s="1">
        <v>1.0</v>
      </c>
      <c r="P385" s="3" t="str">
        <f t="shared" si="2"/>
        <v>Public</v>
      </c>
      <c r="Q385" s="1" t="b">
        <v>0</v>
      </c>
    </row>
    <row r="386">
      <c r="A386" s="1" t="s">
        <v>803</v>
      </c>
      <c r="B386" s="1" t="s">
        <v>119</v>
      </c>
      <c r="C386" s="1" t="s">
        <v>804</v>
      </c>
      <c r="D386" s="1">
        <v>239169.0</v>
      </c>
      <c r="E386" s="1">
        <v>239169.0</v>
      </c>
      <c r="F386" s="3">
        <f>vlookup(E386, IPEDS!$B$2:$H$6164, 2, FALSE)</f>
        <v>3</v>
      </c>
      <c r="G386" s="3" t="str">
        <f>VLOOKUP(F386,Region_Codes!A:B,2,FALSE)</f>
        <v>Great Lakes</v>
      </c>
      <c r="H386" s="3">
        <f>vlookup(E386, IPEDS!$B$2:$H$6164, 3, FALSE)</f>
        <v>27</v>
      </c>
      <c r="I386" s="3">
        <f>vlookup(E386, IPEDS!$B$2:$H$6164, 7, FALSE)</f>
        <v>-2</v>
      </c>
      <c r="J386" s="3" t="str">
        <f t="shared" si="1"/>
        <v>Not religious</v>
      </c>
      <c r="K386" s="3" t="str">
        <f>VLOOKUP(H386,Carnegie_class!A:B,2,FALSE)</f>
        <v>Special Focus Four-Year</v>
      </c>
      <c r="L386" s="3" t="str">
        <f>vlookup(E386, IPEDS!$B$2:$H$6164, 5, FALSE)</f>
        <v>WI</v>
      </c>
      <c r="M386" s="3">
        <f>vlookup(E386,'Faculty and Enrollment'!$A$1:$E$6135,4,FALSE)</f>
        <v>1661</v>
      </c>
      <c r="N386" s="3">
        <f>vlookup(E386,'Faculty and Enrollment'!$A$1:$E$6135,5,FALSE)</f>
        <v>1974</v>
      </c>
      <c r="O386" s="1">
        <v>3.0</v>
      </c>
      <c r="P386" s="3" t="str">
        <f t="shared" si="2"/>
        <v>Private</v>
      </c>
      <c r="Q386" s="1" t="b">
        <v>0</v>
      </c>
    </row>
    <row r="387">
      <c r="A387" s="1" t="s">
        <v>805</v>
      </c>
      <c r="B387" s="1" t="s">
        <v>22</v>
      </c>
      <c r="C387" s="1" t="s">
        <v>806</v>
      </c>
      <c r="D387" s="3">
        <f>vlookup(C387, IPEDS!$A$2:$C$6164, 2, FALSE)</f>
        <v>212911</v>
      </c>
      <c r="E387" s="3">
        <v>212911.0</v>
      </c>
      <c r="F387" s="3">
        <f>vlookup(E387, IPEDS!$B$2:$H$6164, 2, FALSE)</f>
        <v>2</v>
      </c>
      <c r="G387" s="3" t="str">
        <f>VLOOKUP(F387,Region_Codes!A:B,2,FALSE)</f>
        <v>Mid East</v>
      </c>
      <c r="H387" s="3">
        <f>vlookup(E387, IPEDS!$B$2:$H$6164, 3, FALSE)</f>
        <v>21</v>
      </c>
      <c r="I387" s="3">
        <f>vlookup(E387, IPEDS!$B$2:$H$6164, 7, FALSE)</f>
        <v>-2</v>
      </c>
      <c r="J387" s="3" t="str">
        <f t="shared" si="1"/>
        <v>Not religious</v>
      </c>
      <c r="K387" s="3" t="str">
        <f>VLOOKUP(H387,Carnegie_class!A:B,2,FALSE)</f>
        <v>Baccalaureate Colleges</v>
      </c>
      <c r="L387" s="3" t="str">
        <f>vlookup(E387, IPEDS!$B$2:$H$6164, 5, FALSE)</f>
        <v>PA</v>
      </c>
      <c r="M387" s="3">
        <f>vlookup(E387,'Faculty and Enrollment'!$A$1:$E$6135,4,FALSE)</f>
        <v>1424</v>
      </c>
      <c r="N387" s="3">
        <f>vlookup(E387,'Faculty and Enrollment'!$A$1:$E$6135,5,FALSE)</f>
        <v>194</v>
      </c>
      <c r="O387" s="1">
        <v>3.0</v>
      </c>
      <c r="P387" s="3" t="str">
        <f t="shared" si="2"/>
        <v>Private</v>
      </c>
      <c r="Q387" s="1" t="b">
        <v>0</v>
      </c>
    </row>
    <row r="388">
      <c r="A388" s="1" t="s">
        <v>807</v>
      </c>
      <c r="B388" s="1" t="s">
        <v>22</v>
      </c>
      <c r="C388" s="1" t="s">
        <v>808</v>
      </c>
      <c r="D388" s="3">
        <f>vlookup(C388, IPEDS!$A$2:$C$6164, 2, FALSE)</f>
        <v>184995</v>
      </c>
      <c r="E388" s="3">
        <v>184995.0</v>
      </c>
      <c r="F388" s="3">
        <f>vlookup(E388, IPEDS!$B$2:$H$6164, 2, FALSE)</f>
        <v>2</v>
      </c>
      <c r="G388" s="3" t="str">
        <f>VLOOKUP(F388,Region_Codes!A:B,2,FALSE)</f>
        <v>Mid East</v>
      </c>
      <c r="H388" s="3">
        <f>vlookup(E388, IPEDS!$B$2:$H$6164, 3, FALSE)</f>
        <v>4</v>
      </c>
      <c r="I388" s="3">
        <f>vlookup(E388, IPEDS!$B$2:$H$6164, 7, FALSE)</f>
        <v>-2</v>
      </c>
      <c r="J388" s="3" t="str">
        <f t="shared" si="1"/>
        <v>Not religious</v>
      </c>
      <c r="K388" s="3" t="str">
        <f>VLOOKUP(H388,Carnegie_class!A:B,2,FALSE)</f>
        <v>Community College</v>
      </c>
      <c r="L388" s="3" t="str">
        <f>vlookup(E388, IPEDS!$B$2:$H$6164, 5, FALSE)</f>
        <v>NJ</v>
      </c>
      <c r="M388" s="3">
        <f>vlookup(E388,'Faculty and Enrollment'!$A$1:$E$6135,4,FALSE)</f>
        <v>7229</v>
      </c>
      <c r="N388" s="3">
        <f>vlookup(E388,'Faculty and Enrollment'!$A$1:$E$6135,5,FALSE)</f>
        <v>218</v>
      </c>
      <c r="O388" s="1">
        <v>1.0</v>
      </c>
      <c r="P388" s="3" t="str">
        <f t="shared" si="2"/>
        <v>Public</v>
      </c>
      <c r="Q388" s="1" t="b">
        <v>0</v>
      </c>
    </row>
    <row r="389">
      <c r="A389" s="1" t="s">
        <v>809</v>
      </c>
      <c r="B389" s="1" t="s">
        <v>19</v>
      </c>
      <c r="C389" s="1" t="s">
        <v>810</v>
      </c>
      <c r="D389" s="3">
        <f>vlookup(C389, IPEDS!$A$2:$C$6164, 2, FALSE)</f>
        <v>236513</v>
      </c>
      <c r="E389" s="3">
        <v>236513.0</v>
      </c>
      <c r="F389" s="3">
        <f>vlookup(E389, IPEDS!$B$2:$H$6164, 2, FALSE)</f>
        <v>8</v>
      </c>
      <c r="G389" s="3" t="str">
        <f>VLOOKUP(F389,Region_Codes!A:B,2,FALSE)</f>
        <v>Far West</v>
      </c>
      <c r="H389" s="3">
        <f>vlookup(E389, IPEDS!$B$2:$H$6164, 3, FALSE)</f>
        <v>14</v>
      </c>
      <c r="I389" s="3">
        <f>vlookup(E389, IPEDS!$B$2:$H$6164, 7, FALSE)</f>
        <v>-2</v>
      </c>
      <c r="J389" s="3" t="str">
        <f t="shared" si="1"/>
        <v>Not religious</v>
      </c>
      <c r="K389" s="3" t="str">
        <f>VLOOKUP(H389,Carnegie_class!A:B,2,FALSE)</f>
        <v>Baccalaureate/Associate’s Colleges: Associate’s Dominant</v>
      </c>
      <c r="L389" s="3" t="str">
        <f>vlookup(E389, IPEDS!$B$2:$H$6164, 5, FALSE)</f>
        <v>WA</v>
      </c>
      <c r="M389" s="3">
        <f>vlookup(E389,'Faculty and Enrollment'!$A$1:$E$6135,4,FALSE)</f>
        <v>5210</v>
      </c>
      <c r="N389" s="3">
        <f>vlookup(E389,'Faculty and Enrollment'!$A$1:$E$6135,5,FALSE)</f>
        <v>277</v>
      </c>
      <c r="O389" s="1">
        <v>1.0</v>
      </c>
      <c r="P389" s="3" t="str">
        <f t="shared" si="2"/>
        <v>Public</v>
      </c>
      <c r="Q389" s="1" t="b">
        <v>0</v>
      </c>
    </row>
    <row r="390">
      <c r="A390" s="1" t="s">
        <v>811</v>
      </c>
      <c r="B390" s="1" t="s">
        <v>22</v>
      </c>
      <c r="C390" s="1" t="s">
        <v>812</v>
      </c>
      <c r="D390" s="3">
        <f>vlookup(C390, IPEDS!$A$2:$C$6164, 2, FALSE)</f>
        <v>146719</v>
      </c>
      <c r="E390" s="3">
        <v>146719.0</v>
      </c>
      <c r="F390" s="3">
        <f>vlookup(E390, IPEDS!$B$2:$H$6164, 2, FALSE)</f>
        <v>3</v>
      </c>
      <c r="G390" s="3" t="str">
        <f>VLOOKUP(F390,Region_Codes!A:B,2,FALSE)</f>
        <v>Great Lakes</v>
      </c>
      <c r="H390" s="3">
        <f>vlookup(E390, IPEDS!$B$2:$H$6164, 3, FALSE)</f>
        <v>16</v>
      </c>
      <c r="I390" s="3">
        <f>vlookup(E390, IPEDS!$B$2:$H$6164, 7, FALSE)</f>
        <v>30</v>
      </c>
      <c r="J390" s="3" t="str">
        <f t="shared" si="1"/>
        <v>Religious</v>
      </c>
      <c r="K390" s="3" t="str">
        <f>VLOOKUP(H390,Carnegie_class!A:B,2,FALSE)</f>
        <v>R2</v>
      </c>
      <c r="L390" s="3" t="str">
        <f>vlookup(E390, IPEDS!$B$2:$H$6164, 5, FALSE)</f>
        <v>IL</v>
      </c>
      <c r="M390" s="3">
        <f>vlookup(E390,'Faculty and Enrollment'!$A$1:$E$6135,4,FALSE)</f>
        <v>17397</v>
      </c>
      <c r="N390" s="3">
        <f>vlookup(E390,'Faculty and Enrollment'!$A$1:$E$6135,5,FALSE)</f>
        <v>1304</v>
      </c>
      <c r="O390" s="3">
        <f>vlookup(E390, IPEDS!$B$2:$J$6164, 9, FALSE)</f>
        <v>4</v>
      </c>
      <c r="P390" s="3" t="str">
        <f t="shared" si="2"/>
        <v>Private</v>
      </c>
      <c r="Q390" s="1" t="b">
        <v>0</v>
      </c>
    </row>
    <row r="391">
      <c r="A391" s="1" t="s">
        <v>813</v>
      </c>
      <c r="B391" s="1" t="s">
        <v>22</v>
      </c>
      <c r="C391" s="1" t="s">
        <v>814</v>
      </c>
      <c r="D391" s="1">
        <v>203067.0</v>
      </c>
      <c r="E391" s="1">
        <v>203067.0</v>
      </c>
      <c r="F391" s="3">
        <f>vlookup(E391, IPEDS!$B$2:$H$6164, 2, FALSE)</f>
        <v>2</v>
      </c>
      <c r="G391" s="3" t="str">
        <f>VLOOKUP(F391,Region_Codes!A:B,2,FALSE)</f>
        <v>Mid East</v>
      </c>
      <c r="H391" s="3">
        <f>vlookup(E391, IPEDS!$B$2:$H$6164, 3, FALSE)</f>
        <v>24</v>
      </c>
      <c r="I391" s="3">
        <f>vlookup(E391, IPEDS!$B$2:$H$6164, 7, FALSE)</f>
        <v>80</v>
      </c>
      <c r="J391" s="3" t="str">
        <f t="shared" si="1"/>
        <v>Religious</v>
      </c>
      <c r="K391" s="3" t="str">
        <f>VLOOKUP(H391,Carnegie_class!A:B,2,FALSE)</f>
        <v>Special Focus Four-Year</v>
      </c>
      <c r="L391" s="3" t="str">
        <f>vlookup(E391, IPEDS!$B$2:$H$6164, 5, FALSE)</f>
        <v>NY</v>
      </c>
      <c r="M391" s="3">
        <f>vlookup(E391,'Faculty and Enrollment'!$A$1:$E$6135,4,FALSE)</f>
        <v>266</v>
      </c>
      <c r="N391" s="3">
        <f>vlookup(E391,'Faculty and Enrollment'!$A$1:$E$6135,5,FALSE)</f>
        <v>55</v>
      </c>
      <c r="O391" s="3">
        <f>vlookup(E391, IPEDS!$B$2:$J$6164, 9, FALSE)</f>
        <v>4</v>
      </c>
      <c r="P391" s="3" t="str">
        <f t="shared" si="2"/>
        <v>Private</v>
      </c>
      <c r="Q391" s="1" t="b">
        <v>0</v>
      </c>
    </row>
    <row r="392">
      <c r="A392" s="1" t="s">
        <v>815</v>
      </c>
      <c r="B392" s="1" t="s">
        <v>22</v>
      </c>
      <c r="C392" s="1" t="s">
        <v>816</v>
      </c>
      <c r="D392" s="3">
        <f>vlookup(C392, IPEDS!$A$2:$C$6164, 2, FALSE)</f>
        <v>186584</v>
      </c>
      <c r="E392" s="3">
        <v>186584.0</v>
      </c>
      <c r="F392" s="3">
        <f>vlookup(E392, IPEDS!$B$2:$H$6164, 2, FALSE)</f>
        <v>2</v>
      </c>
      <c r="G392" s="3" t="str">
        <f>VLOOKUP(F392,Region_Codes!A:B,2,FALSE)</f>
        <v>Mid East</v>
      </c>
      <c r="H392" s="3">
        <f>vlookup(E392, IPEDS!$B$2:$H$6164, 3, FALSE)</f>
        <v>16</v>
      </c>
      <c r="I392" s="3">
        <f>vlookup(E392, IPEDS!$B$2:$H$6164, 7, FALSE)</f>
        <v>30</v>
      </c>
      <c r="J392" s="3" t="str">
        <f t="shared" si="1"/>
        <v>Religious</v>
      </c>
      <c r="K392" s="3" t="str">
        <f>VLOOKUP(H392,Carnegie_class!A:B,2,FALSE)</f>
        <v>R2</v>
      </c>
      <c r="L392" s="3" t="str">
        <f>vlookup(E392, IPEDS!$B$2:$H$6164, 5, FALSE)</f>
        <v>NJ</v>
      </c>
      <c r="M392" s="3">
        <f>vlookup(E392,'Faculty and Enrollment'!$A$1:$E$6135,4,FALSE)</f>
        <v>9494</v>
      </c>
      <c r="N392" s="3">
        <f>vlookup(E392,'Faculty and Enrollment'!$A$1:$E$6135,5,FALSE)</f>
        <v>631</v>
      </c>
      <c r="O392" s="1">
        <v>4.0</v>
      </c>
      <c r="P392" s="3" t="str">
        <f t="shared" si="2"/>
        <v>Private</v>
      </c>
      <c r="Q392" s="1" t="b">
        <v>0</v>
      </c>
    </row>
    <row r="393">
      <c r="A393" s="1" t="s">
        <v>817</v>
      </c>
      <c r="B393" s="1" t="s">
        <v>22</v>
      </c>
      <c r="C393" s="1" t="s">
        <v>818</v>
      </c>
      <c r="D393" s="3">
        <f>vlookup(C393, IPEDS!$A$2:$C$6164, 2, FALSE)</f>
        <v>185262</v>
      </c>
      <c r="E393" s="3">
        <v>185262.0</v>
      </c>
      <c r="F393" s="3">
        <f>vlookup(E393, IPEDS!$B$2:$H$6164, 2, FALSE)</f>
        <v>2</v>
      </c>
      <c r="G393" s="3" t="str">
        <f>VLOOKUP(F393,Region_Codes!A:B,2,FALSE)</f>
        <v>Mid East</v>
      </c>
      <c r="H393" s="3">
        <f>vlookup(E393, IPEDS!$B$2:$H$6164, 3, FALSE)</f>
        <v>17</v>
      </c>
      <c r="I393" s="3">
        <f>vlookup(E393, IPEDS!$B$2:$H$6164, 7, FALSE)</f>
        <v>-2</v>
      </c>
      <c r="J393" s="3" t="str">
        <f t="shared" si="1"/>
        <v>Not religious</v>
      </c>
      <c r="K393" s="3" t="str">
        <f>VLOOKUP(H393,Carnegie_class!A:B,2,FALSE)</f>
        <v>DPU</v>
      </c>
      <c r="L393" s="3" t="str">
        <f>vlookup(E393, IPEDS!$B$2:$H$6164, 5, FALSE)</f>
        <v>NJ</v>
      </c>
      <c r="M393" s="3">
        <f>vlookup(E393,'Faculty and Enrollment'!$A$1:$E$6135,4,FALSE)</f>
        <v>13352</v>
      </c>
      <c r="N393" s="3">
        <f>vlookup(E393,'Faculty and Enrollment'!$A$1:$E$6135,5,FALSE)</f>
        <v>698</v>
      </c>
      <c r="O393" s="3">
        <f>vlookup(E393, IPEDS!$B$2:$J$6164, 9, FALSE)</f>
        <v>1</v>
      </c>
      <c r="P393" s="3" t="str">
        <f t="shared" si="2"/>
        <v>Public</v>
      </c>
      <c r="Q393" s="1" t="b">
        <v>0</v>
      </c>
    </row>
    <row r="394">
      <c r="A394" s="1" t="s">
        <v>819</v>
      </c>
      <c r="B394" s="1" t="s">
        <v>22</v>
      </c>
      <c r="C394" s="1" t="s">
        <v>820</v>
      </c>
      <c r="D394" s="3">
        <f>vlookup(C394, IPEDS!$A$2:$C$6164, 2, FALSE)</f>
        <v>164492</v>
      </c>
      <c r="E394" s="3">
        <v>164492.0</v>
      </c>
      <c r="F394" s="3">
        <f>vlookup(E394, IPEDS!$B$2:$H$6164, 2, FALSE)</f>
        <v>1</v>
      </c>
      <c r="G394" s="3" t="str">
        <f>VLOOKUP(F394,Region_Codes!A:B,2,FALSE)</f>
        <v>New England</v>
      </c>
      <c r="H394" s="3">
        <f>vlookup(E394, IPEDS!$B$2:$H$6164, 3, FALSE)</f>
        <v>19</v>
      </c>
      <c r="I394" s="3">
        <f>vlookup(E394, IPEDS!$B$2:$H$6164, 7, FALSE)</f>
        <v>30</v>
      </c>
      <c r="J394" s="3" t="str">
        <f t="shared" si="1"/>
        <v>Religious</v>
      </c>
      <c r="K394" s="3" t="str">
        <f>VLOOKUP(H394,Carnegie_class!A:B,2,FALSE)</f>
        <v>M2</v>
      </c>
      <c r="L394" s="3" t="str">
        <f>vlookup(E394, IPEDS!$B$2:$H$6164, 5, FALSE)</f>
        <v>MA</v>
      </c>
      <c r="M394" s="3">
        <f>vlookup(E394,'Faculty and Enrollment'!$A$1:$E$6135,4,FALSE)</f>
        <v>1332</v>
      </c>
      <c r="N394" s="3">
        <f>vlookup(E394,'Faculty and Enrollment'!$A$1:$E$6135,5,FALSE)</f>
        <v>85</v>
      </c>
      <c r="O394" s="1">
        <v>4.0</v>
      </c>
      <c r="P394" s="3" t="str">
        <f t="shared" si="2"/>
        <v>Private</v>
      </c>
      <c r="Q394" s="1" t="b">
        <v>0</v>
      </c>
    </row>
    <row r="395">
      <c r="A395" s="1" t="s">
        <v>821</v>
      </c>
      <c r="B395" s="1" t="s">
        <v>162</v>
      </c>
      <c r="C395" s="1" t="s">
        <v>822</v>
      </c>
      <c r="D395" s="1">
        <v>166629.0</v>
      </c>
      <c r="E395" s="1">
        <v>166629.0</v>
      </c>
      <c r="F395" s="3">
        <f>vlookup(E395, IPEDS!$B$2:$H$6164, 2, FALSE)</f>
        <v>1</v>
      </c>
      <c r="G395" s="3" t="str">
        <f>VLOOKUP(F395,Region_Codes!A:B,2,FALSE)</f>
        <v>New England</v>
      </c>
      <c r="H395" s="3">
        <f>vlookup(E395, IPEDS!$B$2:$H$6164, 3, FALSE)</f>
        <v>15</v>
      </c>
      <c r="I395" s="3">
        <f>vlookup(E395, IPEDS!$B$2:$H$6164, 7, FALSE)</f>
        <v>-2</v>
      </c>
      <c r="J395" s="3" t="str">
        <f t="shared" si="1"/>
        <v>Not religious</v>
      </c>
      <c r="K395" s="3" t="str">
        <f>VLOOKUP(H395,Carnegie_class!A:B,2,FALSE)</f>
        <v>R1</v>
      </c>
      <c r="L395" s="3" t="str">
        <f>vlookup(E395, IPEDS!$B$2:$H$6164, 5, FALSE)</f>
        <v>MA</v>
      </c>
      <c r="M395" s="3">
        <f>vlookup(E395,'Faculty and Enrollment'!$A$1:$E$6135,4,FALSE)</f>
        <v>31810</v>
      </c>
      <c r="N395" s="3">
        <f>vlookup(E395,'Faculty and Enrollment'!$A$1:$E$6135,5,FALSE)</f>
        <v>1566</v>
      </c>
      <c r="O395" s="1">
        <v>1.0</v>
      </c>
      <c r="P395" s="3" t="str">
        <f t="shared" si="2"/>
        <v>Public</v>
      </c>
      <c r="Q395" s="1" t="b">
        <v>1</v>
      </c>
    </row>
    <row r="396">
      <c r="A396" s="1" t="s">
        <v>823</v>
      </c>
      <c r="B396" s="1" t="s">
        <v>119</v>
      </c>
      <c r="C396" s="1" t="s">
        <v>824</v>
      </c>
      <c r="D396" s="3">
        <f>vlookup(C396, IPEDS!$A$2:$C$6164, 2, FALSE)</f>
        <v>145558</v>
      </c>
      <c r="E396" s="3">
        <v>145558.0</v>
      </c>
      <c r="F396" s="3">
        <f>vlookup(E396, IPEDS!$B$2:$H$6164, 2, FALSE)</f>
        <v>3</v>
      </c>
      <c r="G396" s="3" t="str">
        <f>VLOOKUP(F396,Region_Codes!A:B,2,FALSE)</f>
        <v>Great Lakes</v>
      </c>
      <c r="H396" s="3">
        <f>vlookup(E396, IPEDS!$B$2:$H$6164, 3, FALSE)</f>
        <v>25</v>
      </c>
      <c r="I396" s="3">
        <f>vlookup(E396, IPEDS!$B$2:$H$6164, 7, FALSE)</f>
        <v>-2</v>
      </c>
      <c r="J396" s="3" t="str">
        <f t="shared" si="1"/>
        <v>Not religious</v>
      </c>
      <c r="K396" s="3" t="str">
        <f>VLOOKUP(H396,Carnegie_class!A:B,2,FALSE)</f>
        <v>Special Focus Four-Year</v>
      </c>
      <c r="L396" s="3" t="str">
        <f>vlookup(E396, IPEDS!$B$2:$H$6164, 5, FALSE)</f>
        <v>IL</v>
      </c>
      <c r="M396" s="3">
        <f>vlookup(E396,'Faculty and Enrollment'!$A$1:$E$6135,4,FALSE)</f>
        <v>1949</v>
      </c>
      <c r="N396" s="3">
        <f>vlookup(E396,'Faculty and Enrollment'!$A$1:$E$6135,5,FALSE)</f>
        <v>229</v>
      </c>
      <c r="O396" s="1">
        <v>3.0</v>
      </c>
      <c r="P396" s="3" t="str">
        <f t="shared" si="2"/>
        <v>Private</v>
      </c>
      <c r="Q396" s="1" t="b">
        <v>0</v>
      </c>
    </row>
    <row r="397">
      <c r="A397" s="1" t="s">
        <v>825</v>
      </c>
      <c r="B397" s="1" t="s">
        <v>22</v>
      </c>
      <c r="C397" s="1" t="s">
        <v>826</v>
      </c>
      <c r="D397" s="3">
        <f>vlookup(C397, IPEDS!$A$2:$C$6164, 2, FALSE)</f>
        <v>162760</v>
      </c>
      <c r="E397" s="3">
        <v>162760.0</v>
      </c>
      <c r="F397" s="3">
        <f>vlookup(E397, IPEDS!$B$2:$H$6164, 2, FALSE)</f>
        <v>2</v>
      </c>
      <c r="G397" s="3" t="str">
        <f>VLOOKUP(F397,Region_Codes!A:B,2,FALSE)</f>
        <v>Mid East</v>
      </c>
      <c r="H397" s="3">
        <f>vlookup(E397, IPEDS!$B$2:$H$6164, 3, FALSE)</f>
        <v>18</v>
      </c>
      <c r="I397" s="3">
        <f>vlookup(E397, IPEDS!$B$2:$H$6164, 7, FALSE)</f>
        <v>-2</v>
      </c>
      <c r="J397" s="3" t="str">
        <f t="shared" si="1"/>
        <v>Not religious</v>
      </c>
      <c r="K397" s="3" t="str">
        <f>VLOOKUP(H397,Carnegie_class!A:B,2,FALSE)</f>
        <v>M1</v>
      </c>
      <c r="L397" s="3" t="str">
        <f>vlookup(E397, IPEDS!$B$2:$H$6164, 5, FALSE)</f>
        <v>MD</v>
      </c>
      <c r="M397" s="3">
        <f>vlookup(E397,'Faculty and Enrollment'!$A$1:$E$6135,4,FALSE)</f>
        <v>2078</v>
      </c>
      <c r="N397" s="3">
        <f>vlookup(E397,'Faculty and Enrollment'!$A$1:$E$6135,5,FALSE)</f>
        <v>144</v>
      </c>
      <c r="O397" s="1">
        <v>4.0</v>
      </c>
      <c r="P397" s="3" t="str">
        <f t="shared" si="2"/>
        <v>Private</v>
      </c>
      <c r="Q397" s="1" t="b">
        <v>0</v>
      </c>
    </row>
    <row r="398">
      <c r="A398" s="1" t="s">
        <v>827</v>
      </c>
      <c r="B398" s="1" t="s">
        <v>22</v>
      </c>
      <c r="C398" s="1" t="s">
        <v>828</v>
      </c>
      <c r="D398" s="3">
        <f>vlookup(C398, IPEDS!$A$2:$C$6164, 2, FALSE)</f>
        <v>212197</v>
      </c>
      <c r="E398" s="3">
        <v>212197.0</v>
      </c>
      <c r="F398" s="3">
        <f>vlookup(E398, IPEDS!$B$2:$H$6164, 2, FALSE)</f>
        <v>2</v>
      </c>
      <c r="G398" s="3" t="str">
        <f>VLOOKUP(F398,Region_Codes!A:B,2,FALSE)</f>
        <v>Mid East</v>
      </c>
      <c r="H398" s="3">
        <f>vlookup(E398, IPEDS!$B$2:$H$6164, 3, FALSE)</f>
        <v>20</v>
      </c>
      <c r="I398" s="3">
        <f>vlookup(E398, IPEDS!$B$2:$H$6164, 7, FALSE)</f>
        <v>-2</v>
      </c>
      <c r="J398" s="3" t="str">
        <f t="shared" si="1"/>
        <v>Not religious</v>
      </c>
      <c r="K398" s="3" t="str">
        <f>VLOOKUP(H398,Carnegie_class!A:B,2,FALSE)</f>
        <v>M3</v>
      </c>
      <c r="L398" s="3" t="str">
        <f>vlookup(E398, IPEDS!$B$2:$H$6164, 5, FALSE)</f>
        <v>PA</v>
      </c>
      <c r="M398" s="3">
        <f>vlookup(E398,'Faculty and Enrollment'!$A$1:$E$6135,4,FALSE)</f>
        <v>2152</v>
      </c>
      <c r="N398" s="3">
        <f>vlookup(E398,'Faculty and Enrollment'!$A$1:$E$6135,5,FALSE)</f>
        <v>155</v>
      </c>
      <c r="O398" s="3">
        <f>vlookup(E398, IPEDS!$B$2:$J$6164, 9, FALSE)</f>
        <v>3</v>
      </c>
      <c r="P398" s="3" t="str">
        <f t="shared" si="2"/>
        <v>Private</v>
      </c>
      <c r="Q398" s="1" t="b">
        <v>0</v>
      </c>
    </row>
    <row r="399">
      <c r="A399" s="1" t="s">
        <v>829</v>
      </c>
      <c r="B399" s="1" t="s">
        <v>22</v>
      </c>
      <c r="C399" s="1" t="s">
        <v>830</v>
      </c>
      <c r="D399" s="3">
        <f>vlookup(C399, IPEDS!$A$2:$C$6164, 2, FALSE)</f>
        <v>188429</v>
      </c>
      <c r="E399" s="3">
        <v>188429.0</v>
      </c>
      <c r="F399" s="3">
        <f>vlookup(E399, IPEDS!$B$2:$H$6164, 2, FALSE)</f>
        <v>2</v>
      </c>
      <c r="G399" s="3" t="str">
        <f>VLOOKUP(F399,Region_Codes!A:B,2,FALSE)</f>
        <v>Mid East</v>
      </c>
      <c r="H399" s="3">
        <f>vlookup(E399, IPEDS!$B$2:$H$6164, 3, FALSE)</f>
        <v>17</v>
      </c>
      <c r="I399" s="3">
        <f>vlookup(E399, IPEDS!$B$2:$H$6164, 7, FALSE)</f>
        <v>-2</v>
      </c>
      <c r="J399" s="3" t="str">
        <f t="shared" si="1"/>
        <v>Not religious</v>
      </c>
      <c r="K399" s="3" t="str">
        <f>VLOOKUP(H399,Carnegie_class!A:B,2,FALSE)</f>
        <v>DPU</v>
      </c>
      <c r="L399" s="3" t="str">
        <f>vlookup(E399, IPEDS!$B$2:$H$6164, 5, FALSE)</f>
        <v>NY</v>
      </c>
      <c r="M399" s="3">
        <f>vlookup(E399,'Faculty and Enrollment'!$A$1:$E$6135,4,FALSE)</f>
        <v>7406</v>
      </c>
      <c r="N399" s="3">
        <f>vlookup(E399,'Faculty and Enrollment'!$A$1:$E$6135,5,FALSE)</f>
        <v>586</v>
      </c>
      <c r="O399" s="3">
        <f>vlookup(E399, IPEDS!$B$2:$J$6164, 9, FALSE)</f>
        <v>3</v>
      </c>
      <c r="P399" s="3" t="str">
        <f t="shared" si="2"/>
        <v>Private</v>
      </c>
      <c r="Q399" s="1" t="b">
        <v>0</v>
      </c>
    </row>
    <row r="400">
      <c r="A400" s="1" t="s">
        <v>831</v>
      </c>
      <c r="B400" s="1" t="s">
        <v>22</v>
      </c>
      <c r="C400" s="1" t="s">
        <v>832</v>
      </c>
      <c r="D400" s="1">
        <v>110495.0</v>
      </c>
      <c r="E400" s="1">
        <v>110495.0</v>
      </c>
      <c r="F400" s="3">
        <f>vlookup(E400, IPEDS!$B$2:$H$6164, 2, FALSE)</f>
        <v>8</v>
      </c>
      <c r="G400" s="3" t="str">
        <f>VLOOKUP(F400,Region_Codes!A:B,2,FALSE)</f>
        <v>Far West</v>
      </c>
      <c r="H400" s="3">
        <f>vlookup(E400, IPEDS!$B$2:$H$6164, 3, FALSE)</f>
        <v>18</v>
      </c>
      <c r="I400" s="3">
        <f>vlookup(E400, IPEDS!$B$2:$H$6164, 7, FALSE)</f>
        <v>-2</v>
      </c>
      <c r="J400" s="3" t="str">
        <f t="shared" si="1"/>
        <v>Not religious</v>
      </c>
      <c r="K400" s="3" t="str">
        <f>VLOOKUP(H400,Carnegie_class!A:B,2,FALSE)</f>
        <v>M1</v>
      </c>
      <c r="L400" s="3" t="str">
        <f>vlookup(E400, IPEDS!$B$2:$H$6164, 5, FALSE)</f>
        <v>CA</v>
      </c>
      <c r="M400" s="3">
        <f>vlookup(E400,'Faculty and Enrollment'!$A$1:$E$6135,4,FALSE)</f>
        <v>9841</v>
      </c>
      <c r="N400" s="3">
        <f>vlookup(E400,'Faculty and Enrollment'!$A$1:$E$6135,5,FALSE)</f>
        <v>479</v>
      </c>
      <c r="O400" s="3">
        <f>vlookup(E400, IPEDS!$B$2:$J$6164, 9, FALSE)</f>
        <v>1</v>
      </c>
      <c r="P400" s="3" t="str">
        <f t="shared" si="2"/>
        <v>Public</v>
      </c>
      <c r="Q400" s="1" t="b">
        <v>0</v>
      </c>
    </row>
    <row r="401">
      <c r="A401" s="1" t="s">
        <v>833</v>
      </c>
      <c r="B401" s="1" t="s">
        <v>22</v>
      </c>
      <c r="C401" s="1" t="s">
        <v>834</v>
      </c>
      <c r="D401" s="3">
        <f>vlookup(C401, IPEDS!$A$2:$C$6164, 2, FALSE)</f>
        <v>173902</v>
      </c>
      <c r="E401" s="3">
        <v>173902.0</v>
      </c>
      <c r="F401" s="3">
        <f>vlookup(E401, IPEDS!$B$2:$H$6164, 2, FALSE)</f>
        <v>4</v>
      </c>
      <c r="G401" s="3" t="str">
        <f>VLOOKUP(F401,Region_Codes!A:B,2,FALSE)</f>
        <v>Plains</v>
      </c>
      <c r="H401" s="3">
        <f>vlookup(E401, IPEDS!$B$2:$H$6164, 3, FALSE)</f>
        <v>21</v>
      </c>
      <c r="I401" s="3">
        <f>vlookup(E401, IPEDS!$B$2:$H$6164, 7, FALSE)</f>
        <v>66</v>
      </c>
      <c r="J401" s="3" t="str">
        <f t="shared" si="1"/>
        <v>Religious</v>
      </c>
      <c r="K401" s="3" t="str">
        <f>VLOOKUP(H401,Carnegie_class!A:B,2,FALSE)</f>
        <v>Baccalaureate Colleges</v>
      </c>
      <c r="L401" s="3" t="str">
        <f>vlookup(E401, IPEDS!$B$2:$H$6164, 5, FALSE)</f>
        <v>MN</v>
      </c>
      <c r="M401" s="3">
        <f>vlookup(E401,'Faculty and Enrollment'!$A$1:$E$6135,4,FALSE)</f>
        <v>2142</v>
      </c>
      <c r="N401" s="3">
        <f>vlookup(E401,'Faculty and Enrollment'!$A$1:$E$6135,5,FALSE)</f>
        <v>213</v>
      </c>
      <c r="O401" s="1">
        <v>3.0</v>
      </c>
      <c r="P401" s="3" t="str">
        <f t="shared" si="2"/>
        <v>Private</v>
      </c>
      <c r="Q401" s="1" t="b">
        <v>0</v>
      </c>
    </row>
    <row r="402">
      <c r="A402" s="1" t="s">
        <v>835</v>
      </c>
      <c r="B402" s="1" t="s">
        <v>22</v>
      </c>
      <c r="C402" s="1" t="s">
        <v>836</v>
      </c>
      <c r="D402" s="3">
        <f>vlookup(C402, IPEDS!$A$2:$C$6164, 2, FALSE)</f>
        <v>216852</v>
      </c>
      <c r="E402" s="3">
        <v>216852.0</v>
      </c>
      <c r="F402" s="3">
        <f>vlookup(E402, IPEDS!$B$2:$H$6164, 2, FALSE)</f>
        <v>2</v>
      </c>
      <c r="G402" s="3" t="str">
        <f>VLOOKUP(F402,Region_Codes!A:B,2,FALSE)</f>
        <v>Mid East</v>
      </c>
      <c r="H402" s="3">
        <f>vlookup(E402, IPEDS!$B$2:$H$6164, 3, FALSE)</f>
        <v>17</v>
      </c>
      <c r="I402" s="3">
        <f>vlookup(E402, IPEDS!$B$2:$H$6164, 7, FALSE)</f>
        <v>-2</v>
      </c>
      <c r="J402" s="3" t="str">
        <f t="shared" si="1"/>
        <v>Not religious</v>
      </c>
      <c r="K402" s="3" t="str">
        <f>VLOOKUP(H402,Carnegie_class!A:B,2,FALSE)</f>
        <v>DPU</v>
      </c>
      <c r="L402" s="3" t="str">
        <f>vlookup(E402, IPEDS!$B$2:$H$6164, 5, FALSE)</f>
        <v>PA</v>
      </c>
      <c r="M402" s="3">
        <f>vlookup(E402,'Faculty and Enrollment'!$A$1:$E$6135,4,FALSE)</f>
        <v>5610</v>
      </c>
      <c r="N402" s="3">
        <f>vlookup(E402,'Faculty and Enrollment'!$A$1:$E$6135,5,FALSE)</f>
        <v>456</v>
      </c>
      <c r="O402" s="1">
        <v>3.0</v>
      </c>
      <c r="P402" s="3" t="str">
        <f t="shared" si="2"/>
        <v>Private</v>
      </c>
      <c r="Q402" s="1" t="b">
        <v>0</v>
      </c>
    </row>
    <row r="403">
      <c r="A403" s="1" t="s">
        <v>837</v>
      </c>
      <c r="B403" s="1" t="s">
        <v>22</v>
      </c>
      <c r="C403" s="1" t="s">
        <v>838</v>
      </c>
      <c r="D403" s="1">
        <v>110565.0</v>
      </c>
      <c r="E403" s="1">
        <v>110565.0</v>
      </c>
      <c r="F403" s="3">
        <f>vlookup(E403, IPEDS!$B$2:$H$6164, 2, FALSE)</f>
        <v>8</v>
      </c>
      <c r="G403" s="3" t="str">
        <f>VLOOKUP(F403,Region_Codes!A:B,2,FALSE)</f>
        <v>Far West</v>
      </c>
      <c r="H403" s="3">
        <f>vlookup(E403, IPEDS!$B$2:$H$6164, 3, FALSE)</f>
        <v>16</v>
      </c>
      <c r="I403" s="3">
        <f>vlookup(E403, IPEDS!$B$2:$H$6164, 7, FALSE)</f>
        <v>-2</v>
      </c>
      <c r="J403" s="3" t="str">
        <f t="shared" si="1"/>
        <v>Not religious</v>
      </c>
      <c r="K403" s="3" t="str">
        <f>VLOOKUP(H403,Carnegie_class!A:B,2,FALSE)</f>
        <v>R2</v>
      </c>
      <c r="L403" s="3" t="str">
        <f>vlookup(E403, IPEDS!$B$2:$H$6164, 5, FALSE)</f>
        <v>CA</v>
      </c>
      <c r="M403" s="3">
        <f>vlookup(E403,'Faculty and Enrollment'!$A$1:$E$6135,4,FALSE)</f>
        <v>41962</v>
      </c>
      <c r="N403" s="3">
        <f>vlookup(E403,'Faculty and Enrollment'!$A$1:$E$6135,5,FALSE)</f>
        <v>1412</v>
      </c>
      <c r="O403" s="3">
        <f>vlookup(E403, IPEDS!$B$2:$J$6164, 9, FALSE)</f>
        <v>1</v>
      </c>
      <c r="P403" s="3" t="str">
        <f t="shared" si="2"/>
        <v>Public</v>
      </c>
      <c r="Q403" s="1" t="b">
        <v>0</v>
      </c>
    </row>
    <row r="404">
      <c r="A404" s="1" t="s">
        <v>839</v>
      </c>
      <c r="B404" s="1" t="s">
        <v>22</v>
      </c>
      <c r="C404" s="1" t="s">
        <v>840</v>
      </c>
      <c r="D404" s="3">
        <f>vlookup(C404, IPEDS!$A$2:$C$6164, 2, FALSE)</f>
        <v>196060</v>
      </c>
      <c r="E404" s="3">
        <v>196060.0</v>
      </c>
      <c r="F404" s="3">
        <f>vlookup(E404, IPEDS!$B$2:$H$6164, 2, FALSE)</f>
        <v>2</v>
      </c>
      <c r="G404" s="3" t="str">
        <f>VLOOKUP(F404,Region_Codes!A:B,2,FALSE)</f>
        <v>Mid East</v>
      </c>
      <c r="H404" s="3">
        <f>vlookup(E404, IPEDS!$B$2:$H$6164, 3, FALSE)</f>
        <v>15</v>
      </c>
      <c r="I404" s="3">
        <f>vlookup(E404, IPEDS!$B$2:$H$6164, 7, FALSE)</f>
        <v>-2</v>
      </c>
      <c r="J404" s="3" t="str">
        <f t="shared" si="1"/>
        <v>Not religious</v>
      </c>
      <c r="K404" s="3" t="str">
        <f>VLOOKUP(H404,Carnegie_class!A:B,2,FALSE)</f>
        <v>R1</v>
      </c>
      <c r="L404" s="3" t="str">
        <f>vlookup(E404, IPEDS!$B$2:$H$6164, 5, FALSE)</f>
        <v>NY</v>
      </c>
      <c r="M404" s="3">
        <f>vlookup(E404,'Faculty and Enrollment'!$A$1:$E$6135,4,FALSE)</f>
        <v>16880</v>
      </c>
      <c r="N404" s="3">
        <f>vlookup(E404,'Faculty and Enrollment'!$A$1:$E$6135,5,FALSE)</f>
        <v>821</v>
      </c>
      <c r="O404" s="3">
        <f>vlookup(E404, IPEDS!$B$2:$J$6164, 9, FALSE)</f>
        <v>1</v>
      </c>
      <c r="P404" s="3" t="str">
        <f t="shared" si="2"/>
        <v>Public</v>
      </c>
      <c r="Q404" s="1" t="b">
        <v>0</v>
      </c>
    </row>
    <row r="405">
      <c r="A405" s="1" t="s">
        <v>841</v>
      </c>
      <c r="B405" s="1" t="s">
        <v>22</v>
      </c>
      <c r="C405" s="1" t="s">
        <v>842</v>
      </c>
      <c r="D405" s="3">
        <f>vlookup(C405, IPEDS!$A$2:$C$6164, 2, FALSE)</f>
        <v>137546</v>
      </c>
      <c r="E405" s="3">
        <v>137546.0</v>
      </c>
      <c r="F405" s="3">
        <f>vlookup(E405, IPEDS!$B$2:$H$6164, 2, FALSE)</f>
        <v>5</v>
      </c>
      <c r="G405" s="3" t="str">
        <f>VLOOKUP(F405,Region_Codes!A:B,2,FALSE)</f>
        <v>Southeast</v>
      </c>
      <c r="H405" s="3">
        <f>vlookup(E405, IPEDS!$B$2:$H$6164, 3, FALSE)</f>
        <v>18</v>
      </c>
      <c r="I405" s="3">
        <f>vlookup(E405, IPEDS!$B$2:$H$6164, 7, FALSE)</f>
        <v>-2</v>
      </c>
      <c r="J405" s="3" t="str">
        <f t="shared" si="1"/>
        <v>Not religious</v>
      </c>
      <c r="K405" s="3" t="str">
        <f>VLOOKUP(H405,Carnegie_class!A:B,2,FALSE)</f>
        <v>M1</v>
      </c>
      <c r="L405" s="3" t="str">
        <f>vlookup(E405, IPEDS!$B$2:$H$6164, 5, FALSE)</f>
        <v>FL</v>
      </c>
      <c r="M405" s="3">
        <f>vlookup(E405,'Faculty and Enrollment'!$A$1:$E$6135,4,FALSE)</f>
        <v>3669</v>
      </c>
      <c r="N405" s="3">
        <f>vlookup(E405,'Faculty and Enrollment'!$A$1:$E$6135,5,FALSE)</f>
        <v>308</v>
      </c>
      <c r="O405" s="1">
        <v>3.0</v>
      </c>
      <c r="P405" s="3" t="str">
        <f t="shared" si="2"/>
        <v>Private</v>
      </c>
      <c r="Q405" s="1" t="b">
        <v>0</v>
      </c>
    </row>
    <row r="406">
      <c r="A406" s="1" t="s">
        <v>843</v>
      </c>
      <c r="B406" s="1" t="s">
        <v>22</v>
      </c>
      <c r="C406" s="1" t="s">
        <v>844</v>
      </c>
      <c r="D406" s="3">
        <f>vlookup(C406, IPEDS!$A$2:$C$6164, 2, FALSE)</f>
        <v>112826</v>
      </c>
      <c r="E406" s="3">
        <v>112826.0</v>
      </c>
      <c r="F406" s="3">
        <f>vlookup(E406, IPEDS!$B$2:$H$6164, 2, FALSE)</f>
        <v>8</v>
      </c>
      <c r="G406" s="3" t="str">
        <f>VLOOKUP(F406,Region_Codes!A:B,2,FALSE)</f>
        <v>Far West</v>
      </c>
      <c r="H406" s="3">
        <f>vlookup(E406, IPEDS!$B$2:$H$6164, 3, FALSE)</f>
        <v>2</v>
      </c>
      <c r="I406" s="3">
        <f>vlookup(E406, IPEDS!$B$2:$H$6164, 7, FALSE)</f>
        <v>-2</v>
      </c>
      <c r="J406" s="3" t="str">
        <f t="shared" si="1"/>
        <v>Not religious</v>
      </c>
      <c r="K406" s="3" t="str">
        <f>VLOOKUP(H406,Carnegie_class!A:B,2,FALSE)</f>
        <v>Community College</v>
      </c>
      <c r="L406" s="3" t="str">
        <f>vlookup(E406, IPEDS!$B$2:$H$6164, 5, FALSE)</f>
        <v>CA</v>
      </c>
      <c r="M406" s="3">
        <f>vlookup(E406,'Faculty and Enrollment'!$A$1:$E$6135,4,FALSE)</f>
        <v>5997</v>
      </c>
      <c r="N406" s="3">
        <f>vlookup(E406,'Faculty and Enrollment'!$A$1:$E$6135,5,FALSE)</f>
        <v>160</v>
      </c>
      <c r="O406" s="3">
        <f>vlookup(E406, IPEDS!$B$2:$J$6164, 9, FALSE)</f>
        <v>1</v>
      </c>
      <c r="P406" s="3" t="str">
        <f t="shared" si="2"/>
        <v>Public</v>
      </c>
      <c r="Q406" s="1" t="b">
        <v>0</v>
      </c>
    </row>
    <row r="407">
      <c r="A407" s="1" t="s">
        <v>845</v>
      </c>
      <c r="B407" s="1" t="s">
        <v>22</v>
      </c>
      <c r="C407" s="1" t="s">
        <v>846</v>
      </c>
      <c r="D407" s="3">
        <f>vlookup(C407, IPEDS!$A$2:$C$6164, 2, FALSE)</f>
        <v>195720</v>
      </c>
      <c r="E407" s="3">
        <v>195720.0</v>
      </c>
      <c r="F407" s="3">
        <f>vlookup(E407, IPEDS!$B$2:$H$6164, 2, FALSE)</f>
        <v>2</v>
      </c>
      <c r="G407" s="3" t="str">
        <f>VLOOKUP(F407,Region_Codes!A:B,2,FALSE)</f>
        <v>Mid East</v>
      </c>
      <c r="H407" s="3">
        <f>vlookup(E407, IPEDS!$B$2:$H$6164, 3, FALSE)</f>
        <v>17</v>
      </c>
      <c r="I407" s="3">
        <f>vlookup(E407, IPEDS!$B$2:$H$6164, 7, FALSE)</f>
        <v>30</v>
      </c>
      <c r="J407" s="3" t="str">
        <f t="shared" si="1"/>
        <v>Religious</v>
      </c>
      <c r="K407" s="3" t="str">
        <f>VLOOKUP(H407,Carnegie_class!A:B,2,FALSE)</f>
        <v>DPU</v>
      </c>
      <c r="L407" s="3" t="str">
        <f>vlookup(E407, IPEDS!$B$2:$H$6164, 5, FALSE)</f>
        <v>NY</v>
      </c>
      <c r="M407" s="3">
        <f>vlookup(E407,'Faculty and Enrollment'!$A$1:$E$6135,4,FALSE)</f>
        <v>3674</v>
      </c>
      <c r="N407" s="3">
        <f>vlookup(E407,'Faculty and Enrollment'!$A$1:$E$6135,5,FALSE)</f>
        <v>284</v>
      </c>
      <c r="O407" s="3">
        <f>vlookup(E407, IPEDS!$B$2:$J$6164, 9, FALSE)</f>
        <v>1</v>
      </c>
      <c r="P407" s="3" t="str">
        <f t="shared" si="2"/>
        <v>Public</v>
      </c>
      <c r="Q407" s="1" t="b">
        <v>0</v>
      </c>
    </row>
    <row r="408">
      <c r="A408" s="1" t="s">
        <v>847</v>
      </c>
      <c r="B408" s="1" t="s">
        <v>22</v>
      </c>
      <c r="C408" s="1" t="s">
        <v>848</v>
      </c>
      <c r="D408" s="3">
        <f>vlookup(C408, IPEDS!$A$2:$C$6164, 2, FALSE)</f>
        <v>189097</v>
      </c>
      <c r="E408" s="3">
        <v>189097.0</v>
      </c>
      <c r="F408" s="3">
        <f>vlookup(E408, IPEDS!$B$2:$H$6164, 2, FALSE)</f>
        <v>2</v>
      </c>
      <c r="G408" s="3" t="str">
        <f>VLOOKUP(F408,Region_Codes!A:B,2,FALSE)</f>
        <v>Mid East</v>
      </c>
      <c r="H408" s="3">
        <f>vlookup(E408, IPEDS!$B$2:$H$6164, 3, FALSE)</f>
        <v>21</v>
      </c>
      <c r="I408" s="3">
        <f>vlookup(E408, IPEDS!$B$2:$H$6164, 7, FALSE)</f>
        <v>-2</v>
      </c>
      <c r="J408" s="3" t="str">
        <f t="shared" si="1"/>
        <v>Not religious</v>
      </c>
      <c r="K408" s="3" t="str">
        <f>VLOOKUP(H408,Carnegie_class!A:B,2,FALSE)</f>
        <v>Baccalaureate Colleges</v>
      </c>
      <c r="L408" s="3" t="str">
        <f>vlookup(E408, IPEDS!$B$2:$H$6164, 5, FALSE)</f>
        <v>NY</v>
      </c>
      <c r="M408" s="3">
        <f>vlookup(E408,'Faculty and Enrollment'!$A$1:$E$6135,4,FALSE)</f>
        <v>3353</v>
      </c>
      <c r="N408" s="3">
        <f>vlookup(E408,'Faculty and Enrollment'!$A$1:$E$6135,5,FALSE)</f>
        <v>323</v>
      </c>
      <c r="O408" s="3">
        <f>vlookup(E408, IPEDS!$B$2:$J$6164, 9, FALSE)</f>
        <v>3</v>
      </c>
      <c r="P408" s="3" t="str">
        <f t="shared" si="2"/>
        <v>Private</v>
      </c>
      <c r="Q408" s="1" t="b">
        <v>0</v>
      </c>
    </row>
    <row r="409">
      <c r="A409" s="1" t="s">
        <v>849</v>
      </c>
      <c r="B409" s="1" t="s">
        <v>22</v>
      </c>
      <c r="C409" s="1" t="s">
        <v>850</v>
      </c>
      <c r="D409" s="3">
        <f>vlookup(C409, IPEDS!$A$2:$C$6164, 2, FALSE)</f>
        <v>165671</v>
      </c>
      <c r="E409" s="3">
        <v>165671.0</v>
      </c>
      <c r="F409" s="3">
        <f>vlookup(E409, IPEDS!$B$2:$H$6164, 2, FALSE)</f>
        <v>1</v>
      </c>
      <c r="G409" s="3" t="str">
        <f>VLOOKUP(F409,Region_Codes!A:B,2,FALSE)</f>
        <v>New England</v>
      </c>
      <c r="H409" s="3">
        <f>vlookup(E409, IPEDS!$B$2:$H$6164, 3, FALSE)</f>
        <v>21</v>
      </c>
      <c r="I409" s="3">
        <f>vlookup(E409, IPEDS!$B$2:$H$6164, 7, FALSE)</f>
        <v>30</v>
      </c>
      <c r="J409" s="3" t="str">
        <f t="shared" si="1"/>
        <v>Religious</v>
      </c>
      <c r="K409" s="3" t="str">
        <f>VLOOKUP(H409,Carnegie_class!A:B,2,FALSE)</f>
        <v>Baccalaureate Colleges</v>
      </c>
      <c r="L409" s="3" t="str">
        <f>vlookup(E409, IPEDS!$B$2:$H$6164, 5, FALSE)</f>
        <v>MA</v>
      </c>
      <c r="M409" s="3">
        <f>vlookup(E409,'Faculty and Enrollment'!$A$1:$E$6135,4,FALSE)</f>
        <v>2059</v>
      </c>
      <c r="N409" s="3">
        <f>vlookup(E409,'Faculty and Enrollment'!$A$1:$E$6135,5,FALSE)</f>
        <v>138</v>
      </c>
      <c r="O409" s="1">
        <v>4.0</v>
      </c>
      <c r="P409" s="3" t="str">
        <f t="shared" si="2"/>
        <v>Private</v>
      </c>
      <c r="Q409" s="1" t="b">
        <v>0</v>
      </c>
    </row>
    <row r="410">
      <c r="A410" s="1" t="s">
        <v>851</v>
      </c>
      <c r="B410" s="1" t="s">
        <v>22</v>
      </c>
      <c r="C410" s="1" t="s">
        <v>852</v>
      </c>
      <c r="D410" s="3">
        <f>vlookup(C410, IPEDS!$A$2:$C$6164, 2, FALSE)</f>
        <v>130697</v>
      </c>
      <c r="E410" s="3">
        <v>130697.0</v>
      </c>
      <c r="F410" s="3">
        <f>vlookup(E410, IPEDS!$B$2:$H$6164, 2, FALSE)</f>
        <v>1</v>
      </c>
      <c r="G410" s="3" t="str">
        <f>VLOOKUP(F410,Region_Codes!A:B,2,FALSE)</f>
        <v>New England</v>
      </c>
      <c r="H410" s="3">
        <f>vlookup(E410, IPEDS!$B$2:$H$6164, 3, FALSE)</f>
        <v>21</v>
      </c>
      <c r="I410" s="3">
        <f>vlookup(E410, IPEDS!$B$2:$H$6164, 7, FALSE)</f>
        <v>-2</v>
      </c>
      <c r="J410" s="3" t="str">
        <f t="shared" si="1"/>
        <v>Not religious</v>
      </c>
      <c r="K410" s="3" t="str">
        <f>VLOOKUP(H410,Carnegie_class!A:B,2,FALSE)</f>
        <v>Baccalaureate Colleges</v>
      </c>
      <c r="L410" s="3" t="str">
        <f>vlookup(E410, IPEDS!$B$2:$H$6164, 5, FALSE)</f>
        <v>CT</v>
      </c>
      <c r="M410" s="3">
        <f>vlookup(E410,'Faculty and Enrollment'!$A$1:$E$6135,4,FALSE)</f>
        <v>3271</v>
      </c>
      <c r="N410" s="3">
        <f>vlookup(E410,'Faculty and Enrollment'!$A$1:$E$6135,5,FALSE)</f>
        <v>451</v>
      </c>
      <c r="O410" s="3">
        <f>vlookup(E410, IPEDS!$B$2:$J$6164, 9, FALSE)</f>
        <v>3</v>
      </c>
      <c r="P410" s="3" t="str">
        <f t="shared" si="2"/>
        <v>Private</v>
      </c>
      <c r="Q410" s="1" t="b">
        <v>0</v>
      </c>
    </row>
    <row r="411">
      <c r="A411" s="1" t="s">
        <v>853</v>
      </c>
      <c r="B411" s="1" t="s">
        <v>22</v>
      </c>
      <c r="C411" s="1" t="s">
        <v>854</v>
      </c>
      <c r="D411" s="3">
        <f>vlookup(C411, IPEDS!$A$2:$C$6164, 2, FALSE)</f>
        <v>166124</v>
      </c>
      <c r="E411" s="3">
        <v>166124.0</v>
      </c>
      <c r="F411" s="3">
        <f>vlookup(E411, IPEDS!$B$2:$H$6164, 2, FALSE)</f>
        <v>1</v>
      </c>
      <c r="G411" s="3" t="str">
        <f>VLOOKUP(F411,Region_Codes!A:B,2,FALSE)</f>
        <v>New England</v>
      </c>
      <c r="H411" s="3">
        <f>vlookup(E411, IPEDS!$B$2:$H$6164, 3, FALSE)</f>
        <v>21</v>
      </c>
      <c r="I411" s="3">
        <f>vlookup(E411, IPEDS!$B$2:$H$6164, 7, FALSE)</f>
        <v>30</v>
      </c>
      <c r="J411" s="3" t="str">
        <f t="shared" si="1"/>
        <v>Religious</v>
      </c>
      <c r="K411" s="3" t="str">
        <f>VLOOKUP(H411,Carnegie_class!A:B,2,FALSE)</f>
        <v>Baccalaureate Colleges</v>
      </c>
      <c r="L411" s="3" t="str">
        <f>vlookup(E411, IPEDS!$B$2:$H$6164, 5, FALSE)</f>
        <v>MA</v>
      </c>
      <c r="M411" s="3">
        <f>vlookup(E411,'Faculty and Enrollment'!$A$1:$E$6135,4,FALSE)</f>
        <v>3035</v>
      </c>
      <c r="N411" s="3">
        <f>vlookup(E411,'Faculty and Enrollment'!$A$1:$E$6135,5,FALSE)</f>
        <v>323</v>
      </c>
      <c r="O411" s="1">
        <v>4.0</v>
      </c>
      <c r="P411" s="3" t="str">
        <f t="shared" si="2"/>
        <v>Private</v>
      </c>
      <c r="Q411" s="1" t="b">
        <v>0</v>
      </c>
    </row>
    <row r="412">
      <c r="A412" s="1" t="s">
        <v>855</v>
      </c>
      <c r="B412" s="1" t="s">
        <v>22</v>
      </c>
      <c r="C412" s="1" t="s">
        <v>856</v>
      </c>
      <c r="D412" s="3">
        <f>vlookup(C412, IPEDS!$A$2:$C$6164, 2, FALSE)</f>
        <v>233301</v>
      </c>
      <c r="E412" s="3">
        <v>233301.0</v>
      </c>
      <c r="F412" s="3">
        <f>vlookup(E412, IPEDS!$B$2:$H$6164, 2, FALSE)</f>
        <v>5</v>
      </c>
      <c r="G412" s="3" t="str">
        <f>VLOOKUP(F412,Region_Codes!A:B,2,FALSE)</f>
        <v>Southeast</v>
      </c>
      <c r="H412" s="3">
        <f>vlookup(E412, IPEDS!$B$2:$H$6164, 3, FALSE)</f>
        <v>21</v>
      </c>
      <c r="I412" s="3">
        <f>vlookup(E412, IPEDS!$B$2:$H$6164, 7, FALSE)</f>
        <v>-2</v>
      </c>
      <c r="J412" s="3" t="str">
        <f t="shared" si="1"/>
        <v>Not religious</v>
      </c>
      <c r="K412" s="3" t="str">
        <f>VLOOKUP(H412,Carnegie_class!A:B,2,FALSE)</f>
        <v>Baccalaureate Colleges</v>
      </c>
      <c r="L412" s="3" t="str">
        <f>vlookup(E412, IPEDS!$B$2:$H$6164, 5, FALSE)</f>
        <v>VA</v>
      </c>
      <c r="M412" s="3">
        <f>vlookup(E412,'Faculty and Enrollment'!$A$1:$E$6135,4,FALSE)</f>
        <v>634</v>
      </c>
      <c r="N412" s="3">
        <f>vlookup(E412,'Faculty and Enrollment'!$A$1:$E$6135,5,FALSE)</f>
        <v>87</v>
      </c>
      <c r="O412" s="3">
        <f>vlookup(E412, IPEDS!$B$2:$J$6164, 9, FALSE)</f>
        <v>3</v>
      </c>
      <c r="P412" s="3" t="str">
        <f t="shared" si="2"/>
        <v>Private</v>
      </c>
      <c r="Q412" s="1" t="b">
        <v>0</v>
      </c>
    </row>
    <row r="413">
      <c r="A413" s="1" t="s">
        <v>857</v>
      </c>
      <c r="B413" s="1" t="s">
        <v>22</v>
      </c>
      <c r="C413" s="1" t="s">
        <v>858</v>
      </c>
      <c r="D413" s="1">
        <v>234076.0</v>
      </c>
      <c r="E413" s="1">
        <v>234076.0</v>
      </c>
      <c r="F413" s="3">
        <f>vlookup(E413, IPEDS!$B$2:$H$6164, 2, FALSE)</f>
        <v>5</v>
      </c>
      <c r="G413" s="3" t="str">
        <f>VLOOKUP(F413,Region_Codes!A:B,2,FALSE)</f>
        <v>Southeast</v>
      </c>
      <c r="H413" s="3">
        <f>vlookup(E413, IPEDS!$B$2:$H$6164, 3, FALSE)</f>
        <v>15</v>
      </c>
      <c r="I413" s="3">
        <f>vlookup(E413, IPEDS!$B$2:$H$6164, 7, FALSE)</f>
        <v>-2</v>
      </c>
      <c r="J413" s="3" t="str">
        <f t="shared" si="1"/>
        <v>Not religious</v>
      </c>
      <c r="K413" s="3" t="str">
        <f>VLOOKUP(H413,Carnegie_class!A:B,2,FALSE)</f>
        <v>R1</v>
      </c>
      <c r="L413" s="3" t="str">
        <f>vlookup(E413, IPEDS!$B$2:$H$6164, 5, FALSE)</f>
        <v>VA</v>
      </c>
      <c r="M413" s="3">
        <f>vlookup(E413,'Faculty and Enrollment'!$A$1:$E$6135,4,FALSE)</f>
        <v>25924</v>
      </c>
      <c r="N413" s="3">
        <f>vlookup(E413,'Faculty and Enrollment'!$A$1:$E$6135,5,FALSE)</f>
        <v>2577</v>
      </c>
      <c r="O413" s="3">
        <f>vlookup(E413, IPEDS!$B$2:$J$6164, 9, FALSE)</f>
        <v>1</v>
      </c>
      <c r="P413" s="3" t="str">
        <f t="shared" si="2"/>
        <v>Public</v>
      </c>
      <c r="Q413" s="1" t="b">
        <v>1</v>
      </c>
    </row>
    <row r="414">
      <c r="A414" s="1" t="s">
        <v>859</v>
      </c>
      <c r="B414" s="1" t="s">
        <v>22</v>
      </c>
      <c r="C414" s="1" t="s">
        <v>860</v>
      </c>
      <c r="D414" s="1">
        <v>239080.0</v>
      </c>
      <c r="E414" s="1">
        <v>239080.0</v>
      </c>
      <c r="F414" s="3">
        <f>vlookup(E414, IPEDS!$B$2:$H$6164, 2, FALSE)</f>
        <v>3</v>
      </c>
      <c r="G414" s="3" t="str">
        <f>VLOOKUP(F414,Region_Codes!A:B,2,FALSE)</f>
        <v>Great Lakes</v>
      </c>
      <c r="H414" s="3">
        <f>vlookup(E414, IPEDS!$B$2:$H$6164, 3, FALSE)</f>
        <v>19</v>
      </c>
      <c r="I414" s="3">
        <f>vlookup(E414, IPEDS!$B$2:$H$6164, 7, FALSE)</f>
        <v>30</v>
      </c>
      <c r="J414" s="3" t="str">
        <f t="shared" si="1"/>
        <v>Religious</v>
      </c>
      <c r="K414" s="3" t="str">
        <f>VLOOKUP(H414,Carnegie_class!A:B,2,FALSE)</f>
        <v>M2</v>
      </c>
      <c r="L414" s="3" t="str">
        <f>vlookup(E414, IPEDS!$B$2:$H$6164, 5, FALSE)</f>
        <v>WI</v>
      </c>
      <c r="M414" s="3">
        <f>vlookup(E414,'Faculty and Enrollment'!$A$1:$E$6135,4,FALSE)</f>
        <v>1319</v>
      </c>
      <c r="N414" s="3">
        <f>vlookup(E414,'Faculty and Enrollment'!$A$1:$E$6135,5,FALSE)</f>
        <v>83</v>
      </c>
      <c r="O414" s="1">
        <v>4.0</v>
      </c>
      <c r="P414" s="3" t="str">
        <f t="shared" si="2"/>
        <v>Private</v>
      </c>
      <c r="Q414" s="1" t="b">
        <v>0</v>
      </c>
    </row>
    <row r="415">
      <c r="A415" s="1" t="s">
        <v>861</v>
      </c>
      <c r="B415" s="1" t="s">
        <v>22</v>
      </c>
      <c r="C415" s="1" t="s">
        <v>862</v>
      </c>
      <c r="D415" s="1">
        <v>192749.0</v>
      </c>
      <c r="E415" s="1">
        <v>192749.0</v>
      </c>
      <c r="F415" s="3">
        <f>vlookup(E415, IPEDS!$B$2:$H$6164, 2, FALSE)</f>
        <v>2</v>
      </c>
      <c r="G415" s="3" t="str">
        <f>VLOOKUP(F415,Region_Codes!A:B,2,FALSE)</f>
        <v>Mid East</v>
      </c>
      <c r="H415" s="3">
        <f>vlookup(E415, IPEDS!$B$2:$H$6164, 3, FALSE)</f>
        <v>18</v>
      </c>
      <c r="I415" s="3">
        <f>vlookup(E415, IPEDS!$B$2:$H$6164, 7, FALSE)</f>
        <v>-2</v>
      </c>
      <c r="J415" s="3" t="str">
        <f t="shared" si="1"/>
        <v>Not religious</v>
      </c>
      <c r="K415" s="3" t="str">
        <f>VLOOKUP(H415,Carnegie_class!A:B,2,FALSE)</f>
        <v>M1</v>
      </c>
      <c r="L415" s="3" t="str">
        <f>vlookup(E415, IPEDS!$B$2:$H$6164, 5, FALSE)</f>
        <v>NY</v>
      </c>
      <c r="M415" s="3">
        <f>vlookup(E415,'Faculty and Enrollment'!$A$1:$E$6135,4,FALSE)</f>
        <v>2379</v>
      </c>
      <c r="N415" s="3">
        <f>vlookup(E415,'Faculty and Enrollment'!$A$1:$E$6135,5,FALSE)</f>
        <v>155</v>
      </c>
      <c r="O415" s="3">
        <f>vlookup(E415, IPEDS!$B$2:$J$6164, 9, FALSE)</f>
        <v>3</v>
      </c>
      <c r="P415" s="3" t="str">
        <f t="shared" si="2"/>
        <v>Private</v>
      </c>
      <c r="Q415" s="1" t="b">
        <v>0</v>
      </c>
    </row>
    <row r="416">
      <c r="A416" s="1" t="s">
        <v>863</v>
      </c>
      <c r="B416" s="1" t="s">
        <v>22</v>
      </c>
      <c r="C416" s="1" t="s">
        <v>864</v>
      </c>
      <c r="D416" s="1">
        <v>110574.0</v>
      </c>
      <c r="E416" s="1">
        <v>110574.0</v>
      </c>
      <c r="F416" s="3">
        <f>vlookup(E416, IPEDS!$B$2:$H$6164, 2, FALSE)</f>
        <v>8</v>
      </c>
      <c r="G416" s="3" t="str">
        <f>VLOOKUP(F416,Region_Codes!A:B,2,FALSE)</f>
        <v>Far West</v>
      </c>
      <c r="H416" s="3">
        <f>vlookup(E416, IPEDS!$B$2:$H$6164, 3, FALSE)</f>
        <v>16</v>
      </c>
      <c r="I416" s="3">
        <f>vlookup(E416, IPEDS!$B$2:$H$6164, 7, FALSE)</f>
        <v>-2</v>
      </c>
      <c r="J416" s="3" t="str">
        <f t="shared" si="1"/>
        <v>Not religious</v>
      </c>
      <c r="K416" s="3" t="str">
        <f>VLOOKUP(H416,Carnegie_class!A:B,2,FALSE)</f>
        <v>R2</v>
      </c>
      <c r="L416" s="3" t="str">
        <f>vlookup(E416, IPEDS!$B$2:$H$6164, 5, FALSE)</f>
        <v>CA</v>
      </c>
      <c r="M416" s="3">
        <f>vlookup(E416,'Faculty and Enrollment'!$A$1:$E$6135,4,FALSE)</f>
        <v>13333</v>
      </c>
      <c r="N416" s="3">
        <f>vlookup(E416,'Faculty and Enrollment'!$A$1:$E$6135,5,FALSE)</f>
        <v>512</v>
      </c>
      <c r="O416" s="3">
        <f>vlookup(E416, IPEDS!$B$2:$J$6164, 9, FALSE)</f>
        <v>1</v>
      </c>
      <c r="P416" s="3" t="str">
        <f t="shared" si="2"/>
        <v>Public</v>
      </c>
      <c r="Q416" s="1" t="b">
        <v>0</v>
      </c>
    </row>
    <row r="417">
      <c r="A417" s="1" t="s">
        <v>865</v>
      </c>
      <c r="B417" s="1" t="s">
        <v>22</v>
      </c>
      <c r="C417" s="1" t="s">
        <v>866</v>
      </c>
      <c r="D417" s="1">
        <v>182290.0</v>
      </c>
      <c r="E417" s="1">
        <v>182290.0</v>
      </c>
      <c r="F417" s="3">
        <f>vlookup(E417, IPEDS!$B$2:$H$6164, 2, FALSE)</f>
        <v>8</v>
      </c>
      <c r="G417" s="3" t="str">
        <f>VLOOKUP(F417,Region_Codes!A:B,2,FALSE)</f>
        <v>Far West</v>
      </c>
      <c r="H417" s="3">
        <f>vlookup(E417, IPEDS!$B$2:$H$6164, 3, FALSE)</f>
        <v>15</v>
      </c>
      <c r="I417" s="3">
        <f>vlookup(E417, IPEDS!$B$2:$H$6164, 7, FALSE)</f>
        <v>-2</v>
      </c>
      <c r="J417" s="3" t="str">
        <f t="shared" si="1"/>
        <v>Not religious</v>
      </c>
      <c r="K417" s="3" t="str">
        <f>VLOOKUP(H417,Carnegie_class!A:B,2,FALSE)</f>
        <v>R1</v>
      </c>
      <c r="L417" s="3" t="str">
        <f>vlookup(E417, IPEDS!$B$2:$H$6164, 5, FALSE)</f>
        <v>NV</v>
      </c>
      <c r="M417" s="3">
        <f>vlookup(E417,'Faculty and Enrollment'!$A$1:$E$6135,4,FALSE)</f>
        <v>21778</v>
      </c>
      <c r="N417" s="3">
        <f>vlookup(E417,'Faculty and Enrollment'!$A$1:$E$6135,5,FALSE)</f>
        <v>1128</v>
      </c>
      <c r="O417" s="3">
        <f>vlookup(E417, IPEDS!$B$2:$J$6164, 9, FALSE)</f>
        <v>1</v>
      </c>
      <c r="P417" s="3" t="str">
        <f t="shared" si="2"/>
        <v>Public</v>
      </c>
      <c r="Q417" s="1" t="b">
        <v>0</v>
      </c>
    </row>
    <row r="418">
      <c r="A418" s="1" t="s">
        <v>867</v>
      </c>
      <c r="B418" s="1" t="s">
        <v>22</v>
      </c>
      <c r="C418" s="1" t="s">
        <v>868</v>
      </c>
      <c r="D418" s="3">
        <f>vlookup(C418, IPEDS!$A$2:$C$6164, 2, FALSE)</f>
        <v>163046</v>
      </c>
      <c r="E418" s="3">
        <v>163046.0</v>
      </c>
      <c r="F418" s="3">
        <f>vlookup(E418, IPEDS!$B$2:$H$6164, 2, FALSE)</f>
        <v>2</v>
      </c>
      <c r="G418" s="3" t="str">
        <f>VLOOKUP(F418,Region_Codes!A:B,2,FALSE)</f>
        <v>Mid East</v>
      </c>
      <c r="H418" s="3">
        <f>vlookup(E418, IPEDS!$B$2:$H$6164, 3, FALSE)</f>
        <v>18</v>
      </c>
      <c r="I418" s="3">
        <f>vlookup(E418, IPEDS!$B$2:$H$6164, 7, FALSE)</f>
        <v>30</v>
      </c>
      <c r="J418" s="3" t="str">
        <f t="shared" si="1"/>
        <v>Religious</v>
      </c>
      <c r="K418" s="3" t="str">
        <f>VLOOKUP(H418,Carnegie_class!A:B,2,FALSE)</f>
        <v>M1</v>
      </c>
      <c r="L418" s="3" t="str">
        <f>vlookup(E418, IPEDS!$B$2:$H$6164, 5, FALSE)</f>
        <v>MD</v>
      </c>
      <c r="M418" s="3">
        <f>vlookup(E418,'Faculty and Enrollment'!$A$1:$E$6135,4,FALSE)</f>
        <v>5107</v>
      </c>
      <c r="N418" s="3">
        <f>vlookup(E418,'Faculty and Enrollment'!$A$1:$E$6135,5,FALSE)</f>
        <v>377</v>
      </c>
      <c r="O418" s="1">
        <v>4.0</v>
      </c>
      <c r="P418" s="3" t="str">
        <f t="shared" si="2"/>
        <v>Private</v>
      </c>
      <c r="Q418" s="1" t="b">
        <v>0</v>
      </c>
    </row>
    <row r="419">
      <c r="A419" s="1" t="s">
        <v>869</v>
      </c>
      <c r="B419" s="1" t="s">
        <v>22</v>
      </c>
      <c r="C419" s="1" t="s">
        <v>870</v>
      </c>
      <c r="D419" s="3">
        <f>vlookup(C419, IPEDS!$A$2:$C$6164, 2, FALSE)</f>
        <v>147767</v>
      </c>
      <c r="E419" s="3">
        <v>147767.0</v>
      </c>
      <c r="F419" s="3">
        <f>vlookup(E419, IPEDS!$B$2:$H$6164, 2, FALSE)</f>
        <v>3</v>
      </c>
      <c r="G419" s="3" t="str">
        <f>VLOOKUP(F419,Region_Codes!A:B,2,FALSE)</f>
        <v>Great Lakes</v>
      </c>
      <c r="H419" s="3">
        <f>vlookup(E419, IPEDS!$B$2:$H$6164, 3, FALSE)</f>
        <v>15</v>
      </c>
      <c r="I419" s="3">
        <f>vlookup(E419, IPEDS!$B$2:$H$6164, 7, FALSE)</f>
        <v>-2</v>
      </c>
      <c r="J419" s="3" t="str">
        <f t="shared" si="1"/>
        <v>Not religious</v>
      </c>
      <c r="K419" s="3" t="str">
        <f>VLOOKUP(H419,Carnegie_class!A:B,2,FALSE)</f>
        <v>R1</v>
      </c>
      <c r="L419" s="3" t="str">
        <f>vlookup(E419, IPEDS!$B$2:$H$6164, 5, FALSE)</f>
        <v>IL</v>
      </c>
      <c r="M419" s="3">
        <f>vlookup(E419,'Faculty and Enrollment'!$A$1:$E$6135,4,FALSE)</f>
        <v>23203</v>
      </c>
      <c r="N419" s="3">
        <f>vlookup(E419,'Faculty and Enrollment'!$A$1:$E$6135,5,FALSE)</f>
        <v>2581</v>
      </c>
      <c r="O419" s="1">
        <v>3.0</v>
      </c>
      <c r="P419" s="3" t="str">
        <f t="shared" si="2"/>
        <v>Private</v>
      </c>
      <c r="Q419" s="1" t="b">
        <v>1</v>
      </c>
    </row>
    <row r="420">
      <c r="A420" s="1" t="s">
        <v>871</v>
      </c>
      <c r="B420" s="1" t="s">
        <v>22</v>
      </c>
      <c r="C420" s="1" t="s">
        <v>872</v>
      </c>
      <c r="D420" s="3">
        <f>vlookup(C420, IPEDS!$A$2:$C$6164, 2, FALSE)</f>
        <v>161873</v>
      </c>
      <c r="E420" s="3">
        <v>161873.0</v>
      </c>
      <c r="F420" s="3">
        <f>vlookup(E420, IPEDS!$B$2:$H$6164, 2, FALSE)</f>
        <v>2</v>
      </c>
      <c r="G420" s="3" t="str">
        <f>VLOOKUP(F420,Region_Codes!A:B,2,FALSE)</f>
        <v>Mid East</v>
      </c>
      <c r="H420" s="3">
        <f>vlookup(E420, IPEDS!$B$2:$H$6164, 3, FALSE)</f>
        <v>18</v>
      </c>
      <c r="I420" s="3">
        <f>vlookup(E420, IPEDS!$B$2:$H$6164, 7, FALSE)</f>
        <v>-2</v>
      </c>
      <c r="J420" s="3" t="str">
        <f t="shared" si="1"/>
        <v>Not religious</v>
      </c>
      <c r="K420" s="3" t="str">
        <f>VLOOKUP(H420,Carnegie_class!A:B,2,FALSE)</f>
        <v>M1</v>
      </c>
      <c r="L420" s="3" t="str">
        <f>vlookup(E420, IPEDS!$B$2:$H$6164, 5, FALSE)</f>
        <v>MD</v>
      </c>
      <c r="M420" s="3">
        <f>vlookup(E420,'Faculty and Enrollment'!$A$1:$E$6135,4,FALSE)</f>
        <v>3101</v>
      </c>
      <c r="N420" s="3">
        <f>vlookup(E420,'Faculty and Enrollment'!$A$1:$E$6135,5,FALSE)</f>
        <v>210</v>
      </c>
      <c r="O420" s="1">
        <v>1.0</v>
      </c>
      <c r="P420" s="3" t="str">
        <f t="shared" si="2"/>
        <v>Public</v>
      </c>
      <c r="Q420" s="1" t="b">
        <v>0</v>
      </c>
    </row>
    <row r="421">
      <c r="A421" s="1" t="s">
        <v>873</v>
      </c>
      <c r="B421" s="1" t="s">
        <v>22</v>
      </c>
      <c r="C421" s="1" t="s">
        <v>874</v>
      </c>
      <c r="D421" s="3">
        <f>vlookup(C421, IPEDS!$A$2:$C$6164, 2, FALSE)</f>
        <v>209551</v>
      </c>
      <c r="E421" s="3">
        <v>209551.0</v>
      </c>
      <c r="F421" s="3">
        <f>vlookup(E421, IPEDS!$B$2:$H$6164, 2, FALSE)</f>
        <v>8</v>
      </c>
      <c r="G421" s="3" t="str">
        <f>VLOOKUP(F421,Region_Codes!A:B,2,FALSE)</f>
        <v>Far West</v>
      </c>
      <c r="H421" s="3">
        <f>vlookup(E421, IPEDS!$B$2:$H$6164, 3, FALSE)</f>
        <v>15</v>
      </c>
      <c r="I421" s="3">
        <f>vlookup(E421, IPEDS!$B$2:$H$6164, 7, FALSE)</f>
        <v>-2</v>
      </c>
      <c r="J421" s="3" t="str">
        <f t="shared" si="1"/>
        <v>Not religious</v>
      </c>
      <c r="K421" s="3" t="str">
        <f>VLOOKUP(H421,Carnegie_class!A:B,2,FALSE)</f>
        <v>R1</v>
      </c>
      <c r="L421" s="3" t="str">
        <f>vlookup(E421, IPEDS!$B$2:$H$6164, 5, FALSE)</f>
        <v>OR</v>
      </c>
      <c r="M421" s="3">
        <f>vlookup(E421,'Faculty and Enrollment'!$A$1:$E$6135,4,FALSE)</f>
        <v>23786</v>
      </c>
      <c r="N421" s="3">
        <f>vlookup(E421,'Faculty and Enrollment'!$A$1:$E$6135,5,FALSE)</f>
        <v>1168</v>
      </c>
      <c r="O421" s="1">
        <v>1.0</v>
      </c>
      <c r="P421" s="3" t="str">
        <f t="shared" si="2"/>
        <v>Public</v>
      </c>
      <c r="Q421" s="1" t="b">
        <v>1</v>
      </c>
    </row>
    <row r="422">
      <c r="A422" s="1" t="s">
        <v>875</v>
      </c>
      <c r="B422" s="1" t="s">
        <v>22</v>
      </c>
      <c r="C422" s="1" t="s">
        <v>876</v>
      </c>
      <c r="D422" s="1">
        <v>190691.0</v>
      </c>
      <c r="E422" s="1">
        <v>190691.0</v>
      </c>
      <c r="F422" s="3">
        <f>vlookup(E422, IPEDS!$B$2:$H$6164, 2, FALSE)</f>
        <v>2</v>
      </c>
      <c r="G422" s="3" t="str">
        <f>VLOOKUP(F422,Region_Codes!A:B,2,FALSE)</f>
        <v>Mid East</v>
      </c>
      <c r="H422" s="3">
        <f>vlookup(E422, IPEDS!$B$2:$H$6164, 3, FALSE)</f>
        <v>20</v>
      </c>
      <c r="I422" s="3">
        <f>vlookup(E422, IPEDS!$B$2:$H$6164, 7, FALSE)</f>
        <v>-2</v>
      </c>
      <c r="J422" s="3" t="str">
        <f t="shared" si="1"/>
        <v>Not religious</v>
      </c>
      <c r="K422" s="3" t="str">
        <f>VLOOKUP(H422,Carnegie_class!A:B,2,FALSE)</f>
        <v>M3</v>
      </c>
      <c r="L422" s="3" t="str">
        <f>vlookup(E422, IPEDS!$B$2:$H$6164, 5, FALSE)</f>
        <v>NY</v>
      </c>
      <c r="M422" s="3">
        <f>vlookup(E422,'Faculty and Enrollment'!$A$1:$E$6135,4,FALSE)</f>
        <v>6161</v>
      </c>
      <c r="N422" s="3">
        <f>vlookup(E422,'Faculty and Enrollment'!$A$1:$E$6135,5,FALSE)</f>
        <v>316</v>
      </c>
      <c r="O422" s="1">
        <v>1.0</v>
      </c>
      <c r="P422" s="3" t="str">
        <f t="shared" si="2"/>
        <v>Public</v>
      </c>
      <c r="Q422" s="1" t="b">
        <v>0</v>
      </c>
    </row>
    <row r="423">
      <c r="A423" s="1" t="s">
        <v>877</v>
      </c>
      <c r="B423" s="1" t="s">
        <v>162</v>
      </c>
      <c r="C423" s="1" t="s">
        <v>878</v>
      </c>
      <c r="D423" s="1">
        <v>192040.0</v>
      </c>
      <c r="E423" s="1">
        <v>192040.0</v>
      </c>
      <c r="F423" s="3">
        <f>vlookup(E423, IPEDS!$B$2:$H$6164, 2, FALSE)</f>
        <v>2</v>
      </c>
      <c r="G423" s="3" t="str">
        <f>VLOOKUP(F423,Region_Codes!A:B,2,FALSE)</f>
        <v>Mid East</v>
      </c>
      <c r="H423" s="3">
        <f>vlookup(E423, IPEDS!$B$2:$H$6164, 3, FALSE)</f>
        <v>24</v>
      </c>
      <c r="I423" s="3">
        <f>vlookup(E423, IPEDS!$B$2:$H$6164, 7, FALSE)</f>
        <v>80</v>
      </c>
      <c r="J423" s="3" t="str">
        <f t="shared" si="1"/>
        <v>Religious</v>
      </c>
      <c r="K423" s="3" t="str">
        <f>VLOOKUP(H423,Carnegie_class!A:B,2,FALSE)</f>
        <v>Special Focus Four-Year</v>
      </c>
      <c r="L423" s="3" t="str">
        <f>vlookup(E423, IPEDS!$B$2:$H$6164, 5, FALSE)</f>
        <v>NY</v>
      </c>
      <c r="M423" s="3">
        <f>vlookup(E423,'Faculty and Enrollment'!$A$1:$E$6135,4,FALSE)</f>
        <v>316</v>
      </c>
      <c r="N423" s="3">
        <f>vlookup(E423,'Faculty and Enrollment'!$A$1:$E$6135,5,FALSE)</f>
        <v>33</v>
      </c>
      <c r="O423" s="1">
        <v>4.0</v>
      </c>
      <c r="P423" s="3" t="str">
        <f t="shared" si="2"/>
        <v>Private</v>
      </c>
      <c r="Q423" s="1" t="b">
        <v>0</v>
      </c>
    </row>
    <row r="424">
      <c r="A424" s="1" t="s">
        <v>879</v>
      </c>
      <c r="B424" s="1" t="s">
        <v>222</v>
      </c>
      <c r="C424" s="1" t="s">
        <v>880</v>
      </c>
      <c r="D424" s="3">
        <f>vlookup(C424, IPEDS!$A$2:$C$6164, 2, FALSE)</f>
        <v>111391</v>
      </c>
      <c r="E424" s="3">
        <v>111391.0</v>
      </c>
      <c r="F424" s="3">
        <f>vlookup(E424, IPEDS!$B$2:$H$6164, 2, FALSE)</f>
        <v>8</v>
      </c>
      <c r="G424" s="3" t="str">
        <f>VLOOKUP(F424,Region_Codes!A:B,2,FALSE)</f>
        <v>Far West</v>
      </c>
      <c r="H424" s="3">
        <f>vlookup(E424, IPEDS!$B$2:$H$6164, 3, FALSE)</f>
        <v>31</v>
      </c>
      <c r="I424" s="3">
        <f>vlookup(E424, IPEDS!$B$2:$H$6164, 7, FALSE)</f>
        <v>-2</v>
      </c>
      <c r="J424" s="3" t="str">
        <f t="shared" si="1"/>
        <v>Not religious</v>
      </c>
      <c r="K424" s="3" t="str">
        <f>VLOOKUP(H424,Carnegie_class!A:B,2,FALSE)</f>
        <v>Special Focus Four-Year</v>
      </c>
      <c r="L424" s="3" t="str">
        <f>vlookup(E424, IPEDS!$B$2:$H$6164, 5, FALSE)</f>
        <v>CA</v>
      </c>
      <c r="M424" s="3">
        <f>vlookup(E424,'Faculty and Enrollment'!$A$1:$E$6135,4,FALSE)</f>
        <v>625</v>
      </c>
      <c r="N424" s="3">
        <f>vlookup(E424,'Faculty and Enrollment'!$A$1:$E$6135,5,FALSE)</f>
        <v>43</v>
      </c>
      <c r="O424" s="1">
        <v>3.0</v>
      </c>
      <c r="P424" s="3" t="str">
        <f t="shared" si="2"/>
        <v>Private</v>
      </c>
      <c r="Q424" s="1" t="b">
        <v>0</v>
      </c>
    </row>
    <row r="425">
      <c r="A425" s="1" t="s">
        <v>881</v>
      </c>
      <c r="B425" s="1" t="s">
        <v>22</v>
      </c>
      <c r="C425" s="1" t="s">
        <v>882</v>
      </c>
      <c r="D425" s="3">
        <f>vlookup(C425, IPEDS!$A$2:$C$6164, 2, FALSE)</f>
        <v>144005</v>
      </c>
      <c r="E425" s="3">
        <v>144005.0</v>
      </c>
      <c r="F425" s="3">
        <f>vlookup(E425, IPEDS!$B$2:$H$6164, 2, FALSE)</f>
        <v>3</v>
      </c>
      <c r="G425" s="3" t="str">
        <f>VLOOKUP(F425,Region_Codes!A:B,2,FALSE)</f>
        <v>Great Lakes</v>
      </c>
      <c r="H425" s="3">
        <f>vlookup(E425, IPEDS!$B$2:$H$6164, 3, FALSE)</f>
        <v>18</v>
      </c>
      <c r="I425" s="3">
        <f>vlookup(E425, IPEDS!$B$2:$H$6164, 7, FALSE)</f>
        <v>-2</v>
      </c>
      <c r="J425" s="3" t="str">
        <f t="shared" si="1"/>
        <v>Not religious</v>
      </c>
      <c r="K425" s="3" t="str">
        <f>VLOOKUP(H425,Carnegie_class!A:B,2,FALSE)</f>
        <v>M1</v>
      </c>
      <c r="L425" s="3" t="str">
        <f>vlookup(E425, IPEDS!$B$2:$H$6164, 5, FALSE)</f>
        <v>IL</v>
      </c>
      <c r="M425" s="3">
        <f>vlookup(E425,'Faculty and Enrollment'!$A$1:$E$6135,4,FALSE)</f>
        <v>2324</v>
      </c>
      <c r="N425" s="3">
        <f>vlookup(E425,'Faculty and Enrollment'!$A$1:$E$6135,5,FALSE)</f>
        <v>179</v>
      </c>
      <c r="O425" s="1">
        <v>1.0</v>
      </c>
      <c r="P425" s="3" t="str">
        <f t="shared" si="2"/>
        <v>Public</v>
      </c>
      <c r="Q425" s="1" t="b">
        <v>0</v>
      </c>
    </row>
    <row r="426">
      <c r="A426" s="1" t="s">
        <v>883</v>
      </c>
      <c r="B426" s="1" t="s">
        <v>22</v>
      </c>
      <c r="C426" s="1" t="s">
        <v>884</v>
      </c>
      <c r="D426" s="3">
        <f>vlookup(C426, IPEDS!$A$2:$C$6164, 2, FALSE)</f>
        <v>195474</v>
      </c>
      <c r="E426" s="3">
        <v>195474.0</v>
      </c>
      <c r="F426" s="3">
        <f>vlookup(E426, IPEDS!$B$2:$H$6164, 2, FALSE)</f>
        <v>2</v>
      </c>
      <c r="G426" s="3" t="str">
        <f>VLOOKUP(F426,Region_Codes!A:B,2,FALSE)</f>
        <v>Mid East</v>
      </c>
      <c r="H426" s="3">
        <f>vlookup(E426, IPEDS!$B$2:$H$6164, 3, FALSE)</f>
        <v>20</v>
      </c>
      <c r="I426" s="3">
        <f>vlookup(E426, IPEDS!$B$2:$H$6164, 7, FALSE)</f>
        <v>30</v>
      </c>
      <c r="J426" s="3" t="str">
        <f t="shared" si="1"/>
        <v>Religious</v>
      </c>
      <c r="K426" s="3" t="str">
        <f>VLOOKUP(H426,Carnegie_class!A:B,2,FALSE)</f>
        <v>M3</v>
      </c>
      <c r="L426" s="3" t="str">
        <f>vlookup(E426, IPEDS!$B$2:$H$6164, 5, FALSE)</f>
        <v>NY</v>
      </c>
      <c r="M426" s="3">
        <f>vlookup(E426,'Faculty and Enrollment'!$A$1:$E$6135,4,FALSE)</f>
        <v>3623</v>
      </c>
      <c r="N426" s="3">
        <f>vlookup(E426,'Faculty and Enrollment'!$A$1:$E$6135,5,FALSE)</f>
        <v>268</v>
      </c>
      <c r="O426" s="1">
        <v>4.0</v>
      </c>
      <c r="P426" s="3" t="str">
        <f t="shared" si="2"/>
        <v>Private</v>
      </c>
      <c r="Q426" s="1" t="b">
        <v>0</v>
      </c>
    </row>
    <row r="427">
      <c r="A427" s="1" t="s">
        <v>885</v>
      </c>
      <c r="B427" s="1" t="s">
        <v>119</v>
      </c>
      <c r="C427" s="1" t="s">
        <v>886</v>
      </c>
      <c r="D427" s="3">
        <f>vlookup(C427, IPEDS!$A$2:$C$6164, 2, FALSE)</f>
        <v>174127</v>
      </c>
      <c r="E427" s="3">
        <v>174127.0</v>
      </c>
      <c r="F427" s="3">
        <f>vlookup(E427, IPEDS!$B$2:$H$6164, 2, FALSE)</f>
        <v>4</v>
      </c>
      <c r="G427" s="3" t="str">
        <f>VLOOKUP(F427,Region_Codes!A:B,2,FALSE)</f>
        <v>Plains</v>
      </c>
      <c r="H427" s="3">
        <f>vlookup(E427, IPEDS!$B$2:$H$6164, 3, FALSE)</f>
        <v>30</v>
      </c>
      <c r="I427" s="3">
        <f>vlookup(E427, IPEDS!$B$2:$H$6164, 7, FALSE)</f>
        <v>-2</v>
      </c>
      <c r="J427" s="3" t="str">
        <f t="shared" si="1"/>
        <v>Not religious</v>
      </c>
      <c r="K427" s="3" t="str">
        <f>VLOOKUP(H427,Carnegie_class!A:B,2,FALSE)</f>
        <v>Special Focus Four-Year</v>
      </c>
      <c r="L427" s="3" t="str">
        <f>vlookup(E427, IPEDS!$B$2:$H$6164, 5, FALSE)</f>
        <v>MN</v>
      </c>
      <c r="M427" s="3">
        <f>vlookup(E427,'Faculty and Enrollment'!$A$1:$E$6135,4,FALSE)</f>
        <v>824</v>
      </c>
      <c r="N427" s="3">
        <f>vlookup(E427,'Faculty and Enrollment'!$A$1:$E$6135,5,FALSE)</f>
        <v>71</v>
      </c>
      <c r="O427" s="1">
        <v>3.0</v>
      </c>
      <c r="P427" s="3" t="str">
        <f t="shared" si="2"/>
        <v>Private</v>
      </c>
      <c r="Q427" s="1" t="b">
        <v>0</v>
      </c>
    </row>
    <row r="428">
      <c r="A428" s="1" t="s">
        <v>887</v>
      </c>
      <c r="B428" s="1" t="s">
        <v>94</v>
      </c>
      <c r="C428" s="1" t="s">
        <v>888</v>
      </c>
      <c r="D428" s="1">
        <v>190150.0</v>
      </c>
      <c r="E428" s="1">
        <v>190150.0</v>
      </c>
      <c r="F428" s="3">
        <f>vlookup(E428, IPEDS!$B$2:$H$6164, 2, FALSE)</f>
        <v>2</v>
      </c>
      <c r="G428" s="3" t="str">
        <f>VLOOKUP(F428,Region_Codes!A:B,2,FALSE)</f>
        <v>Mid East</v>
      </c>
      <c r="H428" s="3">
        <f>vlookup(E428, IPEDS!$B$2:$H$6164, 3, FALSE)</f>
        <v>15</v>
      </c>
      <c r="I428" s="3">
        <f>vlookup(E428, IPEDS!$B$2:$H$6164, 7, FALSE)</f>
        <v>-2</v>
      </c>
      <c r="J428" s="3" t="str">
        <f t="shared" si="1"/>
        <v>Not religious</v>
      </c>
      <c r="K428" s="3" t="str">
        <f>VLOOKUP(H428,Carnegie_class!A:B,2,FALSE)</f>
        <v>R1</v>
      </c>
      <c r="L428" s="3" t="str">
        <f>vlookup(E428, IPEDS!$B$2:$H$6164, 5, FALSE)</f>
        <v>NY</v>
      </c>
      <c r="M428" s="3">
        <f>vlookup(E428,'Faculty and Enrollment'!$A$1:$E$6135,4,FALSE)</f>
        <v>35279</v>
      </c>
      <c r="N428" s="3">
        <f>vlookup(E428,'Faculty and Enrollment'!$A$1:$E$6135,5,FALSE)</f>
        <v>5551</v>
      </c>
      <c r="O428" s="1">
        <v>3.0</v>
      </c>
      <c r="P428" s="3" t="str">
        <f t="shared" si="2"/>
        <v>Private</v>
      </c>
      <c r="Q428" s="1" t="b">
        <v>1</v>
      </c>
    </row>
    <row r="429">
      <c r="A429" s="1" t="s">
        <v>889</v>
      </c>
      <c r="B429" s="1" t="s">
        <v>22</v>
      </c>
      <c r="C429" s="1" t="s">
        <v>890</v>
      </c>
      <c r="D429" s="3">
        <f>vlookup(C429, IPEDS!$A$2:$C$6164, 2, FALSE)</f>
        <v>233426</v>
      </c>
      <c r="E429" s="3">
        <v>233426.0</v>
      </c>
      <c r="F429" s="3">
        <f>vlookup(E429, IPEDS!$B$2:$H$6164, 2, FALSE)</f>
        <v>5</v>
      </c>
      <c r="G429" s="3" t="str">
        <f>VLOOKUP(F429,Region_Codes!A:B,2,FALSE)</f>
        <v>Southeast</v>
      </c>
      <c r="H429" s="3">
        <f>vlookup(E429, IPEDS!$B$2:$H$6164, 3, FALSE)</f>
        <v>21</v>
      </c>
      <c r="I429" s="3">
        <f>vlookup(E429, IPEDS!$B$2:$H$6164, 7, FALSE)</f>
        <v>39</v>
      </c>
      <c r="J429" s="3" t="str">
        <f t="shared" si="1"/>
        <v>Religious</v>
      </c>
      <c r="K429" s="3" t="str">
        <f>VLOOKUP(H429,Carnegie_class!A:B,2,FALSE)</f>
        <v>Baccalaureate Colleges</v>
      </c>
      <c r="L429" s="3" t="str">
        <f>vlookup(E429, IPEDS!$B$2:$H$6164, 5, FALSE)</f>
        <v>VA</v>
      </c>
      <c r="M429" s="3">
        <f>vlookup(E429,'Faculty and Enrollment'!$A$1:$E$6135,4,FALSE)</f>
        <v>1835</v>
      </c>
      <c r="N429" s="3">
        <f>vlookup(E429,'Faculty and Enrollment'!$A$1:$E$6135,5,FALSE)</f>
        <v>166</v>
      </c>
      <c r="O429" s="1">
        <v>4.0</v>
      </c>
      <c r="P429" s="3" t="str">
        <f t="shared" si="2"/>
        <v>Private</v>
      </c>
      <c r="Q429" s="1" t="b">
        <v>0</v>
      </c>
    </row>
    <row r="430">
      <c r="A430" s="1" t="s">
        <v>891</v>
      </c>
      <c r="B430" s="1" t="s">
        <v>22</v>
      </c>
      <c r="C430" s="1" t="s">
        <v>892</v>
      </c>
      <c r="D430" s="1">
        <v>174844.0</v>
      </c>
      <c r="E430" s="1">
        <v>174844.0</v>
      </c>
      <c r="F430" s="3">
        <f>vlookup(E430, IPEDS!$B$2:$H$6164, 2, FALSE)</f>
        <v>4</v>
      </c>
      <c r="G430" s="3" t="str">
        <f>VLOOKUP(F430,Region_Codes!A:B,2,FALSE)</f>
        <v>Plains</v>
      </c>
      <c r="H430" s="3">
        <f>vlookup(E430, IPEDS!$B$2:$H$6164, 3, FALSE)</f>
        <v>21</v>
      </c>
      <c r="I430" s="3">
        <f>vlookup(E430, IPEDS!$B$2:$H$6164, 7, FALSE)</f>
        <v>39</v>
      </c>
      <c r="J430" s="3" t="str">
        <f t="shared" si="1"/>
        <v>Religious</v>
      </c>
      <c r="K430" s="3" t="str">
        <f>VLOOKUP(H430,Carnegie_class!A:B,2,FALSE)</f>
        <v>Baccalaureate Colleges</v>
      </c>
      <c r="L430" s="3" t="str">
        <f>vlookup(E430, IPEDS!$B$2:$H$6164, 5, FALSE)</f>
        <v>MN</v>
      </c>
      <c r="M430" s="3">
        <f>vlookup(E430,'Faculty and Enrollment'!$A$1:$E$6135,4,FALSE)</f>
        <v>3074</v>
      </c>
      <c r="N430" s="3">
        <f>vlookup(E430,'Faculty and Enrollment'!$A$1:$E$6135,5,FALSE)</f>
        <v>257</v>
      </c>
      <c r="O430" s="1">
        <v>4.0</v>
      </c>
      <c r="P430" s="3" t="str">
        <f t="shared" si="2"/>
        <v>Private</v>
      </c>
      <c r="Q430" s="1" t="b">
        <v>0</v>
      </c>
    </row>
    <row r="431">
      <c r="A431" s="1" t="s">
        <v>893</v>
      </c>
      <c r="B431" s="1" t="s">
        <v>22</v>
      </c>
      <c r="C431" s="1" t="s">
        <v>894</v>
      </c>
      <c r="D431" s="1">
        <v>129756.0</v>
      </c>
      <c r="E431" s="1">
        <v>129756.0</v>
      </c>
      <c r="F431" s="3">
        <f>vlookup(E431, IPEDS!$B$2:$H$6164, 2, FALSE)</f>
        <v>1</v>
      </c>
      <c r="G431" s="3" t="str">
        <f>VLOOKUP(F431,Region_Codes!A:B,2,FALSE)</f>
        <v>New England</v>
      </c>
      <c r="H431" s="3">
        <f>vlookup(E431, IPEDS!$B$2:$H$6164, 3, FALSE)</f>
        <v>5</v>
      </c>
      <c r="I431" s="1">
        <v>-2.0</v>
      </c>
      <c r="J431" s="3" t="str">
        <f t="shared" si="1"/>
        <v>Not religious</v>
      </c>
      <c r="K431" s="3" t="str">
        <f>VLOOKUP(H431,Carnegie_class!A:B,2,FALSE)</f>
        <v>Community College</v>
      </c>
      <c r="L431" s="3" t="str">
        <f>vlookup(E431, IPEDS!$B$2:$H$6164, 5, FALSE)</f>
        <v>CT</v>
      </c>
      <c r="M431" s="3" t="str">
        <f>vlookup(E431,'Faculty and Enrollment'!$A$1:$E$6135,4,FALSE)</f>
        <v/>
      </c>
      <c r="N431" s="3" t="str">
        <f>vlookup(E431,'Faculty and Enrollment'!$A$1:$E$6135,5,FALSE)</f>
        <v/>
      </c>
      <c r="O431" s="1">
        <v>1.0</v>
      </c>
      <c r="P431" s="3" t="str">
        <f t="shared" si="2"/>
        <v>Public</v>
      </c>
      <c r="Q431" s="1" t="b">
        <v>0</v>
      </c>
    </row>
    <row r="432">
      <c r="A432" s="1" t="s">
        <v>895</v>
      </c>
      <c r="B432" s="1" t="s">
        <v>19</v>
      </c>
      <c r="C432" s="1" t="s">
        <v>896</v>
      </c>
      <c r="D432" s="3">
        <f>vlookup(C432, IPEDS!$A$2:$C$6164, 2, FALSE)</f>
        <v>162584</v>
      </c>
      <c r="E432" s="3">
        <v>162584.0</v>
      </c>
      <c r="F432" s="3">
        <f>vlookup(E432, IPEDS!$B$2:$H$6164, 2, FALSE)</f>
        <v>2</v>
      </c>
      <c r="G432" s="3" t="str">
        <f>VLOOKUP(F432,Region_Codes!A:B,2,FALSE)</f>
        <v>Mid East</v>
      </c>
      <c r="H432" s="3">
        <f>vlookup(E432, IPEDS!$B$2:$H$6164, 3, FALSE)</f>
        <v>18</v>
      </c>
      <c r="I432" s="3">
        <f>vlookup(E432, IPEDS!$B$2:$H$6164, 7, FALSE)</f>
        <v>-2</v>
      </c>
      <c r="J432" s="3" t="str">
        <f t="shared" si="1"/>
        <v>Not religious</v>
      </c>
      <c r="K432" s="3" t="str">
        <f>VLOOKUP(H432,Carnegie_class!A:B,2,FALSE)</f>
        <v>M1</v>
      </c>
      <c r="L432" s="3" t="str">
        <f>vlookup(E432, IPEDS!$B$2:$H$6164, 5, FALSE)</f>
        <v>MD</v>
      </c>
      <c r="M432" s="3">
        <f>vlookup(E432,'Faculty and Enrollment'!$A$1:$E$6135,4,FALSE)</f>
        <v>4075</v>
      </c>
      <c r="N432" s="3">
        <f>vlookup(E432,'Faculty and Enrollment'!$A$1:$E$6135,5,FALSE)</f>
        <v>245</v>
      </c>
      <c r="O432" s="3">
        <f>vlookup(E432, IPEDS!$B$2:$J$6164, 9, FALSE)</f>
        <v>1</v>
      </c>
      <c r="P432" s="3" t="str">
        <f t="shared" si="2"/>
        <v>Public</v>
      </c>
      <c r="Q432" s="1" t="b">
        <v>0</v>
      </c>
    </row>
    <row r="433">
      <c r="A433" s="1" t="s">
        <v>897</v>
      </c>
      <c r="B433" s="1" t="s">
        <v>19</v>
      </c>
      <c r="C433" s="1" t="s">
        <v>898</v>
      </c>
      <c r="D433" s="3">
        <f>vlookup(C433, IPEDS!$A$2:$C$6164, 2, FALSE)</f>
        <v>130493</v>
      </c>
      <c r="E433" s="3">
        <v>130493.0</v>
      </c>
      <c r="F433" s="3">
        <f>vlookup(E433, IPEDS!$B$2:$H$6164, 2, FALSE)</f>
        <v>1</v>
      </c>
      <c r="G433" s="3" t="str">
        <f>VLOOKUP(F433,Region_Codes!A:B,2,FALSE)</f>
        <v>New England</v>
      </c>
      <c r="H433" s="3">
        <f>vlookup(E433, IPEDS!$B$2:$H$6164, 3, FALSE)</f>
        <v>18</v>
      </c>
      <c r="I433" s="3">
        <f>vlookup(E433, IPEDS!$B$2:$H$6164, 7, FALSE)</f>
        <v>-2</v>
      </c>
      <c r="J433" s="3" t="str">
        <f t="shared" si="1"/>
        <v>Not religious</v>
      </c>
      <c r="K433" s="3" t="str">
        <f>VLOOKUP(H433,Carnegie_class!A:B,2,FALSE)</f>
        <v>M1</v>
      </c>
      <c r="L433" s="3" t="str">
        <f>vlookup(E433, IPEDS!$B$2:$H$6164, 5, FALSE)</f>
        <v>CT</v>
      </c>
      <c r="M433" s="3">
        <f>vlookup(E433,'Faculty and Enrollment'!$A$1:$E$6135,4,FALSE)</f>
        <v>8820</v>
      </c>
      <c r="N433" s="3">
        <f>vlookup(E433,'Faculty and Enrollment'!$A$1:$E$6135,5,FALSE)</f>
        <v>602</v>
      </c>
      <c r="O433" s="1">
        <v>1.0</v>
      </c>
      <c r="P433" s="3" t="str">
        <f t="shared" si="2"/>
        <v>Public</v>
      </c>
      <c r="Q433" s="1" t="b">
        <v>0</v>
      </c>
    </row>
    <row r="434">
      <c r="A434" s="1" t="s">
        <v>899</v>
      </c>
      <c r="B434" s="1" t="s">
        <v>22</v>
      </c>
      <c r="C434" s="1" t="s">
        <v>900</v>
      </c>
      <c r="D434" s="3">
        <f>vlookup(C434, IPEDS!$A$2:$C$6164, 2, FALSE)</f>
        <v>147800</v>
      </c>
      <c r="E434" s="3">
        <v>147800.0</v>
      </c>
      <c r="F434" s="3">
        <f>vlookup(E434, IPEDS!$B$2:$H$6164, 2, FALSE)</f>
        <v>3</v>
      </c>
      <c r="G434" s="3" t="str">
        <f>VLOOKUP(F434,Region_Codes!A:B,2,FALSE)</f>
        <v>Great Lakes</v>
      </c>
      <c r="H434" s="3">
        <f>vlookup(E434, IPEDS!$B$2:$H$6164, 3, FALSE)</f>
        <v>3</v>
      </c>
      <c r="I434" s="3">
        <f>vlookup(E434, IPEDS!$B$2:$H$6164, 7, FALSE)</f>
        <v>-2</v>
      </c>
      <c r="J434" s="3" t="str">
        <f t="shared" si="1"/>
        <v>Not religious</v>
      </c>
      <c r="K434" s="3" t="str">
        <f>VLOOKUP(H434,Carnegie_class!A:B,2,FALSE)</f>
        <v>Community College</v>
      </c>
      <c r="L434" s="3" t="str">
        <f>vlookup(E434, IPEDS!$B$2:$H$6164, 5, FALSE)</f>
        <v>IL</v>
      </c>
      <c r="M434" s="3">
        <f>vlookup(E434,'Faculty and Enrollment'!$A$1:$E$6135,4,FALSE)</f>
        <v>7032</v>
      </c>
      <c r="N434" s="3">
        <f>vlookup(E434,'Faculty and Enrollment'!$A$1:$E$6135,5,FALSE)</f>
        <v>286</v>
      </c>
      <c r="O434" s="3">
        <f>vlookup(E434, IPEDS!$B$2:$J$6164, 9, FALSE)</f>
        <v>1</v>
      </c>
      <c r="P434" s="3" t="str">
        <f t="shared" si="2"/>
        <v>Public</v>
      </c>
      <c r="Q434" s="1" t="b">
        <v>0</v>
      </c>
    </row>
    <row r="435">
      <c r="A435" s="1" t="s">
        <v>901</v>
      </c>
      <c r="B435" s="1" t="s">
        <v>22</v>
      </c>
      <c r="C435" s="1" t="s">
        <v>902</v>
      </c>
      <c r="D435" s="1">
        <v>196200.0</v>
      </c>
      <c r="E435" s="1">
        <v>196200.0</v>
      </c>
      <c r="F435" s="3">
        <f>vlookup(E435, IPEDS!$B$2:$H$6164, 2, FALSE)</f>
        <v>2</v>
      </c>
      <c r="G435" s="3" t="str">
        <f>VLOOKUP(F435,Region_Codes!A:B,2,FALSE)</f>
        <v>Mid East</v>
      </c>
      <c r="H435" s="3">
        <f>vlookup(E435, IPEDS!$B$2:$H$6164, 3, FALSE)</f>
        <v>19</v>
      </c>
      <c r="I435" s="3">
        <f>vlookup(E435, IPEDS!$B$2:$H$6164, 7, FALSE)</f>
        <v>-2</v>
      </c>
      <c r="J435" s="3" t="str">
        <f t="shared" si="1"/>
        <v>Not religious</v>
      </c>
      <c r="K435" s="3" t="str">
        <f>VLOOKUP(H435,Carnegie_class!A:B,2,FALSE)</f>
        <v>M2</v>
      </c>
      <c r="L435" s="3" t="str">
        <f>vlookup(E435, IPEDS!$B$2:$H$6164, 5, FALSE)</f>
        <v>NY</v>
      </c>
      <c r="M435" s="3">
        <f>vlookup(E435,'Faculty and Enrollment'!$A$1:$E$6135,4,FALSE)</f>
        <v>2751</v>
      </c>
      <c r="N435" s="3">
        <f>vlookup(E435,'Faculty and Enrollment'!$A$1:$E$6135,5,FALSE)</f>
        <v>238</v>
      </c>
      <c r="O435" s="1">
        <v>1.0</v>
      </c>
      <c r="P435" s="3" t="str">
        <f t="shared" si="2"/>
        <v>Public</v>
      </c>
      <c r="Q435" s="1" t="b">
        <v>0</v>
      </c>
    </row>
    <row r="436">
      <c r="A436" s="1" t="s">
        <v>903</v>
      </c>
      <c r="B436" s="1" t="s">
        <v>22</v>
      </c>
      <c r="C436" s="1" t="s">
        <v>904</v>
      </c>
      <c r="D436" s="3">
        <f>vlookup(C436, IPEDS!$A$2:$C$6164, 2, FALSE)</f>
        <v>216287</v>
      </c>
      <c r="E436" s="3">
        <v>216287.0</v>
      </c>
      <c r="F436" s="3">
        <f>vlookup(E436, IPEDS!$B$2:$H$6164, 2, FALSE)</f>
        <v>2</v>
      </c>
      <c r="G436" s="3" t="str">
        <f>VLOOKUP(F436,Region_Codes!A:B,2,FALSE)</f>
        <v>Mid East</v>
      </c>
      <c r="H436" s="3">
        <f>vlookup(E436, IPEDS!$B$2:$H$6164, 3, FALSE)</f>
        <v>21</v>
      </c>
      <c r="I436" s="3">
        <f>vlookup(E436, IPEDS!$B$2:$H$6164, 7, FALSE)</f>
        <v>-2</v>
      </c>
      <c r="J436" s="3" t="str">
        <f t="shared" si="1"/>
        <v>Not religious</v>
      </c>
      <c r="K436" s="3" t="str">
        <f>VLOOKUP(H436,Carnegie_class!A:B,2,FALSE)</f>
        <v>Baccalaureate Colleges</v>
      </c>
      <c r="L436" s="3" t="str">
        <f>vlookup(E436, IPEDS!$B$2:$H$6164, 5, FALSE)</f>
        <v>PA</v>
      </c>
      <c r="M436" s="3">
        <f>vlookup(E436,'Faculty and Enrollment'!$A$1:$E$6135,4,FALSE)</f>
        <v>1644</v>
      </c>
      <c r="N436" s="3">
        <f>vlookup(E436,'Faculty and Enrollment'!$A$1:$E$6135,5,FALSE)</f>
        <v>268</v>
      </c>
      <c r="O436" s="1">
        <v>3.0</v>
      </c>
      <c r="P436" s="3" t="str">
        <f t="shared" si="2"/>
        <v>Private</v>
      </c>
      <c r="Q436" s="1" t="b">
        <v>1</v>
      </c>
    </row>
    <row r="437">
      <c r="A437" s="1" t="s">
        <v>905</v>
      </c>
      <c r="B437" s="1" t="s">
        <v>22</v>
      </c>
      <c r="C437" s="1" t="s">
        <v>906</v>
      </c>
      <c r="D437" s="3">
        <f>vlookup(C437, IPEDS!$A$2:$C$6164, 2, FALSE)</f>
        <v>150455</v>
      </c>
      <c r="E437" s="3">
        <v>150455.0</v>
      </c>
      <c r="F437" s="3">
        <f>vlookup(E437, IPEDS!$B$2:$H$6164, 2, FALSE)</f>
        <v>3</v>
      </c>
      <c r="G437" s="3" t="str">
        <f>VLOOKUP(F437,Region_Codes!A:B,2,FALSE)</f>
        <v>Great Lakes</v>
      </c>
      <c r="H437" s="3">
        <f>vlookup(E437, IPEDS!$B$2:$H$6164, 3, FALSE)</f>
        <v>21</v>
      </c>
      <c r="I437" s="3">
        <f>vlookup(E437, IPEDS!$B$2:$H$6164, 7, FALSE)</f>
        <v>65</v>
      </c>
      <c r="J437" s="3" t="str">
        <f t="shared" si="1"/>
        <v>Religious</v>
      </c>
      <c r="K437" s="3" t="str">
        <f>VLOOKUP(H437,Carnegie_class!A:B,2,FALSE)</f>
        <v>Baccalaureate Colleges</v>
      </c>
      <c r="L437" s="3" t="str">
        <f>vlookup(E437, IPEDS!$B$2:$H$6164, 5, FALSE)</f>
        <v>IN</v>
      </c>
      <c r="M437" s="3">
        <f>vlookup(E437,'Faculty and Enrollment'!$A$1:$E$6135,4,FALSE)</f>
        <v>696</v>
      </c>
      <c r="N437" s="3">
        <f>vlookup(E437,'Faculty and Enrollment'!$A$1:$E$6135,5,FALSE)</f>
        <v>106</v>
      </c>
      <c r="O437" s="1">
        <v>4.0</v>
      </c>
      <c r="P437" s="3" t="str">
        <f t="shared" si="2"/>
        <v>Private</v>
      </c>
      <c r="Q437" s="1" t="b">
        <v>0</v>
      </c>
    </row>
    <row r="438">
      <c r="A438" s="1" t="s">
        <v>907</v>
      </c>
      <c r="B438" s="1" t="s">
        <v>19</v>
      </c>
      <c r="C438" s="1" t="s">
        <v>68</v>
      </c>
      <c r="D438" s="3">
        <f>vlookup(C438, IPEDS!$A$2:$C$6164, 2, FALSE)</f>
        <v>230959</v>
      </c>
      <c r="E438" s="3">
        <v>230959.0</v>
      </c>
      <c r="F438" s="3">
        <f>vlookup(E438, IPEDS!$B$2:$H$6164, 2, FALSE)</f>
        <v>1</v>
      </c>
      <c r="G438" s="3" t="str">
        <f>VLOOKUP(F438,Region_Codes!A:B,2,FALSE)</f>
        <v>New England</v>
      </c>
      <c r="H438" s="3">
        <f>vlookup(E438, IPEDS!$B$2:$H$6164, 3, FALSE)</f>
        <v>21</v>
      </c>
      <c r="I438" s="3">
        <f>vlookup(E438, IPEDS!$B$2:$H$6164, 7, FALSE)</f>
        <v>-2</v>
      </c>
      <c r="J438" s="3" t="str">
        <f t="shared" si="1"/>
        <v>Not religious</v>
      </c>
      <c r="K438" s="3" t="str">
        <f>VLOOKUP(H438,Carnegie_class!A:B,2,FALSE)</f>
        <v>Baccalaureate Colleges</v>
      </c>
      <c r="L438" s="3" t="str">
        <f>vlookup(E438, IPEDS!$B$2:$H$6164, 5, FALSE)</f>
        <v>VT</v>
      </c>
      <c r="M438" s="3">
        <f>vlookup(E438,'Faculty and Enrollment'!$A$1:$E$6135,4,FALSE)</f>
        <v>2857</v>
      </c>
      <c r="N438" s="3">
        <f>vlookup(E438,'Faculty and Enrollment'!$A$1:$E$6135,5,FALSE)</f>
        <v>364</v>
      </c>
      <c r="O438" s="1">
        <v>3.0</v>
      </c>
      <c r="P438" s="3" t="str">
        <f t="shared" si="2"/>
        <v>Private</v>
      </c>
      <c r="Q438" s="1" t="b">
        <v>1</v>
      </c>
    </row>
    <row r="439">
      <c r="A439" s="1" t="s">
        <v>908</v>
      </c>
      <c r="B439" s="1" t="s">
        <v>22</v>
      </c>
      <c r="C439" s="1" t="s">
        <v>777</v>
      </c>
      <c r="D439" s="3">
        <f>vlookup(C439, IPEDS!$A$2:$C$6164, 2, FALSE)</f>
        <v>117946</v>
      </c>
      <c r="E439" s="3">
        <v>117946.0</v>
      </c>
      <c r="F439" s="3">
        <f>vlookup(E439, IPEDS!$B$2:$H$6164, 2, FALSE)</f>
        <v>8</v>
      </c>
      <c r="G439" s="3" t="str">
        <f>VLOOKUP(F439,Region_Codes!A:B,2,FALSE)</f>
        <v>Far West</v>
      </c>
      <c r="H439" s="3">
        <f>vlookup(E439, IPEDS!$B$2:$H$6164, 3, FALSE)</f>
        <v>16</v>
      </c>
      <c r="I439" s="3">
        <f>vlookup(E439, IPEDS!$B$2:$H$6164, 7, FALSE)</f>
        <v>30</v>
      </c>
      <c r="J439" s="3" t="str">
        <f t="shared" si="1"/>
        <v>Religious</v>
      </c>
      <c r="K439" s="3" t="str">
        <f>VLOOKUP(H439,Carnegie_class!A:B,2,FALSE)</f>
        <v>R2</v>
      </c>
      <c r="L439" s="3" t="str">
        <f>vlookup(E439, IPEDS!$B$2:$H$6164, 5, FALSE)</f>
        <v>CA</v>
      </c>
      <c r="M439" s="3">
        <f>vlookup(E439,'Faculty and Enrollment'!$A$1:$E$6135,4,FALSE)</f>
        <v>10256</v>
      </c>
      <c r="N439" s="3">
        <f>vlookup(E439,'Faculty and Enrollment'!$A$1:$E$6135,5,FALSE)</f>
        <v>826</v>
      </c>
      <c r="O439" s="1">
        <v>4.0</v>
      </c>
      <c r="P439" s="3" t="str">
        <f t="shared" si="2"/>
        <v>Private</v>
      </c>
      <c r="Q439" s="1" t="b">
        <v>0</v>
      </c>
    </row>
    <row r="440">
      <c r="A440" s="1" t="s">
        <v>909</v>
      </c>
      <c r="B440" s="1" t="s">
        <v>22</v>
      </c>
      <c r="C440" s="1" t="s">
        <v>910</v>
      </c>
      <c r="D440" s="3">
        <f>vlookup(C440, IPEDS!$A$2:$C$6164, 2, FALSE)</f>
        <v>236072</v>
      </c>
      <c r="E440" s="3">
        <v>236072.0</v>
      </c>
      <c r="F440" s="3">
        <f>vlookup(E440, IPEDS!$B$2:$H$6164, 2, FALSE)</f>
        <v>8</v>
      </c>
      <c r="G440" s="3" t="str">
        <f>VLOOKUP(F440,Region_Codes!A:B,2,FALSE)</f>
        <v>Far West</v>
      </c>
      <c r="H440" s="3">
        <f>vlookup(E440, IPEDS!$B$2:$H$6164, 3, FALSE)</f>
        <v>23</v>
      </c>
      <c r="I440" s="3">
        <f>vlookup(E440, IPEDS!$B$2:$H$6164, 7, FALSE)</f>
        <v>-2</v>
      </c>
      <c r="J440" s="3" t="str">
        <f t="shared" si="1"/>
        <v>Not religious</v>
      </c>
      <c r="K440" s="3" t="str">
        <f>VLOOKUP(H440,Carnegie_class!A:B,2,FALSE)</f>
        <v>Baccalaureate/Associate’s Colleges: Mixed Baccalaureate/Associate’s</v>
      </c>
      <c r="L440" s="3" t="str">
        <f>vlookup(E440, IPEDS!$B$2:$H$6164, 5, FALSE)</f>
        <v>WA</v>
      </c>
      <c r="M440" s="3">
        <f>vlookup(E440,'Faculty and Enrollment'!$A$1:$E$6135,4,FALSE)</f>
        <v>5017</v>
      </c>
      <c r="N440" s="3">
        <f>vlookup(E440,'Faculty and Enrollment'!$A$1:$E$6135,5,FALSE)</f>
        <v>179</v>
      </c>
      <c r="O440" s="3">
        <f>vlookup(E440, IPEDS!$B$2:$J$6164, 9, FALSE)</f>
        <v>1</v>
      </c>
      <c r="P440" s="3" t="str">
        <f t="shared" si="2"/>
        <v>Public</v>
      </c>
      <c r="Q440" s="1" t="b">
        <v>0</v>
      </c>
    </row>
    <row r="441">
      <c r="A441" s="1" t="s">
        <v>911</v>
      </c>
      <c r="B441" s="1" t="s">
        <v>22</v>
      </c>
      <c r="C441" s="1" t="s">
        <v>912</v>
      </c>
      <c r="D441" s="3">
        <f>vlookup(C441, IPEDS!$A$2:$C$6164, 2, FALSE)</f>
        <v>164216</v>
      </c>
      <c r="E441" s="3">
        <v>164216.0</v>
      </c>
      <c r="F441" s="3">
        <f>vlookup(E441, IPEDS!$B$2:$H$6164, 2, FALSE)</f>
        <v>2</v>
      </c>
      <c r="G441" s="3" t="str">
        <f>VLOOKUP(F441,Region_Codes!A:B,2,FALSE)</f>
        <v>Mid East</v>
      </c>
      <c r="H441" s="3">
        <f>vlookup(E441, IPEDS!$B$2:$H$6164, 3, FALSE)</f>
        <v>21</v>
      </c>
      <c r="I441" s="3">
        <f>vlookup(E441, IPEDS!$B$2:$H$6164, 7, FALSE)</f>
        <v>-2</v>
      </c>
      <c r="J441" s="3" t="str">
        <f t="shared" si="1"/>
        <v>Not religious</v>
      </c>
      <c r="K441" s="3" t="str">
        <f>VLOOKUP(H441,Carnegie_class!A:B,2,FALSE)</f>
        <v>Baccalaureate Colleges</v>
      </c>
      <c r="L441" s="3" t="str">
        <f>vlookup(E441, IPEDS!$B$2:$H$6164, 5, FALSE)</f>
        <v>MD</v>
      </c>
      <c r="M441" s="3">
        <f>vlookup(E441,'Faculty and Enrollment'!$A$1:$E$6135,4,FALSE)</f>
        <v>916</v>
      </c>
      <c r="N441" s="3">
        <f>vlookup(E441,'Faculty and Enrollment'!$A$1:$E$6135,5,FALSE)</f>
        <v>114</v>
      </c>
      <c r="O441" s="1">
        <v>3.0</v>
      </c>
      <c r="P441" s="3" t="str">
        <f t="shared" si="2"/>
        <v>Private</v>
      </c>
      <c r="Q441" s="1" t="b">
        <v>0</v>
      </c>
    </row>
    <row r="442">
      <c r="A442" s="1" t="s">
        <v>913</v>
      </c>
      <c r="B442" s="1" t="s">
        <v>22</v>
      </c>
      <c r="C442" s="1" t="s">
        <v>914</v>
      </c>
      <c r="D442" s="3">
        <f>vlookup(C442, IPEDS!$A$2:$C$6164, 2, FALSE)</f>
        <v>409254</v>
      </c>
      <c r="E442" s="3">
        <v>409254.0</v>
      </c>
      <c r="F442" s="3">
        <f>vlookup(E442, IPEDS!$B$2:$H$6164, 2, FALSE)</f>
        <v>3</v>
      </c>
      <c r="G442" s="3" t="str">
        <f>VLOOKUP(F442,Region_Codes!A:B,2,FALSE)</f>
        <v>Great Lakes</v>
      </c>
      <c r="H442" s="3">
        <f>vlookup(E442, IPEDS!$B$2:$H$6164, 3, FALSE)</f>
        <v>19</v>
      </c>
      <c r="I442" s="3">
        <f>vlookup(E442, IPEDS!$B$2:$H$6164, 7, FALSE)</f>
        <v>-2</v>
      </c>
      <c r="J442" s="3" t="str">
        <f t="shared" si="1"/>
        <v>Not religious</v>
      </c>
      <c r="K442" s="3" t="str">
        <f>VLOOKUP(H442,Carnegie_class!A:B,2,FALSE)</f>
        <v>M2</v>
      </c>
      <c r="L442" s="3" t="str">
        <f>vlookup(E442, IPEDS!$B$2:$H$6164, 5, FALSE)</f>
        <v>IL</v>
      </c>
      <c r="M442" s="3">
        <f>vlookup(E442,'Faculty and Enrollment'!$A$1:$E$6135,4,FALSE)</f>
        <v>368</v>
      </c>
      <c r="N442" s="3">
        <f>vlookup(E442,'Faculty and Enrollment'!$A$1:$E$6135,5,FALSE)</f>
        <v>44</v>
      </c>
      <c r="O442" s="1">
        <v>3.0</v>
      </c>
      <c r="P442" s="3" t="str">
        <f t="shared" si="2"/>
        <v>Private</v>
      </c>
      <c r="Q442" s="1" t="b">
        <v>0</v>
      </c>
    </row>
    <row r="443">
      <c r="A443" s="1" t="s">
        <v>915</v>
      </c>
      <c r="B443" s="1" t="s">
        <v>22</v>
      </c>
      <c r="C443" s="1" t="s">
        <v>916</v>
      </c>
      <c r="D443" s="3">
        <f>vlookup(C443, IPEDS!$A$2:$C$6164, 2, FALSE)</f>
        <v>162210</v>
      </c>
      <c r="E443" s="3">
        <v>162210.0</v>
      </c>
      <c r="F443" s="3">
        <f>vlookup(E443, IPEDS!$B$2:$H$6164, 2, FALSE)</f>
        <v>2</v>
      </c>
      <c r="G443" s="3" t="str">
        <f>VLOOKUP(F443,Region_Codes!A:B,2,FALSE)</f>
        <v>Mid East</v>
      </c>
      <c r="H443" s="3">
        <f>vlookup(E443, IPEDS!$B$2:$H$6164, 3, FALSE)</f>
        <v>20</v>
      </c>
      <c r="I443" s="3">
        <f>vlookup(E443, IPEDS!$B$2:$H$6164, 7, FALSE)</f>
        <v>95</v>
      </c>
      <c r="J443" s="3" t="str">
        <f t="shared" si="1"/>
        <v>Religious</v>
      </c>
      <c r="K443" s="3" t="str">
        <f>VLOOKUP(H443,Carnegie_class!A:B,2,FALSE)</f>
        <v>M3</v>
      </c>
      <c r="L443" s="3" t="str">
        <f>vlookup(E443, IPEDS!$B$2:$H$6164, 5, FALSE)</f>
        <v>MD</v>
      </c>
      <c r="M443" s="3">
        <f>vlookup(E443,'Faculty and Enrollment'!$A$1:$E$6135,4,FALSE)</f>
        <v>695</v>
      </c>
      <c r="N443" s="3">
        <f>vlookup(E443,'Faculty and Enrollment'!$A$1:$E$6135,5,FALSE)</f>
        <v>75</v>
      </c>
      <c r="O443" s="1">
        <v>4.0</v>
      </c>
      <c r="P443" s="3" t="str">
        <f t="shared" si="2"/>
        <v>Private</v>
      </c>
      <c r="Q443" s="1" t="b">
        <v>0</v>
      </c>
    </row>
    <row r="444">
      <c r="A444" s="1" t="s">
        <v>917</v>
      </c>
      <c r="B444" s="1" t="s">
        <v>22</v>
      </c>
      <c r="C444" s="1" t="s">
        <v>918</v>
      </c>
      <c r="D444" s="3">
        <f>vlookup(C444, IPEDS!$A$2:$C$6164, 2, FALSE)</f>
        <v>202480</v>
      </c>
      <c r="E444" s="3">
        <v>202480.0</v>
      </c>
      <c r="F444" s="3">
        <f>vlookup(E444, IPEDS!$B$2:$H$6164, 2, FALSE)</f>
        <v>3</v>
      </c>
      <c r="G444" s="3" t="str">
        <f>VLOOKUP(F444,Region_Codes!A:B,2,FALSE)</f>
        <v>Great Lakes</v>
      </c>
      <c r="H444" s="3">
        <f>vlookup(E444, IPEDS!$B$2:$H$6164, 3, FALSE)</f>
        <v>16</v>
      </c>
      <c r="I444" s="3">
        <f>vlookup(E444, IPEDS!$B$2:$H$6164, 7, FALSE)</f>
        <v>30</v>
      </c>
      <c r="J444" s="3" t="str">
        <f t="shared" si="1"/>
        <v>Religious</v>
      </c>
      <c r="K444" s="3" t="str">
        <f>VLOOKUP(H444,Carnegie_class!A:B,2,FALSE)</f>
        <v>R2</v>
      </c>
      <c r="L444" s="3" t="str">
        <f>vlookup(E444, IPEDS!$B$2:$H$6164, 5, FALSE)</f>
        <v>OH</v>
      </c>
      <c r="M444" s="3">
        <f>vlookup(E444,'Faculty and Enrollment'!$A$1:$E$6135,4,FALSE)</f>
        <v>11304</v>
      </c>
      <c r="N444" s="3">
        <f>vlookup(E444,'Faculty and Enrollment'!$A$1:$E$6135,5,FALSE)</f>
        <v>791</v>
      </c>
      <c r="O444" s="1">
        <v>4.0</v>
      </c>
      <c r="P444" s="3" t="str">
        <f t="shared" si="2"/>
        <v>Private</v>
      </c>
      <c r="Q444" s="1" t="b">
        <v>0</v>
      </c>
    </row>
    <row r="445">
      <c r="A445" s="1" t="s">
        <v>919</v>
      </c>
      <c r="B445" s="1" t="s">
        <v>22</v>
      </c>
      <c r="C445" s="1" t="s">
        <v>920</v>
      </c>
      <c r="D445" s="3">
        <f>vlookup(C445, IPEDS!$A$2:$C$6164, 2, FALSE)</f>
        <v>164580</v>
      </c>
      <c r="E445" s="3">
        <v>164580.0</v>
      </c>
      <c r="F445" s="3">
        <f>vlookup(E445, IPEDS!$B$2:$H$6164, 2, FALSE)</f>
        <v>1</v>
      </c>
      <c r="G445" s="3" t="str">
        <f>VLOOKUP(F445,Region_Codes!A:B,2,FALSE)</f>
        <v>New England</v>
      </c>
      <c r="H445" s="3">
        <f>vlookup(E445, IPEDS!$B$2:$H$6164, 3, FALSE)</f>
        <v>29</v>
      </c>
      <c r="I445" s="3">
        <f>vlookup(E445, IPEDS!$B$2:$H$6164, 7, FALSE)</f>
        <v>-2</v>
      </c>
      <c r="J445" s="3" t="str">
        <f t="shared" si="1"/>
        <v>Not religious</v>
      </c>
      <c r="K445" s="3" t="str">
        <f>VLOOKUP(H445,Carnegie_class!A:B,2,FALSE)</f>
        <v>Special Focus Four-Year</v>
      </c>
      <c r="L445" s="3" t="str">
        <f>vlookup(E445, IPEDS!$B$2:$H$6164, 5, FALSE)</f>
        <v>MA</v>
      </c>
      <c r="M445" s="3">
        <f>vlookup(E445,'Faculty and Enrollment'!$A$1:$E$6135,4,FALSE)</f>
        <v>3943</v>
      </c>
      <c r="N445" s="3">
        <f>vlookup(E445,'Faculty and Enrollment'!$A$1:$E$6135,5,FALSE)</f>
        <v>223</v>
      </c>
      <c r="O445" s="3">
        <f>vlookup(E445, IPEDS!$B$2:$J$6164, 9, FALSE)</f>
        <v>3</v>
      </c>
      <c r="P445" s="3" t="str">
        <f t="shared" si="2"/>
        <v>Private</v>
      </c>
      <c r="Q445" s="1" t="b">
        <v>0</v>
      </c>
    </row>
    <row r="446">
      <c r="A446" s="1" t="s">
        <v>921</v>
      </c>
      <c r="B446" s="1" t="s">
        <v>22</v>
      </c>
      <c r="C446" s="1" t="s">
        <v>315</v>
      </c>
      <c r="D446" s="3">
        <f>vlookup(C446, IPEDS!$A$2:$C$6164, 2, FALSE)</f>
        <v>121345</v>
      </c>
      <c r="E446" s="3">
        <v>121345.0</v>
      </c>
      <c r="F446" s="3">
        <f>vlookup(E446, IPEDS!$B$2:$H$6164, 2, FALSE)</f>
        <v>8</v>
      </c>
      <c r="G446" s="3" t="str">
        <f>VLOOKUP(F446,Region_Codes!A:B,2,FALSE)</f>
        <v>Far West</v>
      </c>
      <c r="H446" s="3">
        <f>vlookup(E446, IPEDS!$B$2:$H$6164, 3, FALSE)</f>
        <v>21</v>
      </c>
      <c r="I446" s="3">
        <f>vlookup(E446, IPEDS!$B$2:$H$6164, 7, FALSE)</f>
        <v>-2</v>
      </c>
      <c r="J446" s="3" t="str">
        <f t="shared" si="1"/>
        <v>Not religious</v>
      </c>
      <c r="K446" s="3" t="str">
        <f>VLOOKUP(H446,Carnegie_class!A:B,2,FALSE)</f>
        <v>Baccalaureate Colleges</v>
      </c>
      <c r="L446" s="3" t="str">
        <f>vlookup(E446, IPEDS!$B$2:$H$6164, 5, FALSE)</f>
        <v>CA</v>
      </c>
      <c r="M446" s="3">
        <f>vlookup(E446,'Faculty and Enrollment'!$A$1:$E$6135,4,FALSE)</f>
        <v>1664</v>
      </c>
      <c r="N446" s="3">
        <f>vlookup(E446,'Faculty and Enrollment'!$A$1:$E$6135,5,FALSE)</f>
        <v>249</v>
      </c>
      <c r="O446" s="1">
        <v>3.0</v>
      </c>
      <c r="P446" s="3" t="str">
        <f t="shared" si="2"/>
        <v>Private</v>
      </c>
      <c r="Q446" s="1" t="b">
        <v>0</v>
      </c>
    </row>
    <row r="447">
      <c r="A447" s="1" t="s">
        <v>922</v>
      </c>
      <c r="B447" s="1" t="s">
        <v>22</v>
      </c>
      <c r="C447" s="1" t="s">
        <v>923</v>
      </c>
      <c r="D447" s="3">
        <f>vlookup(C447, IPEDS!$A$2:$C$6164, 2, FALSE)</f>
        <v>166452</v>
      </c>
      <c r="E447" s="3">
        <v>166452.0</v>
      </c>
      <c r="F447" s="3">
        <f>vlookup(E447, IPEDS!$B$2:$H$6164, 2, FALSE)</f>
        <v>1</v>
      </c>
      <c r="G447" s="3" t="str">
        <f>VLOOKUP(F447,Region_Codes!A:B,2,FALSE)</f>
        <v>New England</v>
      </c>
      <c r="H447" s="3">
        <f>vlookup(E447, IPEDS!$B$2:$H$6164, 3, FALSE)</f>
        <v>17</v>
      </c>
      <c r="I447" s="3">
        <f>vlookup(E447, IPEDS!$B$2:$H$6164, 7, FALSE)</f>
        <v>-2</v>
      </c>
      <c r="J447" s="3" t="str">
        <f t="shared" si="1"/>
        <v>Not religious</v>
      </c>
      <c r="K447" s="3" t="str">
        <f>VLOOKUP(H447,Carnegie_class!A:B,2,FALSE)</f>
        <v>DPU</v>
      </c>
      <c r="L447" s="3" t="str">
        <f>vlookup(E447, IPEDS!$B$2:$H$6164, 5, FALSE)</f>
        <v>MA</v>
      </c>
      <c r="M447" s="3">
        <f>vlookup(E447,'Faculty and Enrollment'!$A$1:$E$6135,4,FALSE)</f>
        <v>3134</v>
      </c>
      <c r="N447" s="3">
        <f>vlookup(E447,'Faculty and Enrollment'!$A$1:$E$6135,5,FALSE)</f>
        <v>223</v>
      </c>
      <c r="O447" s="1">
        <v>3.0</v>
      </c>
      <c r="P447" s="3" t="str">
        <f t="shared" si="2"/>
        <v>Private</v>
      </c>
      <c r="Q447" s="1" t="b">
        <v>0</v>
      </c>
    </row>
    <row r="448">
      <c r="A448" s="1" t="s">
        <v>924</v>
      </c>
      <c r="B448" s="1" t="s">
        <v>22</v>
      </c>
      <c r="C448" s="1" t="s">
        <v>925</v>
      </c>
      <c r="D448" s="3">
        <f>vlookup(C448, IPEDS!$A$2:$C$6164, 2, FALSE)</f>
        <v>196079</v>
      </c>
      <c r="E448" s="3">
        <v>196079.0</v>
      </c>
      <c r="F448" s="3">
        <f>vlookup(E448, IPEDS!$B$2:$H$6164, 2, FALSE)</f>
        <v>2</v>
      </c>
      <c r="G448" s="3" t="str">
        <f>VLOOKUP(F448,Region_Codes!A:B,2,FALSE)</f>
        <v>Mid East</v>
      </c>
      <c r="H448" s="3">
        <f>vlookup(E448, IPEDS!$B$2:$H$6164, 3, FALSE)</f>
        <v>15</v>
      </c>
      <c r="I448" s="3">
        <f>vlookup(E448, IPEDS!$B$2:$H$6164, 7, FALSE)</f>
        <v>-2</v>
      </c>
      <c r="J448" s="3" t="str">
        <f t="shared" si="1"/>
        <v>Not religious</v>
      </c>
      <c r="K448" s="3" t="str">
        <f>VLOOKUP(H448,Carnegie_class!A:B,2,FALSE)</f>
        <v>R1</v>
      </c>
      <c r="L448" s="3" t="str">
        <f>vlookup(E448, IPEDS!$B$2:$H$6164, 5, FALSE)</f>
        <v>NY</v>
      </c>
      <c r="M448" s="3">
        <f>vlookup(E448,'Faculty and Enrollment'!$A$1:$E$6135,4,FALSE)</f>
        <v>18456</v>
      </c>
      <c r="N448" s="3">
        <f>vlookup(E448,'Faculty and Enrollment'!$A$1:$E$6135,5,FALSE)</f>
        <v>935</v>
      </c>
      <c r="O448" s="1">
        <v>1.0</v>
      </c>
      <c r="P448" s="3" t="str">
        <f t="shared" si="2"/>
        <v>Public</v>
      </c>
      <c r="Q448" s="1" t="b">
        <v>1</v>
      </c>
    </row>
    <row r="449">
      <c r="A449" s="1" t="s">
        <v>926</v>
      </c>
      <c r="B449" s="1" t="s">
        <v>22</v>
      </c>
      <c r="C449" s="1" t="s">
        <v>927</v>
      </c>
      <c r="D449" s="3">
        <f>vlookup(C449, IPEDS!$A$2:$C$6164, 2, FALSE)</f>
        <v>192192</v>
      </c>
      <c r="E449" s="3">
        <v>192192.0</v>
      </c>
      <c r="F449" s="3">
        <f>vlookup(E449, IPEDS!$B$2:$H$6164, 2, FALSE)</f>
        <v>2</v>
      </c>
      <c r="G449" s="3" t="str">
        <f>VLOOKUP(F449,Region_Codes!A:B,2,FALSE)</f>
        <v>Mid East</v>
      </c>
      <c r="H449" s="3">
        <f>vlookup(E449, IPEDS!$B$2:$H$6164, 3, FALSE)</f>
        <v>19</v>
      </c>
      <c r="I449" s="3">
        <f>vlookup(E449, IPEDS!$B$2:$H$6164, 7, FALSE)</f>
        <v>-2</v>
      </c>
      <c r="J449" s="3" t="str">
        <f t="shared" si="1"/>
        <v>Not religious</v>
      </c>
      <c r="K449" s="3" t="str">
        <f>VLOOKUP(H449,Carnegie_class!A:B,2,FALSE)</f>
        <v>M2</v>
      </c>
      <c r="L449" s="3" t="str">
        <f>vlookup(E449, IPEDS!$B$2:$H$6164, 5, FALSE)</f>
        <v>NY</v>
      </c>
      <c r="M449" s="3">
        <f>vlookup(E449,'Faculty and Enrollment'!$A$1:$E$6135,4,FALSE)</f>
        <v>1284</v>
      </c>
      <c r="N449" s="3">
        <f>vlookup(E449,'Faculty and Enrollment'!$A$1:$E$6135,5,FALSE)</f>
        <v>71</v>
      </c>
      <c r="O449" s="1">
        <v>3.0</v>
      </c>
      <c r="P449" s="3" t="str">
        <f t="shared" si="2"/>
        <v>Private</v>
      </c>
      <c r="Q449" s="1" t="b">
        <v>0</v>
      </c>
    </row>
    <row r="450">
      <c r="A450" s="1" t="s">
        <v>928</v>
      </c>
      <c r="B450" s="1" t="s">
        <v>22</v>
      </c>
      <c r="C450" s="1" t="s">
        <v>929</v>
      </c>
      <c r="D450" s="3">
        <f>vlookup(C450, IPEDS!$A$2:$C$6164, 2, FALSE)</f>
        <v>183859</v>
      </c>
      <c r="E450" s="3">
        <v>183859.0</v>
      </c>
      <c r="F450" s="3">
        <f>vlookup(E450, IPEDS!$B$2:$H$6164, 2, FALSE)</f>
        <v>2</v>
      </c>
      <c r="G450" s="3" t="str">
        <f>VLOOKUP(F450,Region_Codes!A:B,2,FALSE)</f>
        <v>Mid East</v>
      </c>
      <c r="H450" s="3">
        <f>vlookup(E450, IPEDS!$B$2:$H$6164, 3, FALSE)</f>
        <v>4</v>
      </c>
      <c r="I450" s="3">
        <f>vlookup(E450, IPEDS!$B$2:$H$6164, 7, FALSE)</f>
        <v>-2</v>
      </c>
      <c r="J450" s="3" t="str">
        <f t="shared" si="1"/>
        <v>Not religious</v>
      </c>
      <c r="K450" s="3" t="str">
        <f>VLOOKUP(H450,Carnegie_class!A:B,2,FALSE)</f>
        <v>Community College</v>
      </c>
      <c r="L450" s="3" t="str">
        <f>vlookup(E450, IPEDS!$B$2:$H$6164, 5, FALSE)</f>
        <v>NJ</v>
      </c>
      <c r="M450" s="3">
        <f>vlookup(E450,'Faculty and Enrollment'!$A$1:$E$6135,4,FALSE)</f>
        <v>9916</v>
      </c>
      <c r="N450" s="3">
        <f>vlookup(E450,'Faculty and Enrollment'!$A$1:$E$6135,5,FALSE)</f>
        <v>354</v>
      </c>
      <c r="O450" s="1">
        <v>1.0</v>
      </c>
      <c r="P450" s="3" t="str">
        <f t="shared" si="2"/>
        <v>Public</v>
      </c>
      <c r="Q450" s="1" t="b">
        <v>0</v>
      </c>
    </row>
    <row r="451">
      <c r="A451" s="1" t="s">
        <v>930</v>
      </c>
      <c r="B451" s="1" t="s">
        <v>22</v>
      </c>
      <c r="C451" s="1" t="s">
        <v>931</v>
      </c>
      <c r="D451" s="3">
        <f>vlookup(C451, IPEDS!$A$2:$C$6164, 2, FALSE)</f>
        <v>189705</v>
      </c>
      <c r="E451" s="3">
        <v>189705.0</v>
      </c>
      <c r="F451" s="3">
        <f>vlookup(E451, IPEDS!$B$2:$H$6164, 2, FALSE)</f>
        <v>2</v>
      </c>
      <c r="G451" s="3" t="str">
        <f>VLOOKUP(F451,Region_Codes!A:B,2,FALSE)</f>
        <v>Mid East</v>
      </c>
      <c r="H451" s="3">
        <f>vlookup(E451, IPEDS!$B$2:$H$6164, 3, FALSE)</f>
        <v>18</v>
      </c>
      <c r="I451" s="3">
        <f>vlookup(E451, IPEDS!$B$2:$H$6164, 7, FALSE)</f>
        <v>30</v>
      </c>
      <c r="J451" s="3" t="str">
        <f t="shared" si="1"/>
        <v>Religious</v>
      </c>
      <c r="K451" s="3" t="str">
        <f>VLOOKUP(H451,Carnegie_class!A:B,2,FALSE)</f>
        <v>M1</v>
      </c>
      <c r="L451" s="3" t="str">
        <f>vlookup(E451, IPEDS!$B$2:$H$6164, 5, FALSE)</f>
        <v>NY</v>
      </c>
      <c r="M451" s="3">
        <f>vlookup(E451,'Faculty and Enrollment'!$A$1:$E$6135,4,FALSE)</f>
        <v>2545</v>
      </c>
      <c r="N451" s="3">
        <f>vlookup(E451,'Faculty and Enrollment'!$A$1:$E$6135,5,FALSE)</f>
        <v>172</v>
      </c>
      <c r="O451" s="1">
        <v>4.0</v>
      </c>
      <c r="P451" s="3" t="str">
        <f t="shared" si="2"/>
        <v>Private</v>
      </c>
      <c r="Q451" s="1" t="b">
        <v>0</v>
      </c>
    </row>
    <row r="452">
      <c r="A452" s="1" t="s">
        <v>932</v>
      </c>
      <c r="B452" s="1" t="s">
        <v>22</v>
      </c>
      <c r="C452" s="1" t="s">
        <v>933</v>
      </c>
      <c r="D452" s="3">
        <f>vlookup(C452, IPEDS!$A$2:$C$6164, 2, FALSE)</f>
        <v>120254</v>
      </c>
      <c r="E452" s="3">
        <v>120254.0</v>
      </c>
      <c r="F452" s="3">
        <f>vlookup(E452, IPEDS!$B$2:$H$6164, 2, FALSE)</f>
        <v>8</v>
      </c>
      <c r="G452" s="3" t="str">
        <f>VLOOKUP(F452,Region_Codes!A:B,2,FALSE)</f>
        <v>Far West</v>
      </c>
      <c r="H452" s="3">
        <f>vlookup(E452, IPEDS!$B$2:$H$6164, 3, FALSE)</f>
        <v>21</v>
      </c>
      <c r="I452" s="3">
        <f>vlookup(E452, IPEDS!$B$2:$H$6164, 7, FALSE)</f>
        <v>-2</v>
      </c>
      <c r="J452" s="3" t="str">
        <f t="shared" si="1"/>
        <v>Not religious</v>
      </c>
      <c r="K452" s="3" t="str">
        <f>VLOOKUP(H452,Carnegie_class!A:B,2,FALSE)</f>
        <v>Baccalaureate Colleges</v>
      </c>
      <c r="L452" s="3" t="str">
        <f>vlookup(E452, IPEDS!$B$2:$H$6164, 5, FALSE)</f>
        <v>CA</v>
      </c>
      <c r="M452" s="3">
        <f>vlookup(E452,'Faculty and Enrollment'!$A$1:$E$6135,4,FALSE)</f>
        <v>1854</v>
      </c>
      <c r="N452" s="3">
        <f>vlookup(E452,'Faculty and Enrollment'!$A$1:$E$6135,5,FALSE)</f>
        <v>224</v>
      </c>
      <c r="O452" s="1">
        <v>3.0</v>
      </c>
      <c r="P452" s="3" t="str">
        <f t="shared" si="2"/>
        <v>Private</v>
      </c>
      <c r="Q452" s="1" t="b">
        <v>0</v>
      </c>
    </row>
    <row r="453">
      <c r="A453" s="1" t="s">
        <v>934</v>
      </c>
      <c r="B453" s="1" t="s">
        <v>22</v>
      </c>
      <c r="C453" s="1" t="s">
        <v>935</v>
      </c>
      <c r="D453" s="3">
        <f>vlookup(C453, IPEDS!$A$2:$C$6164, 2, FALSE)</f>
        <v>111948</v>
      </c>
      <c r="E453" s="3">
        <v>111948.0</v>
      </c>
      <c r="F453" s="3">
        <f>vlookup(E453, IPEDS!$B$2:$H$6164, 2, FALSE)</f>
        <v>8</v>
      </c>
      <c r="G453" s="3" t="str">
        <f>VLOOKUP(F453,Region_Codes!A:B,2,FALSE)</f>
        <v>Far West</v>
      </c>
      <c r="H453" s="3">
        <f>vlookup(E453, IPEDS!$B$2:$H$6164, 3, FALSE)</f>
        <v>16</v>
      </c>
      <c r="I453" s="3">
        <f>vlookup(E453, IPEDS!$B$2:$H$6164, 7, FALSE)</f>
        <v>61</v>
      </c>
      <c r="J453" s="3" t="str">
        <f t="shared" si="1"/>
        <v>Religious</v>
      </c>
      <c r="K453" s="3" t="str">
        <f>VLOOKUP(H453,Carnegie_class!A:B,2,FALSE)</f>
        <v>R2</v>
      </c>
      <c r="L453" s="3" t="str">
        <f>vlookup(E453, IPEDS!$B$2:$H$6164, 5, FALSE)</f>
        <v>CA</v>
      </c>
      <c r="M453" s="3">
        <f>vlookup(E453,'Faculty and Enrollment'!$A$1:$E$6135,4,FALSE)</f>
        <v>9961</v>
      </c>
      <c r="N453" s="3">
        <f>vlookup(E453,'Faculty and Enrollment'!$A$1:$E$6135,5,FALSE)</f>
        <v>808</v>
      </c>
      <c r="O453" s="3">
        <f>vlookup(E453, IPEDS!$B$2:$J$6164, 9, FALSE)</f>
        <v>4</v>
      </c>
      <c r="P453" s="3" t="str">
        <f t="shared" si="2"/>
        <v>Private</v>
      </c>
      <c r="Q453" s="1" t="b">
        <v>1</v>
      </c>
    </row>
    <row r="454">
      <c r="A454" s="1" t="s">
        <v>936</v>
      </c>
      <c r="B454" s="1" t="s">
        <v>162</v>
      </c>
      <c r="C454" s="1" t="s">
        <v>937</v>
      </c>
      <c r="D454" s="1">
        <v>166638.0</v>
      </c>
      <c r="E454" s="1">
        <v>166638.0</v>
      </c>
      <c r="F454" s="3">
        <f>vlookup(E454, IPEDS!$B$2:$H$6164, 2, FALSE)</f>
        <v>1</v>
      </c>
      <c r="G454" s="3" t="str">
        <f>VLOOKUP(F454,Region_Codes!A:B,2,FALSE)</f>
        <v>New England</v>
      </c>
      <c r="H454" s="3">
        <f>vlookup(E454, IPEDS!$B$2:$H$6164, 3, FALSE)</f>
        <v>16</v>
      </c>
      <c r="I454" s="3">
        <f>vlookup(E454, IPEDS!$B$2:$H$6164, 7, FALSE)</f>
        <v>-2</v>
      </c>
      <c r="J454" s="3" t="str">
        <f t="shared" si="1"/>
        <v>Not religious</v>
      </c>
      <c r="K454" s="3" t="str">
        <f>VLOOKUP(H454,Carnegie_class!A:B,2,FALSE)</f>
        <v>R2</v>
      </c>
      <c r="L454" s="3" t="str">
        <f>vlookup(E454, IPEDS!$B$2:$H$6164, 5, FALSE)</f>
        <v>MA</v>
      </c>
      <c r="M454" s="3">
        <f>vlookup(E454,'Faculty and Enrollment'!$A$1:$E$6135,4,FALSE)</f>
        <v>15810</v>
      </c>
      <c r="N454" s="3">
        <f>vlookup(E454,'Faculty and Enrollment'!$A$1:$E$6135,5,FALSE)</f>
        <v>856</v>
      </c>
      <c r="O454" s="1">
        <v>1.0</v>
      </c>
      <c r="P454" s="3" t="str">
        <f t="shared" si="2"/>
        <v>Public</v>
      </c>
      <c r="Q454" s="1" t="b">
        <v>0</v>
      </c>
    </row>
    <row r="455">
      <c r="A455" s="1" t="s">
        <v>938</v>
      </c>
      <c r="B455" s="1" t="s">
        <v>22</v>
      </c>
      <c r="C455" s="1" t="s">
        <v>939</v>
      </c>
      <c r="D455" s="3">
        <f>vlookup(C455, IPEDS!$A$2:$C$6164, 2, FALSE)</f>
        <v>122931</v>
      </c>
      <c r="E455" s="3">
        <v>122931.0</v>
      </c>
      <c r="F455" s="3">
        <f>vlookup(E455, IPEDS!$B$2:$H$6164, 2, FALSE)</f>
        <v>8</v>
      </c>
      <c r="G455" s="3" t="str">
        <f>VLOOKUP(F455,Region_Codes!A:B,2,FALSE)</f>
        <v>Far West</v>
      </c>
      <c r="H455" s="3">
        <f>vlookup(E455, IPEDS!$B$2:$H$6164, 3, FALSE)</f>
        <v>17</v>
      </c>
      <c r="I455" s="3">
        <f>vlookup(E455, IPEDS!$B$2:$H$6164, 7, FALSE)</f>
        <v>30</v>
      </c>
      <c r="J455" s="3" t="str">
        <f t="shared" si="1"/>
        <v>Religious</v>
      </c>
      <c r="K455" s="3" t="str">
        <f>VLOOKUP(H455,Carnegie_class!A:B,2,FALSE)</f>
        <v>DPU</v>
      </c>
      <c r="L455" s="3" t="str">
        <f>vlookup(E455, IPEDS!$B$2:$H$6164, 5, FALSE)</f>
        <v>CA</v>
      </c>
      <c r="M455" s="3">
        <f>vlookup(E455,'Faculty and Enrollment'!$A$1:$E$6135,4,FALSE)</f>
        <v>9340</v>
      </c>
      <c r="N455" s="3">
        <f>vlookup(E455,'Faculty and Enrollment'!$A$1:$E$6135,5,FALSE)</f>
        <v>771</v>
      </c>
      <c r="O455" s="1">
        <v>4.0</v>
      </c>
      <c r="P455" s="3" t="str">
        <f t="shared" si="2"/>
        <v>Private</v>
      </c>
      <c r="Q455" s="1" t="b">
        <v>0</v>
      </c>
    </row>
    <row r="456">
      <c r="A456" s="1" t="s">
        <v>940</v>
      </c>
      <c r="B456" s="1" t="s">
        <v>22</v>
      </c>
      <c r="C456" s="1" t="s">
        <v>941</v>
      </c>
      <c r="D456" s="1">
        <v>196015.0</v>
      </c>
      <c r="E456" s="1">
        <v>196015.0</v>
      </c>
      <c r="F456" s="3">
        <f>vlookup(E456, IPEDS!$B$2:$H$6164, 2, FALSE)</f>
        <v>2</v>
      </c>
      <c r="G456" s="3" t="str">
        <f>VLOOKUP(F456,Region_Codes!A:B,2,FALSE)</f>
        <v>Mid East</v>
      </c>
      <c r="H456" s="3">
        <f>vlookup(E456, IPEDS!$B$2:$H$6164, 3, FALSE)</f>
        <v>22</v>
      </c>
      <c r="I456" s="3">
        <f>vlookup(E456, IPEDS!$B$2:$H$6164, 7, FALSE)</f>
        <v>-2</v>
      </c>
      <c r="J456" s="3" t="str">
        <f t="shared" si="1"/>
        <v>Not religious</v>
      </c>
      <c r="K456" s="3" t="str">
        <f>VLOOKUP(H456,Carnegie_class!A:B,2,FALSE)</f>
        <v>Baccalaureate Colleges</v>
      </c>
      <c r="L456" s="3" t="str">
        <f>vlookup(E456, IPEDS!$B$2:$H$6164, 5, FALSE)</f>
        <v>NY</v>
      </c>
      <c r="M456" s="3">
        <f>vlookup(E456,'Faculty and Enrollment'!$A$1:$E$6135,4,FALSE)</f>
        <v>2919</v>
      </c>
      <c r="N456" s="3">
        <f>vlookup(E456,'Faculty and Enrollment'!$A$1:$E$6135,5,FALSE)</f>
        <v>143</v>
      </c>
      <c r="O456" s="1">
        <v>1.0</v>
      </c>
      <c r="P456" s="3" t="str">
        <f t="shared" si="2"/>
        <v>Public</v>
      </c>
      <c r="Q456" s="1" t="b">
        <v>0</v>
      </c>
    </row>
    <row r="457">
      <c r="A457" s="1" t="s">
        <v>942</v>
      </c>
      <c r="B457" s="1" t="s">
        <v>22</v>
      </c>
      <c r="C457" s="1" t="s">
        <v>943</v>
      </c>
      <c r="D457" s="3">
        <f>vlookup(C457, IPEDS!$A$2:$C$6164, 2, FALSE)</f>
        <v>143084</v>
      </c>
      <c r="E457" s="3">
        <v>143084.0</v>
      </c>
      <c r="F457" s="3">
        <f>vlookup(E457, IPEDS!$B$2:$H$6164, 2, FALSE)</f>
        <v>3</v>
      </c>
      <c r="G457" s="3" t="str">
        <f>VLOOKUP(F457,Region_Codes!A:B,2,FALSE)</f>
        <v>Great Lakes</v>
      </c>
      <c r="H457" s="3">
        <f>vlookup(E457, IPEDS!$B$2:$H$6164, 3, FALSE)</f>
        <v>21</v>
      </c>
      <c r="I457" s="3">
        <f>vlookup(E457, IPEDS!$B$2:$H$6164, 7, FALSE)</f>
        <v>39</v>
      </c>
      <c r="J457" s="3" t="str">
        <f t="shared" si="1"/>
        <v>Religious</v>
      </c>
      <c r="K457" s="3" t="str">
        <f>VLOOKUP(H457,Carnegie_class!A:B,2,FALSE)</f>
        <v>Baccalaureate Colleges</v>
      </c>
      <c r="L457" s="3" t="str">
        <f>vlookup(E457, IPEDS!$B$2:$H$6164, 5, FALSE)</f>
        <v>IL</v>
      </c>
      <c r="M457" s="3">
        <f>vlookup(E457,'Faculty and Enrollment'!$A$1:$E$6135,4,FALSE)</f>
        <v>2484</v>
      </c>
      <c r="N457" s="3">
        <f>vlookup(E457,'Faculty and Enrollment'!$A$1:$E$6135,5,FALSE)</f>
        <v>213</v>
      </c>
      <c r="O457" s="3">
        <f>vlookup(E457, IPEDS!$B$2:$J$6164, 9, FALSE)</f>
        <v>4</v>
      </c>
      <c r="P457" s="3" t="str">
        <f t="shared" si="2"/>
        <v>Private</v>
      </c>
      <c r="Q457" s="1" t="b">
        <v>0</v>
      </c>
    </row>
    <row r="458">
      <c r="A458" s="1" t="s">
        <v>944</v>
      </c>
      <c r="B458" s="1" t="s">
        <v>22</v>
      </c>
      <c r="C458" s="1" t="s">
        <v>945</v>
      </c>
      <c r="D458" s="3">
        <f>vlookup(C458, IPEDS!$A$2:$C$6164, 2, FALSE)</f>
        <v>145813</v>
      </c>
      <c r="E458" s="3">
        <v>145813.0</v>
      </c>
      <c r="F458" s="3">
        <f>vlookup(E458, IPEDS!$B$2:$H$6164, 2, FALSE)</f>
        <v>3</v>
      </c>
      <c r="G458" s="3" t="str">
        <f>VLOOKUP(F458,Region_Codes!A:B,2,FALSE)</f>
        <v>Great Lakes</v>
      </c>
      <c r="H458" s="3">
        <f>vlookup(E458, IPEDS!$B$2:$H$6164, 3, FALSE)</f>
        <v>16</v>
      </c>
      <c r="I458" s="3">
        <f>vlookup(E458, IPEDS!$B$2:$H$6164, 7, FALSE)</f>
        <v>-2</v>
      </c>
      <c r="J458" s="3" t="str">
        <f t="shared" si="1"/>
        <v>Not religious</v>
      </c>
      <c r="K458" s="3" t="str">
        <f>VLOOKUP(H458,Carnegie_class!A:B,2,FALSE)</f>
        <v>R2</v>
      </c>
      <c r="L458" s="3" t="str">
        <f>vlookup(E458, IPEDS!$B$2:$H$6164, 5, FALSE)</f>
        <v>IL</v>
      </c>
      <c r="M458" s="3">
        <f>vlookup(E458,'Faculty and Enrollment'!$A$1:$E$6135,4,FALSE)</f>
        <v>20989</v>
      </c>
      <c r="N458" s="3">
        <f>vlookup(E458,'Faculty and Enrollment'!$A$1:$E$6135,5,FALSE)</f>
        <v>1018</v>
      </c>
      <c r="O458" s="1">
        <v>1.0</v>
      </c>
      <c r="P458" s="3" t="str">
        <f t="shared" si="2"/>
        <v>Public</v>
      </c>
      <c r="Q458" s="1" t="b">
        <v>0</v>
      </c>
    </row>
    <row r="459">
      <c r="A459" s="1" t="s">
        <v>946</v>
      </c>
      <c r="B459" s="1" t="s">
        <v>22</v>
      </c>
      <c r="C459" s="1" t="s">
        <v>947</v>
      </c>
      <c r="D459" s="3">
        <f>vlookup(C459, IPEDS!$A$2:$C$6164, 2, FALSE)</f>
        <v>169716</v>
      </c>
      <c r="E459" s="3">
        <v>169716.0</v>
      </c>
      <c r="F459" s="3">
        <f>vlookup(E459, IPEDS!$B$2:$H$6164, 2, FALSE)</f>
        <v>3</v>
      </c>
      <c r="G459" s="3" t="str">
        <f>VLOOKUP(F459,Region_Codes!A:B,2,FALSE)</f>
        <v>Great Lakes</v>
      </c>
      <c r="H459" s="3">
        <f>vlookup(E459, IPEDS!$B$2:$H$6164, 3, FALSE)</f>
        <v>17</v>
      </c>
      <c r="I459" s="3">
        <f>vlookup(E459, IPEDS!$B$2:$H$6164, 7, FALSE)</f>
        <v>30</v>
      </c>
      <c r="J459" s="3" t="str">
        <f t="shared" si="1"/>
        <v>Religious</v>
      </c>
      <c r="K459" s="3" t="str">
        <f>VLOOKUP(H459,Carnegie_class!A:B,2,FALSE)</f>
        <v>DPU</v>
      </c>
      <c r="L459" s="3" t="str">
        <f>vlookup(E459, IPEDS!$B$2:$H$6164, 5, FALSE)</f>
        <v>MI</v>
      </c>
      <c r="M459" s="3">
        <f>vlookup(E459,'Faculty and Enrollment'!$A$1:$E$6135,4,FALSE)</f>
        <v>5528</v>
      </c>
      <c r="N459" s="3">
        <f>vlookup(E459,'Faculty and Enrollment'!$A$1:$E$6135,5,FALSE)</f>
        <v>417</v>
      </c>
      <c r="O459" s="1">
        <v>4.0</v>
      </c>
      <c r="P459" s="3" t="str">
        <f t="shared" si="2"/>
        <v>Private</v>
      </c>
      <c r="Q459" s="1" t="b">
        <v>0</v>
      </c>
    </row>
    <row r="460">
      <c r="A460" s="1" t="s">
        <v>948</v>
      </c>
      <c r="B460" s="1" t="s">
        <v>22</v>
      </c>
      <c r="C460" s="1" t="s">
        <v>949</v>
      </c>
      <c r="D460" s="3">
        <f>vlookup(C460, IPEDS!$A$2:$C$6164, 2, FALSE)</f>
        <v>148496</v>
      </c>
      <c r="E460" s="3">
        <v>148496.0</v>
      </c>
      <c r="F460" s="3">
        <f>vlookup(E460, IPEDS!$B$2:$H$6164, 2, FALSE)</f>
        <v>3</v>
      </c>
      <c r="G460" s="3" t="str">
        <f>VLOOKUP(F460,Region_Codes!A:B,2,FALSE)</f>
        <v>Great Lakes</v>
      </c>
      <c r="H460" s="3">
        <f>vlookup(E460, IPEDS!$B$2:$H$6164, 3, FALSE)</f>
        <v>18</v>
      </c>
      <c r="I460" s="3">
        <f>vlookup(E460, IPEDS!$B$2:$H$6164, 7, FALSE)</f>
        <v>30</v>
      </c>
      <c r="J460" s="3" t="str">
        <f t="shared" si="1"/>
        <v>Religious</v>
      </c>
      <c r="K460" s="3" t="str">
        <f>VLOOKUP(H460,Carnegie_class!A:B,2,FALSE)</f>
        <v>M1</v>
      </c>
      <c r="L460" s="3" t="str">
        <f>vlookup(E460, IPEDS!$B$2:$H$6164, 5, FALSE)</f>
        <v>IL</v>
      </c>
      <c r="M460" s="3">
        <f>vlookup(E460,'Faculty and Enrollment'!$A$1:$E$6135,4,FALSE)</f>
        <v>3424</v>
      </c>
      <c r="N460" s="3">
        <f>vlookup(E460,'Faculty and Enrollment'!$A$1:$E$6135,5,FALSE)</f>
        <v>226</v>
      </c>
      <c r="O460" s="1">
        <v>4.0</v>
      </c>
      <c r="P460" s="3" t="str">
        <f t="shared" si="2"/>
        <v>Private</v>
      </c>
      <c r="Q460" s="1" t="b">
        <v>0</v>
      </c>
    </row>
    <row r="461">
      <c r="A461" s="1" t="s">
        <v>950</v>
      </c>
      <c r="B461" s="1" t="s">
        <v>22</v>
      </c>
      <c r="C461" s="1" t="s">
        <v>951</v>
      </c>
      <c r="D461" s="3">
        <f>vlookup(C461, IPEDS!$A$2:$C$6164, 2, FALSE)</f>
        <v>122755</v>
      </c>
      <c r="E461" s="3">
        <v>122755.0</v>
      </c>
      <c r="F461" s="3">
        <f>vlookup(E461, IPEDS!$B$2:$H$6164, 2, FALSE)</f>
        <v>8</v>
      </c>
      <c r="G461" s="3" t="str">
        <f>VLOOKUP(F461,Region_Codes!A:B,2,FALSE)</f>
        <v>Far West</v>
      </c>
      <c r="H461" s="3">
        <f>vlookup(E461, IPEDS!$B$2:$H$6164, 3, FALSE)</f>
        <v>18</v>
      </c>
      <c r="I461" s="3">
        <f>vlookup(E461, IPEDS!$B$2:$H$6164, 7, FALSE)</f>
        <v>-2</v>
      </c>
      <c r="J461" s="3" t="str">
        <f t="shared" si="1"/>
        <v>Not religious</v>
      </c>
      <c r="K461" s="3" t="str">
        <f>VLOOKUP(H461,Carnegie_class!A:B,2,FALSE)</f>
        <v>M1</v>
      </c>
      <c r="L461" s="3" t="str">
        <f>vlookup(E461, IPEDS!$B$2:$H$6164, 5, FALSE)</f>
        <v>CA</v>
      </c>
      <c r="M461" s="3">
        <f>vlookup(E461,'Faculty and Enrollment'!$A$1:$E$6135,4,FALSE)</f>
        <v>36062</v>
      </c>
      <c r="N461" s="3">
        <f>vlookup(E461,'Faculty and Enrollment'!$A$1:$E$6135,5,FALSE)</f>
        <v>1240</v>
      </c>
      <c r="O461" s="3">
        <f>vlookup(E461, IPEDS!$B$2:$J$6164, 9, FALSE)</f>
        <v>1</v>
      </c>
      <c r="P461" s="3" t="str">
        <f t="shared" si="2"/>
        <v>Public</v>
      </c>
      <c r="Q461" s="1" t="b">
        <v>0</v>
      </c>
    </row>
    <row r="462">
      <c r="A462" s="1" t="s">
        <v>952</v>
      </c>
      <c r="B462" s="1" t="s">
        <v>22</v>
      </c>
      <c r="C462" s="1" t="s">
        <v>953</v>
      </c>
      <c r="D462" s="3">
        <f>vlookup(C462, IPEDS!$A$2:$C$6164, 2, FALSE)</f>
        <v>191515</v>
      </c>
      <c r="E462" s="3">
        <v>191515.0</v>
      </c>
      <c r="F462" s="3">
        <f>vlookup(E462, IPEDS!$B$2:$H$6164, 2, FALSE)</f>
        <v>2</v>
      </c>
      <c r="G462" s="3" t="str">
        <f>VLOOKUP(F462,Region_Codes!A:B,2,FALSE)</f>
        <v>Mid East</v>
      </c>
      <c r="H462" s="3">
        <f>vlookup(E462, IPEDS!$B$2:$H$6164, 3, FALSE)</f>
        <v>21</v>
      </c>
      <c r="I462" s="3">
        <f>vlookup(E462, IPEDS!$B$2:$H$6164, 7, FALSE)</f>
        <v>-2</v>
      </c>
      <c r="J462" s="3" t="str">
        <f t="shared" si="1"/>
        <v>Not religious</v>
      </c>
      <c r="K462" s="3" t="str">
        <f>VLOOKUP(H462,Carnegie_class!A:B,2,FALSE)</f>
        <v>Baccalaureate Colleges</v>
      </c>
      <c r="L462" s="3" t="str">
        <f>vlookup(E462, IPEDS!$B$2:$H$6164, 5, FALSE)</f>
        <v>NY</v>
      </c>
      <c r="M462" s="3">
        <f>vlookup(E462,'Faculty and Enrollment'!$A$1:$E$6135,4,FALSE)</f>
        <v>2048</v>
      </c>
      <c r="N462" s="3">
        <f>vlookup(E462,'Faculty and Enrollment'!$A$1:$E$6135,5,FALSE)</f>
        <v>245</v>
      </c>
      <c r="O462" s="3">
        <f>vlookup(E462, IPEDS!$B$2:$J$6164, 9, FALSE)</f>
        <v>3</v>
      </c>
      <c r="P462" s="3" t="str">
        <f t="shared" si="2"/>
        <v>Private</v>
      </c>
      <c r="Q462" s="1" t="b">
        <v>0</v>
      </c>
    </row>
    <row r="463">
      <c r="A463" s="1" t="s">
        <v>954</v>
      </c>
      <c r="B463" s="1" t="s">
        <v>22</v>
      </c>
      <c r="C463" s="1" t="s">
        <v>955</v>
      </c>
      <c r="D463" s="3">
        <f>vlookup(C463, IPEDS!$A$2:$C$6164, 2, FALSE)</f>
        <v>191241</v>
      </c>
      <c r="E463" s="3">
        <v>191241.0</v>
      </c>
      <c r="F463" s="3">
        <f>vlookup(E463, IPEDS!$B$2:$H$6164, 2, FALSE)</f>
        <v>2</v>
      </c>
      <c r="G463" s="3" t="str">
        <f>VLOOKUP(F463,Region_Codes!A:B,2,FALSE)</f>
        <v>Mid East</v>
      </c>
      <c r="H463" s="3">
        <f>vlookup(E463, IPEDS!$B$2:$H$6164, 3, FALSE)</f>
        <v>16</v>
      </c>
      <c r="I463" s="3">
        <f>vlookup(E463, IPEDS!$B$2:$H$6164, 7, FALSE)</f>
        <v>30</v>
      </c>
      <c r="J463" s="3" t="str">
        <f t="shared" si="1"/>
        <v>Religious</v>
      </c>
      <c r="K463" s="3" t="str">
        <f>VLOOKUP(H463,Carnegie_class!A:B,2,FALSE)</f>
        <v>R2</v>
      </c>
      <c r="L463" s="3" t="str">
        <f>vlookup(E463, IPEDS!$B$2:$H$6164, 5, FALSE)</f>
        <v>NY</v>
      </c>
      <c r="M463" s="3">
        <f>vlookup(E463,'Faculty and Enrollment'!$A$1:$E$6135,4,FALSE)</f>
        <v>16153</v>
      </c>
      <c r="N463" s="3">
        <f>vlookup(E463,'Faculty and Enrollment'!$A$1:$E$6135,5,FALSE)</f>
        <v>1068</v>
      </c>
      <c r="O463" s="3">
        <f>vlookup(E463, IPEDS!$B$2:$J$6164, 9, FALSE)</f>
        <v>4</v>
      </c>
      <c r="P463" s="3" t="str">
        <f t="shared" si="2"/>
        <v>Private</v>
      </c>
      <c r="Q463" s="1" t="b">
        <v>0</v>
      </c>
    </row>
    <row r="464">
      <c r="A464" s="1" t="s">
        <v>956</v>
      </c>
      <c r="B464" s="1" t="s">
        <v>22</v>
      </c>
      <c r="C464" s="1" t="s">
        <v>957</v>
      </c>
      <c r="D464" s="3">
        <f>vlookup(C464, IPEDS!$A$2:$C$6164, 2, FALSE)</f>
        <v>121257</v>
      </c>
      <c r="E464" s="3">
        <v>121257.0</v>
      </c>
      <c r="F464" s="3">
        <f>vlookup(E464, IPEDS!$B$2:$H$6164, 2, FALSE)</f>
        <v>8</v>
      </c>
      <c r="G464" s="3" t="str">
        <f>VLOOKUP(F464,Region_Codes!A:B,2,FALSE)</f>
        <v>Far West</v>
      </c>
      <c r="H464" s="3">
        <f>vlookup(E464, IPEDS!$B$2:$H$6164, 3, FALSE)</f>
        <v>21</v>
      </c>
      <c r="I464" s="3">
        <f>vlookup(E464, IPEDS!$B$2:$H$6164, 7, FALSE)</f>
        <v>-2</v>
      </c>
      <c r="J464" s="3" t="str">
        <f t="shared" si="1"/>
        <v>Not religious</v>
      </c>
      <c r="K464" s="3" t="str">
        <f>VLOOKUP(H464,Carnegie_class!A:B,2,FALSE)</f>
        <v>Baccalaureate Colleges</v>
      </c>
      <c r="L464" s="3" t="str">
        <f>vlookup(E464, IPEDS!$B$2:$H$6164, 5, FALSE)</f>
        <v>CA</v>
      </c>
      <c r="M464" s="3">
        <f>vlookup(E464,'Faculty and Enrollment'!$A$1:$E$6135,4,FALSE)</f>
        <v>1204</v>
      </c>
      <c r="N464" s="3">
        <f>vlookup(E464,'Faculty and Enrollment'!$A$1:$E$6135,5,FALSE)</f>
        <v>117</v>
      </c>
      <c r="O464" s="1">
        <v>3.0</v>
      </c>
      <c r="P464" s="3" t="str">
        <f t="shared" si="2"/>
        <v>Private</v>
      </c>
      <c r="Q464" s="1" t="b">
        <v>0</v>
      </c>
    </row>
    <row r="465">
      <c r="A465" s="1" t="s">
        <v>958</v>
      </c>
      <c r="B465" s="1" t="s">
        <v>22</v>
      </c>
      <c r="C465" s="1" t="s">
        <v>959</v>
      </c>
      <c r="D465" s="3">
        <f>vlookup(C465, IPEDS!$A$2:$C$6164, 2, FALSE)</f>
        <v>155937</v>
      </c>
      <c r="E465" s="3">
        <v>155937.0</v>
      </c>
      <c r="F465" s="3">
        <f>vlookup(E465, IPEDS!$B$2:$H$6164, 2, FALSE)</f>
        <v>4</v>
      </c>
      <c r="G465" s="3" t="str">
        <f>VLOOKUP(F465,Region_Codes!A:B,2,FALSE)</f>
        <v>Plains</v>
      </c>
      <c r="H465" s="3">
        <f>vlookup(E465, IPEDS!$B$2:$H$6164, 3, FALSE)</f>
        <v>22</v>
      </c>
      <c r="I465" s="3">
        <f>vlookup(E465, IPEDS!$B$2:$H$6164, 7, FALSE)</f>
        <v>-2</v>
      </c>
      <c r="J465" s="3" t="str">
        <f t="shared" si="1"/>
        <v>Not religious</v>
      </c>
      <c r="K465" s="3" t="str">
        <f>VLOOKUP(H465,Carnegie_class!A:B,2,FALSE)</f>
        <v>Baccalaureate Colleges</v>
      </c>
      <c r="L465" s="3" t="str">
        <f>vlookup(E465, IPEDS!$B$2:$H$6164, 5, FALSE)</f>
        <v>KS</v>
      </c>
      <c r="M465" s="3">
        <f>vlookup(E465,'Faculty and Enrollment'!$A$1:$E$6135,4,FALSE)</f>
        <v>707</v>
      </c>
      <c r="N465" s="3">
        <f>vlookup(E465,'Faculty and Enrollment'!$A$1:$E$6135,5,FALSE)</f>
        <v>64</v>
      </c>
      <c r="O465" s="1">
        <v>3.0</v>
      </c>
      <c r="P465" s="3" t="str">
        <f t="shared" si="2"/>
        <v>Private</v>
      </c>
      <c r="Q465" s="1" t="b">
        <v>0</v>
      </c>
    </row>
    <row r="466">
      <c r="A466" s="1" t="s">
        <v>960</v>
      </c>
      <c r="B466" s="1" t="s">
        <v>22</v>
      </c>
      <c r="C466" s="1" t="s">
        <v>961</v>
      </c>
      <c r="D466" s="3">
        <f>vlookup(C466, IPEDS!$A$2:$C$6164, 2, FALSE)</f>
        <v>168263</v>
      </c>
      <c r="E466" s="3">
        <v>168263.0</v>
      </c>
      <c r="F466" s="3">
        <f>vlookup(E466, IPEDS!$B$2:$H$6164, 2, FALSE)</f>
        <v>1</v>
      </c>
      <c r="G466" s="3" t="str">
        <f>VLOOKUP(F466,Region_Codes!A:B,2,FALSE)</f>
        <v>New England</v>
      </c>
      <c r="H466" s="3">
        <f>vlookup(E466, IPEDS!$B$2:$H$6164, 3, FALSE)</f>
        <v>18</v>
      </c>
      <c r="I466" s="3">
        <f>vlookup(E466, IPEDS!$B$2:$H$6164, 7, FALSE)</f>
        <v>-2</v>
      </c>
      <c r="J466" s="3" t="str">
        <f t="shared" si="1"/>
        <v>Not religious</v>
      </c>
      <c r="K466" s="3" t="str">
        <f>VLOOKUP(H466,Carnegie_class!A:B,2,FALSE)</f>
        <v>M1</v>
      </c>
      <c r="L466" s="3" t="str">
        <f>vlookup(E466, IPEDS!$B$2:$H$6164, 5, FALSE)</f>
        <v>MA</v>
      </c>
      <c r="M466" s="3">
        <f>vlookup(E466,'Faculty and Enrollment'!$A$1:$E$6135,4,FALSE)</f>
        <v>4555</v>
      </c>
      <c r="N466" s="3">
        <f>vlookup(E466,'Faculty and Enrollment'!$A$1:$E$6135,5,FALSE)</f>
        <v>229</v>
      </c>
      <c r="O466" s="3">
        <f>vlookup(E466, IPEDS!$B$2:$J$6164, 9, FALSE)</f>
        <v>1</v>
      </c>
      <c r="P466" s="3" t="str">
        <f t="shared" si="2"/>
        <v>Public</v>
      </c>
      <c r="Q466" s="1" t="b">
        <v>0</v>
      </c>
    </row>
    <row r="467">
      <c r="A467" s="1" t="s">
        <v>962</v>
      </c>
      <c r="B467" s="1" t="s">
        <v>22</v>
      </c>
      <c r="C467" s="1" t="s">
        <v>963</v>
      </c>
      <c r="D467" s="3">
        <f>vlookup(C467, IPEDS!$A$2:$C$6164, 2, FALSE)</f>
        <v>210401</v>
      </c>
      <c r="E467" s="3">
        <v>210401.0</v>
      </c>
      <c r="F467" s="3">
        <f>vlookup(E467, IPEDS!$B$2:$H$6164, 2, FALSE)</f>
        <v>8</v>
      </c>
      <c r="G467" s="3" t="str">
        <f>VLOOKUP(F467,Region_Codes!A:B,2,FALSE)</f>
        <v>Far West</v>
      </c>
      <c r="H467" s="3">
        <f>vlookup(E467, IPEDS!$B$2:$H$6164, 3, FALSE)</f>
        <v>21</v>
      </c>
      <c r="I467" s="3">
        <f>vlookup(E467, IPEDS!$B$2:$H$6164, 7, FALSE)</f>
        <v>-2</v>
      </c>
      <c r="J467" s="3" t="str">
        <f t="shared" si="1"/>
        <v>Not religious</v>
      </c>
      <c r="K467" s="3" t="str">
        <f>VLOOKUP(H467,Carnegie_class!A:B,2,FALSE)</f>
        <v>Baccalaureate Colleges</v>
      </c>
      <c r="L467" s="3" t="str">
        <f>vlookup(E467, IPEDS!$B$2:$H$6164, 5, FALSE)</f>
        <v>OR</v>
      </c>
      <c r="M467" s="3">
        <f>vlookup(E467,'Faculty and Enrollment'!$A$1:$E$6135,4,FALSE)</f>
        <v>2112</v>
      </c>
      <c r="N467" s="3">
        <f>vlookup(E467,'Faculty and Enrollment'!$A$1:$E$6135,5,FALSE)</f>
        <v>205</v>
      </c>
      <c r="O467" s="1">
        <v>4.0</v>
      </c>
      <c r="P467" s="3" t="str">
        <f t="shared" si="2"/>
        <v>Private</v>
      </c>
      <c r="Q467" s="1" t="b">
        <v>0</v>
      </c>
    </row>
    <row r="468">
      <c r="A468" s="1" t="s">
        <v>964</v>
      </c>
      <c r="B468" s="1" t="s">
        <v>22</v>
      </c>
      <c r="C468" s="1" t="s">
        <v>965</v>
      </c>
      <c r="D468" s="3">
        <f>vlookup(C468, IPEDS!$A$2:$C$6164, 2, FALSE)</f>
        <v>166133</v>
      </c>
      <c r="E468" s="3">
        <v>166133.0</v>
      </c>
      <c r="F468" s="3">
        <f>vlookup(E468, IPEDS!$B$2:$H$6164, 2, FALSE)</f>
        <v>1</v>
      </c>
      <c r="G468" s="3" t="str">
        <f>VLOOKUP(F468,Region_Codes!A:B,2,FALSE)</f>
        <v>New England</v>
      </c>
      <c r="H468" s="3">
        <f>vlookup(E468, IPEDS!$B$2:$H$6164, 3, FALSE)</f>
        <v>1</v>
      </c>
      <c r="I468" s="3">
        <f>vlookup(E468, IPEDS!$B$2:$H$6164, 7, FALSE)</f>
        <v>-2</v>
      </c>
      <c r="J468" s="3" t="str">
        <f t="shared" si="1"/>
        <v>Not religious</v>
      </c>
      <c r="K468" s="3" t="str">
        <f>VLOOKUP(H468,Carnegie_class!A:B,2,FALSE)</f>
        <v>Community College</v>
      </c>
      <c r="L468" s="3" t="str">
        <f>vlookup(E468, IPEDS!$B$2:$H$6164, 5, FALSE)</f>
        <v>MA</v>
      </c>
      <c r="M468" s="3">
        <f>vlookup(E468,'Faculty and Enrollment'!$A$1:$E$6135,4,FALSE)</f>
        <v>3706</v>
      </c>
      <c r="N468" s="3">
        <f>vlookup(E468,'Faculty and Enrollment'!$A$1:$E$6135,5,FALSE)</f>
        <v>162</v>
      </c>
      <c r="O468" s="3">
        <f>vlookup(E468, IPEDS!$B$2:$J$6164, 9, FALSE)</f>
        <v>1</v>
      </c>
      <c r="P468" s="3" t="str">
        <f t="shared" si="2"/>
        <v>Public</v>
      </c>
      <c r="Q468" s="1" t="b">
        <v>0</v>
      </c>
    </row>
    <row r="469">
      <c r="A469" s="1" t="s">
        <v>966</v>
      </c>
      <c r="B469" s="1" t="s">
        <v>22</v>
      </c>
      <c r="C469" s="1" t="s">
        <v>967</v>
      </c>
      <c r="D469" s="3">
        <f>vlookup(C469, IPEDS!$A$2:$C$6164, 2, FALSE)</f>
        <v>122409</v>
      </c>
      <c r="E469" s="3">
        <v>122409.0</v>
      </c>
      <c r="F469" s="3">
        <f>vlookup(E469, IPEDS!$B$2:$H$6164, 2, FALSE)</f>
        <v>8</v>
      </c>
      <c r="G469" s="3" t="str">
        <f>VLOOKUP(F469,Region_Codes!A:B,2,FALSE)</f>
        <v>Far West</v>
      </c>
      <c r="H469" s="3">
        <f>vlookup(E469, IPEDS!$B$2:$H$6164, 3, FALSE)</f>
        <v>16</v>
      </c>
      <c r="I469" s="3">
        <f>vlookup(E469, IPEDS!$B$2:$H$6164, 7, FALSE)</f>
        <v>-2</v>
      </c>
      <c r="J469" s="3" t="str">
        <f t="shared" si="1"/>
        <v>Not religious</v>
      </c>
      <c r="K469" s="3" t="str">
        <f>VLOOKUP(H469,Carnegie_class!A:B,2,FALSE)</f>
        <v>R2</v>
      </c>
      <c r="L469" s="3" t="str">
        <f>vlookup(E469, IPEDS!$B$2:$H$6164, 5, FALSE)</f>
        <v>CA</v>
      </c>
      <c r="M469" s="3">
        <f>vlookup(E469,'Faculty and Enrollment'!$A$1:$E$6135,4,FALSE)</f>
        <v>39241</v>
      </c>
      <c r="N469" s="3">
        <f>vlookup(E469,'Faculty and Enrollment'!$A$1:$E$6135,5,FALSE)</f>
        <v>1380</v>
      </c>
      <c r="O469" s="1">
        <v>1.0</v>
      </c>
      <c r="P469" s="3" t="str">
        <f t="shared" si="2"/>
        <v>Public</v>
      </c>
      <c r="Q469" s="1" t="b">
        <v>0</v>
      </c>
    </row>
    <row r="470">
      <c r="A470" s="1" t="s">
        <v>968</v>
      </c>
      <c r="B470" s="1" t="s">
        <v>22</v>
      </c>
      <c r="C470" s="1" t="s">
        <v>969</v>
      </c>
      <c r="D470" s="3">
        <f>vlookup(C470, IPEDS!$A$2:$C$6164, 2, FALSE)</f>
        <v>113333</v>
      </c>
      <c r="E470" s="3">
        <v>113333.0</v>
      </c>
      <c r="F470" s="3">
        <f>vlookup(E470, IPEDS!$B$2:$H$6164, 2, FALSE)</f>
        <v>8</v>
      </c>
      <c r="G470" s="3" t="str">
        <f>VLOOKUP(F470,Region_Codes!A:B,2,FALSE)</f>
        <v>Far West</v>
      </c>
      <c r="H470" s="3">
        <f>vlookup(E470, IPEDS!$B$2:$H$6164, 3, FALSE)</f>
        <v>5</v>
      </c>
      <c r="I470" s="3">
        <f>vlookup(E470, IPEDS!$B$2:$H$6164, 7, FALSE)</f>
        <v>-2</v>
      </c>
      <c r="J470" s="3" t="str">
        <f t="shared" si="1"/>
        <v>Not religious</v>
      </c>
      <c r="K470" s="3" t="str">
        <f>VLOOKUP(H470,Carnegie_class!A:B,2,FALSE)</f>
        <v>Community College</v>
      </c>
      <c r="L470" s="3" t="str">
        <f>vlookup(E470, IPEDS!$B$2:$H$6164, 5, FALSE)</f>
        <v>CA</v>
      </c>
      <c r="M470" s="3">
        <f>vlookup(E470,'Faculty and Enrollment'!$A$1:$E$6135,4,FALSE)</f>
        <v>16990</v>
      </c>
      <c r="N470" s="3">
        <f>vlookup(E470,'Faculty and Enrollment'!$A$1:$E$6135,5,FALSE)</f>
        <v>370</v>
      </c>
      <c r="O470" s="1">
        <v>1.0</v>
      </c>
      <c r="P470" s="3" t="str">
        <f t="shared" si="2"/>
        <v>Public</v>
      </c>
      <c r="Q470" s="1" t="b">
        <v>0</v>
      </c>
    </row>
    <row r="471">
      <c r="A471" s="1" t="s">
        <v>970</v>
      </c>
      <c r="B471" s="1" t="s">
        <v>22</v>
      </c>
      <c r="C471" s="1" t="s">
        <v>971</v>
      </c>
      <c r="D471" s="3">
        <f>vlookup(C471, IPEDS!$A$2:$C$6164, 2, FALSE)</f>
        <v>160959</v>
      </c>
      <c r="E471" s="3">
        <v>160959.0</v>
      </c>
      <c r="F471" s="3">
        <f>vlookup(E471, IPEDS!$B$2:$H$6164, 2, FALSE)</f>
        <v>1</v>
      </c>
      <c r="G471" s="3" t="str">
        <f>VLOOKUP(F471,Region_Codes!A:B,2,FALSE)</f>
        <v>New England</v>
      </c>
      <c r="H471" s="3">
        <f>vlookup(E471, IPEDS!$B$2:$H$6164, 3, FALSE)</f>
        <v>21</v>
      </c>
      <c r="I471" s="3">
        <f>vlookup(E471, IPEDS!$B$2:$H$6164, 7, FALSE)</f>
        <v>-2</v>
      </c>
      <c r="J471" s="3" t="str">
        <f t="shared" si="1"/>
        <v>Not religious</v>
      </c>
      <c r="K471" s="3" t="str">
        <f>VLOOKUP(H471,Carnegie_class!A:B,2,FALSE)</f>
        <v>Baccalaureate Colleges</v>
      </c>
      <c r="L471" s="3" t="str">
        <f>vlookup(E471, IPEDS!$B$2:$H$6164, 5, FALSE)</f>
        <v>ME</v>
      </c>
      <c r="M471" s="3">
        <f>vlookup(E471,'Faculty and Enrollment'!$A$1:$E$6135,4,FALSE)</f>
        <v>367</v>
      </c>
      <c r="N471" s="3">
        <f>vlookup(E471,'Faculty and Enrollment'!$A$1:$E$6135,5,FALSE)</f>
        <v>31</v>
      </c>
      <c r="O471" s="3">
        <f>vlookup(E471, IPEDS!$B$2:$J$6164, 9, FALSE)</f>
        <v>3</v>
      </c>
      <c r="P471" s="3" t="str">
        <f t="shared" si="2"/>
        <v>Private</v>
      </c>
      <c r="Q471" s="1" t="b">
        <v>0</v>
      </c>
    </row>
    <row r="472">
      <c r="A472" s="1" t="s">
        <v>972</v>
      </c>
      <c r="B472" s="1" t="s">
        <v>22</v>
      </c>
      <c r="C472" s="1" t="s">
        <v>973</v>
      </c>
      <c r="D472" s="3">
        <f>vlookup(C472, IPEDS!$A$2:$C$6164, 2, FALSE)</f>
        <v>193654</v>
      </c>
      <c r="E472" s="3">
        <v>193654.0</v>
      </c>
      <c r="F472" s="3">
        <f>vlookup(E472, IPEDS!$B$2:$H$6164, 2, FALSE)</f>
        <v>2</v>
      </c>
      <c r="G472" s="3" t="str">
        <f>VLOOKUP(F472,Region_Codes!A:B,2,FALSE)</f>
        <v>Mid East</v>
      </c>
      <c r="H472" s="3">
        <f>vlookup(E472, IPEDS!$B$2:$H$6164, 3, FALSE)</f>
        <v>16</v>
      </c>
      <c r="I472" s="3">
        <f>vlookup(E472, IPEDS!$B$2:$H$6164, 7, FALSE)</f>
        <v>-2</v>
      </c>
      <c r="J472" s="3" t="str">
        <f t="shared" si="1"/>
        <v>Not religious</v>
      </c>
      <c r="K472" s="3" t="str">
        <f>VLOOKUP(H472,Carnegie_class!A:B,2,FALSE)</f>
        <v>R2</v>
      </c>
      <c r="L472" s="3" t="str">
        <f>vlookup(E472, IPEDS!$B$2:$H$6164, 5, FALSE)</f>
        <v>NY</v>
      </c>
      <c r="M472" s="3">
        <f>vlookup(E472,'Faculty and Enrollment'!$A$1:$E$6135,4,FALSE)</f>
        <v>9434</v>
      </c>
      <c r="N472" s="3">
        <f>vlookup(E472,'Faculty and Enrollment'!$A$1:$E$6135,5,FALSE)</f>
        <v>997</v>
      </c>
      <c r="O472" s="3">
        <f>vlookup(E472, IPEDS!$B$2:$J$6164, 9, FALSE)</f>
        <v>3</v>
      </c>
      <c r="P472" s="3" t="str">
        <f t="shared" si="2"/>
        <v>Private</v>
      </c>
      <c r="Q472" s="1" t="b">
        <v>1</v>
      </c>
    </row>
    <row r="473">
      <c r="A473" s="1" t="s">
        <v>974</v>
      </c>
      <c r="B473" s="1" t="s">
        <v>22</v>
      </c>
      <c r="C473" s="1" t="s">
        <v>975</v>
      </c>
      <c r="D473" s="3">
        <f>vlookup(C473, IPEDS!$A$2:$C$6164, 2, FALSE)</f>
        <v>240107</v>
      </c>
      <c r="E473" s="3">
        <v>240107.0</v>
      </c>
      <c r="F473" s="3">
        <f>vlookup(E473, IPEDS!$B$2:$H$6164, 2, FALSE)</f>
        <v>3</v>
      </c>
      <c r="G473" s="3" t="str">
        <f>VLOOKUP(F473,Region_Codes!A:B,2,FALSE)</f>
        <v>Great Lakes</v>
      </c>
      <c r="H473" s="3">
        <f>vlookup(E473, IPEDS!$B$2:$H$6164, 3, FALSE)</f>
        <v>18</v>
      </c>
      <c r="I473" s="3">
        <f>vlookup(E473, IPEDS!$B$2:$H$6164, 7, FALSE)</f>
        <v>30</v>
      </c>
      <c r="J473" s="3" t="str">
        <f t="shared" si="1"/>
        <v>Religious</v>
      </c>
      <c r="K473" s="3" t="str">
        <f>VLOOKUP(H473,Carnegie_class!A:B,2,FALSE)</f>
        <v>M1</v>
      </c>
      <c r="L473" s="3" t="str">
        <f>vlookup(E473, IPEDS!$B$2:$H$6164, 5, FALSE)</f>
        <v>WI</v>
      </c>
      <c r="M473" s="3">
        <f>vlookup(E473,'Faculty and Enrollment'!$A$1:$E$6135,4,FALSE)</f>
        <v>2301</v>
      </c>
      <c r="N473" s="3">
        <f>vlookup(E473,'Faculty and Enrollment'!$A$1:$E$6135,5,FALSE)</f>
        <v>147</v>
      </c>
      <c r="O473" s="1">
        <v>4.0</v>
      </c>
      <c r="P473" s="3" t="str">
        <f t="shared" si="2"/>
        <v>Private</v>
      </c>
      <c r="Q473" s="1" t="b">
        <v>0</v>
      </c>
    </row>
    <row r="474">
      <c r="A474" s="1" t="s">
        <v>976</v>
      </c>
      <c r="B474" s="1" t="s">
        <v>22</v>
      </c>
      <c r="C474" s="1" t="s">
        <v>977</v>
      </c>
      <c r="D474" s="1">
        <v>196130.0</v>
      </c>
      <c r="E474" s="1">
        <v>196130.0</v>
      </c>
      <c r="F474" s="3">
        <f>vlookup(E474, IPEDS!$B$2:$H$6164, 2, FALSE)</f>
        <v>2</v>
      </c>
      <c r="G474" s="3" t="str">
        <f>VLOOKUP(F474,Region_Codes!A:B,2,FALSE)</f>
        <v>Mid East</v>
      </c>
      <c r="H474" s="3">
        <f>vlookup(E474, IPEDS!$B$2:$H$6164, 3, FALSE)</f>
        <v>18</v>
      </c>
      <c r="I474" s="3">
        <f>vlookup(E474, IPEDS!$B$2:$H$6164, 7, FALSE)</f>
        <v>-2</v>
      </c>
      <c r="J474" s="3" t="str">
        <f t="shared" si="1"/>
        <v>Not religious</v>
      </c>
      <c r="K474" s="3" t="str">
        <f>VLOOKUP(H474,Carnegie_class!A:B,2,FALSE)</f>
        <v>M1</v>
      </c>
      <c r="L474" s="3" t="str">
        <f>vlookup(E474, IPEDS!$B$2:$H$6164, 5, FALSE)</f>
        <v>NY</v>
      </c>
      <c r="M474" s="3">
        <f>vlookup(E474,'Faculty and Enrollment'!$A$1:$E$6135,4,FALSE)</f>
        <v>6470</v>
      </c>
      <c r="N474" s="3">
        <f>vlookup(E474,'Faculty and Enrollment'!$A$1:$E$6135,5,FALSE)</f>
        <v>396</v>
      </c>
      <c r="O474" s="1">
        <v>1.0</v>
      </c>
      <c r="P474" s="3" t="str">
        <f t="shared" si="2"/>
        <v>Public</v>
      </c>
      <c r="Q474" s="1" t="b">
        <v>0</v>
      </c>
    </row>
    <row r="475">
      <c r="A475" s="1" t="s">
        <v>978</v>
      </c>
      <c r="B475" s="1" t="s">
        <v>22</v>
      </c>
      <c r="C475" s="1" t="s">
        <v>979</v>
      </c>
      <c r="D475" s="3">
        <f>vlookup(C475, IPEDS!$A$2:$C$6164, 2, FALSE)</f>
        <v>213251</v>
      </c>
      <c r="E475" s="3">
        <v>213251.0</v>
      </c>
      <c r="F475" s="3">
        <f>vlookup(E475, IPEDS!$B$2:$H$6164, 2, FALSE)</f>
        <v>2</v>
      </c>
      <c r="G475" s="3" t="str">
        <f>VLOOKUP(F475,Region_Codes!A:B,2,FALSE)</f>
        <v>Mid East</v>
      </c>
      <c r="H475" s="3">
        <f>vlookup(E475, IPEDS!$B$2:$H$6164, 3, FALSE)</f>
        <v>21</v>
      </c>
      <c r="I475" s="3">
        <f>vlookup(E475, IPEDS!$B$2:$H$6164, 7, FALSE)</f>
        <v>-2</v>
      </c>
      <c r="J475" s="3" t="str">
        <f t="shared" si="1"/>
        <v>Not religious</v>
      </c>
      <c r="K475" s="3" t="str">
        <f>VLOOKUP(H475,Carnegie_class!A:B,2,FALSE)</f>
        <v>Baccalaureate Colleges</v>
      </c>
      <c r="L475" s="3" t="str">
        <f>vlookup(E475, IPEDS!$B$2:$H$6164, 5, FALSE)</f>
        <v>PA</v>
      </c>
      <c r="M475" s="3">
        <f>vlookup(E475,'Faculty and Enrollment'!$A$1:$E$6135,4,FALSE)</f>
        <v>1292</v>
      </c>
      <c r="N475" s="3">
        <f>vlookup(E475,'Faculty and Enrollment'!$A$1:$E$6135,5,FALSE)</f>
        <v>108</v>
      </c>
      <c r="O475" s="1">
        <v>4.0</v>
      </c>
      <c r="P475" s="3" t="str">
        <f t="shared" si="2"/>
        <v>Private</v>
      </c>
      <c r="Q475" s="1" t="b">
        <v>0</v>
      </c>
    </row>
    <row r="476">
      <c r="A476" s="1" t="s">
        <v>980</v>
      </c>
      <c r="B476" s="1" t="s">
        <v>22</v>
      </c>
      <c r="C476" s="1" t="s">
        <v>981</v>
      </c>
      <c r="D476" s="3">
        <f>vlookup(C476, IPEDS!$A$2:$C$6164, 2, FALSE)</f>
        <v>445054</v>
      </c>
      <c r="E476" s="3">
        <v>445054.0</v>
      </c>
      <c r="F476" s="3">
        <f>vlookup(E476, IPEDS!$B$2:$H$6164, 2, FALSE)</f>
        <v>3</v>
      </c>
      <c r="G476" s="3" t="str">
        <f>VLOOKUP(F476,Region_Codes!A:B,2,FALSE)</f>
        <v>Great Lakes</v>
      </c>
      <c r="H476" s="3">
        <f>vlookup(E476, IPEDS!$B$2:$H$6164, 3, FALSE)</f>
        <v>28</v>
      </c>
      <c r="I476" s="3">
        <f>vlookup(E476, IPEDS!$B$2:$H$6164, 7, FALSE)</f>
        <v>-2</v>
      </c>
      <c r="J476" s="3" t="str">
        <f t="shared" si="1"/>
        <v>Not religious</v>
      </c>
      <c r="K476" s="3" t="str">
        <f>VLOOKUP(H476,Carnegie_class!A:B,2,FALSE)</f>
        <v>Special Focus Four-Year</v>
      </c>
      <c r="L476" s="3" t="str">
        <f>vlookup(E476, IPEDS!$B$2:$H$6164, 5, FALSE)</f>
        <v>IL</v>
      </c>
      <c r="M476" s="3">
        <f>vlookup(E476,'Faculty and Enrollment'!$A$1:$E$6135,4,FALSE)</f>
        <v>38</v>
      </c>
      <c r="N476" s="3">
        <f>vlookup(E476,'Faculty and Enrollment'!$A$1:$E$6135,5,FALSE)</f>
        <v>12</v>
      </c>
      <c r="O476" s="1">
        <v>3.0</v>
      </c>
      <c r="P476" s="3" t="str">
        <f t="shared" si="2"/>
        <v>Private</v>
      </c>
      <c r="Q476" s="1" t="b">
        <v>0</v>
      </c>
    </row>
    <row r="477">
      <c r="A477" s="1" t="s">
        <v>982</v>
      </c>
      <c r="B477" s="1" t="s">
        <v>22</v>
      </c>
      <c r="C477" s="1" t="s">
        <v>983</v>
      </c>
      <c r="D477" s="3">
        <f>vlookup(C477, IPEDS!$A$2:$C$6164, 2, FALSE)</f>
        <v>166391</v>
      </c>
      <c r="E477" s="3">
        <v>166391.0</v>
      </c>
      <c r="F477" s="3">
        <f>vlookup(E477, IPEDS!$B$2:$H$6164, 2, FALSE)</f>
        <v>1</v>
      </c>
      <c r="G477" s="3" t="str">
        <f>VLOOKUP(F477,Region_Codes!A:B,2,FALSE)</f>
        <v>New England</v>
      </c>
      <c r="H477" s="3">
        <f>vlookup(E477, IPEDS!$B$2:$H$6164, 3, FALSE)</f>
        <v>18</v>
      </c>
      <c r="I477" s="3">
        <f>vlookup(E477, IPEDS!$B$2:$H$6164, 7, FALSE)</f>
        <v>-2</v>
      </c>
      <c r="J477" s="3" t="str">
        <f t="shared" si="1"/>
        <v>Not religious</v>
      </c>
      <c r="K477" s="3" t="str">
        <f>VLOOKUP(H477,Carnegie_class!A:B,2,FALSE)</f>
        <v>M1</v>
      </c>
      <c r="L477" s="3" t="str">
        <f>vlookup(E477, IPEDS!$B$2:$H$6164, 5, FALSE)</f>
        <v>MA</v>
      </c>
      <c r="M477" s="3">
        <f>vlookup(E477,'Faculty and Enrollment'!$A$1:$E$6135,4,FALSE)</f>
        <v>1527</v>
      </c>
      <c r="N477" s="3">
        <f>vlookup(E477,'Faculty and Enrollment'!$A$1:$E$6135,5,FALSE)</f>
        <v>103</v>
      </c>
      <c r="O477" s="3">
        <f>vlookup(E477, IPEDS!$B$2:$J$6164, 9, FALSE)</f>
        <v>3</v>
      </c>
      <c r="P477" s="3" t="str">
        <f t="shared" si="2"/>
        <v>Private</v>
      </c>
      <c r="Q477" s="1" t="b">
        <v>0</v>
      </c>
    </row>
    <row r="478">
      <c r="A478" s="1" t="s">
        <v>984</v>
      </c>
      <c r="B478" s="1" t="s">
        <v>22</v>
      </c>
      <c r="C478" s="1" t="s">
        <v>985</v>
      </c>
      <c r="D478" s="3">
        <f>vlookup(C478, IPEDS!$A$2:$C$6164, 2, FALSE)</f>
        <v>240514</v>
      </c>
      <c r="E478" s="3">
        <v>240514.0</v>
      </c>
      <c r="F478" s="3">
        <f>vlookup(E478, IPEDS!$B$2:$H$6164, 2, FALSE)</f>
        <v>7</v>
      </c>
      <c r="G478" s="3" t="str">
        <f>VLOOKUP(F478,Region_Codes!A:B,2,FALSE)</f>
        <v>Rocky Mountains</v>
      </c>
      <c r="H478" s="3">
        <f>vlookup(E478, IPEDS!$B$2:$H$6164, 3, FALSE)</f>
        <v>5</v>
      </c>
      <c r="I478" s="3">
        <f>vlookup(E478, IPEDS!$B$2:$H$6164, 7, FALSE)</f>
        <v>-2</v>
      </c>
      <c r="J478" s="3" t="str">
        <f t="shared" si="1"/>
        <v>Not religious</v>
      </c>
      <c r="K478" s="3" t="str">
        <f>VLOOKUP(H478,Carnegie_class!A:B,2,FALSE)</f>
        <v>Community College</v>
      </c>
      <c r="L478" s="3" t="str">
        <f>vlookup(E478, IPEDS!$B$2:$H$6164, 5, FALSE)</f>
        <v>WY</v>
      </c>
      <c r="M478" s="3">
        <f>vlookup(E478,'Faculty and Enrollment'!$A$1:$E$6135,4,FALSE)</f>
        <v>2106</v>
      </c>
      <c r="N478" s="3">
        <f>vlookup(E478,'Faculty and Enrollment'!$A$1:$E$6135,5,FALSE)</f>
        <v>76</v>
      </c>
      <c r="O478" s="3">
        <f>vlookup(E478, IPEDS!$B$2:$J$6164, 9, FALSE)</f>
        <v>1</v>
      </c>
      <c r="P478" s="3" t="str">
        <f t="shared" si="2"/>
        <v>Public</v>
      </c>
      <c r="Q478" s="1" t="b">
        <v>0</v>
      </c>
    </row>
    <row r="479">
      <c r="A479" s="1" t="s">
        <v>986</v>
      </c>
      <c r="B479" s="1" t="s">
        <v>22</v>
      </c>
      <c r="C479" s="1" t="s">
        <v>987</v>
      </c>
      <c r="D479" s="3">
        <f>vlookup(C479, IPEDS!$A$2:$C$6164, 2, FALSE)</f>
        <v>199971</v>
      </c>
      <c r="E479" s="3">
        <v>199971.0</v>
      </c>
      <c r="F479" s="3">
        <f>vlookup(E479, IPEDS!$B$2:$H$6164, 2, FALSE)</f>
        <v>5</v>
      </c>
      <c r="G479" s="3" t="str">
        <f>VLOOKUP(F479,Region_Codes!A:B,2,FALSE)</f>
        <v>Southeast</v>
      </c>
      <c r="H479" s="3">
        <f>vlookup(E479, IPEDS!$B$2:$H$6164, 3, FALSE)</f>
        <v>24</v>
      </c>
      <c r="I479" s="3">
        <f>vlookup(E479, IPEDS!$B$2:$H$6164, 7, FALSE)</f>
        <v>74</v>
      </c>
      <c r="J479" s="3" t="str">
        <f t="shared" si="1"/>
        <v>Religious</v>
      </c>
      <c r="K479" s="3" t="str">
        <f>VLOOKUP(H479,Carnegie_class!A:B,2,FALSE)</f>
        <v>Special Focus Four-Year</v>
      </c>
      <c r="L479" s="3" t="str">
        <f>vlookup(E479, IPEDS!$B$2:$H$6164, 5, FALSE)</f>
        <v>NC</v>
      </c>
      <c r="M479" s="3">
        <f>vlookup(E479,'Faculty and Enrollment'!$A$1:$E$6135,4,FALSE)</f>
        <v>74</v>
      </c>
      <c r="N479" s="3">
        <f>vlookup(E479,'Faculty and Enrollment'!$A$1:$E$6135,5,FALSE)</f>
        <v>5</v>
      </c>
      <c r="O479" s="1">
        <v>4.0</v>
      </c>
      <c r="P479" s="3" t="str">
        <f t="shared" si="2"/>
        <v>Private</v>
      </c>
      <c r="Q479" s="1" t="b">
        <v>0</v>
      </c>
    </row>
    <row r="480">
      <c r="A480" s="1" t="s">
        <v>988</v>
      </c>
      <c r="B480" s="1" t="s">
        <v>22</v>
      </c>
      <c r="C480" s="1" t="s">
        <v>989</v>
      </c>
      <c r="D480" s="3">
        <f>vlookup(C480, IPEDS!$A$2:$C$6164, 2, FALSE)</f>
        <v>144962</v>
      </c>
      <c r="E480" s="3">
        <v>144962.0</v>
      </c>
      <c r="F480" s="3">
        <f>vlookup(E480, IPEDS!$B$2:$H$6164, 2, FALSE)</f>
        <v>3</v>
      </c>
      <c r="G480" s="3" t="str">
        <f>VLOOKUP(F480,Region_Codes!A:B,2,FALSE)</f>
        <v>Great Lakes</v>
      </c>
      <c r="H480" s="3">
        <f>vlookup(E480, IPEDS!$B$2:$H$6164, 3, FALSE)</f>
        <v>18</v>
      </c>
      <c r="I480" s="3">
        <f>vlookup(E480, IPEDS!$B$2:$H$6164, 7, FALSE)</f>
        <v>76</v>
      </c>
      <c r="J480" s="3" t="str">
        <f t="shared" si="1"/>
        <v>Religious</v>
      </c>
      <c r="K480" s="3" t="str">
        <f>VLOOKUP(H480,Carnegie_class!A:B,2,FALSE)</f>
        <v>M1</v>
      </c>
      <c r="L480" s="3" t="str">
        <f>vlookup(E480, IPEDS!$B$2:$H$6164, 5, FALSE)</f>
        <v>IL</v>
      </c>
      <c r="M480" s="3">
        <f>vlookup(E480,'Faculty and Enrollment'!$A$1:$E$6135,4,FALSE)</f>
        <v>3906</v>
      </c>
      <c r="N480" s="3">
        <f>vlookup(E480,'Faculty and Enrollment'!$A$1:$E$6135,5,FALSE)</f>
        <v>268</v>
      </c>
      <c r="O480" s="1">
        <v>4.0</v>
      </c>
      <c r="P480" s="3" t="str">
        <f t="shared" si="2"/>
        <v>Private</v>
      </c>
      <c r="Q480" s="1" t="b">
        <v>0</v>
      </c>
    </row>
    <row r="481">
      <c r="A481" s="1" t="s">
        <v>990</v>
      </c>
      <c r="B481" s="1" t="s">
        <v>22</v>
      </c>
      <c r="C481" s="1" t="s">
        <v>991</v>
      </c>
      <c r="D481" s="3">
        <f>vlookup(C481, IPEDS!$A$2:$C$6164, 2, FALSE)</f>
        <v>204909</v>
      </c>
      <c r="E481" s="3">
        <v>204909.0</v>
      </c>
      <c r="F481" s="3">
        <f>vlookup(E481, IPEDS!$B$2:$H$6164, 2, FALSE)</f>
        <v>3</v>
      </c>
      <c r="G481" s="3" t="str">
        <f>VLOOKUP(F481,Region_Codes!A:B,2,FALSE)</f>
        <v>Great Lakes</v>
      </c>
      <c r="H481" s="3">
        <f>vlookup(E481, IPEDS!$B$2:$H$6164, 3, FALSE)</f>
        <v>21</v>
      </c>
      <c r="I481" s="3">
        <f>vlookup(E481, IPEDS!$B$2:$H$6164, 7, FALSE)</f>
        <v>71</v>
      </c>
      <c r="J481" s="3" t="str">
        <f t="shared" si="1"/>
        <v>Religious</v>
      </c>
      <c r="K481" s="3" t="str">
        <f>VLOOKUP(H481,Carnegie_class!A:B,2,FALSE)</f>
        <v>Baccalaureate Colleges</v>
      </c>
      <c r="L481" s="3" t="str">
        <f>vlookup(E481, IPEDS!$B$2:$H$6164, 5, FALSE)</f>
        <v>OH</v>
      </c>
      <c r="M481" s="3">
        <f>vlookup(E481,'Faculty and Enrollment'!$A$1:$E$6135,4,FALSE)</f>
        <v>1452</v>
      </c>
      <c r="N481" s="3">
        <f>vlookup(E481,'Faculty and Enrollment'!$A$1:$E$6135,5,FALSE)</f>
        <v>123</v>
      </c>
      <c r="O481" s="1">
        <v>4.0</v>
      </c>
      <c r="P481" s="3" t="str">
        <f t="shared" si="2"/>
        <v>Private</v>
      </c>
      <c r="Q481" s="1" t="b">
        <v>0</v>
      </c>
    </row>
    <row r="482">
      <c r="A482" s="1" t="s">
        <v>992</v>
      </c>
      <c r="B482" s="1" t="s">
        <v>22</v>
      </c>
      <c r="C482" s="1" t="s">
        <v>993</v>
      </c>
      <c r="D482" s="3">
        <f>vlookup(C482, IPEDS!$A$2:$C$6164, 2, FALSE)</f>
        <v>166957</v>
      </c>
      <c r="E482" s="3">
        <v>166957.0</v>
      </c>
      <c r="F482" s="3">
        <f>vlookup(E482, IPEDS!$B$2:$H$6164, 2, FALSE)</f>
        <v>1</v>
      </c>
      <c r="G482" s="3" t="str">
        <f>VLOOKUP(F482,Region_Codes!A:B,2,FALSE)</f>
        <v>New England</v>
      </c>
      <c r="H482" s="3">
        <f>vlookup(E482, IPEDS!$B$2:$H$6164, 3, FALSE)</f>
        <v>7</v>
      </c>
      <c r="I482" s="3">
        <f>vlookup(E482, IPEDS!$B$2:$H$6164, 7, FALSE)</f>
        <v>-2</v>
      </c>
      <c r="J482" s="3" t="str">
        <f t="shared" si="1"/>
        <v>Not religious</v>
      </c>
      <c r="K482" s="3" t="str">
        <f>VLOOKUP(H482,Carnegie_class!A:B,2,FALSE)</f>
        <v>Community College</v>
      </c>
      <c r="L482" s="3" t="str">
        <f>vlookup(E482, IPEDS!$B$2:$H$6164, 5, FALSE)</f>
        <v>MA</v>
      </c>
      <c r="M482" s="3">
        <f>vlookup(E482,'Faculty and Enrollment'!$A$1:$E$6135,4,FALSE)</f>
        <v>3204</v>
      </c>
      <c r="N482" s="3">
        <f>vlookup(E482,'Faculty and Enrollment'!$A$1:$E$6135,5,FALSE)</f>
        <v>117</v>
      </c>
      <c r="O482" s="1">
        <v>1.0</v>
      </c>
      <c r="P482" s="3" t="str">
        <f t="shared" si="2"/>
        <v>Public</v>
      </c>
      <c r="Q482" s="1" t="b">
        <v>0</v>
      </c>
    </row>
    <row r="483">
      <c r="A483" s="1" t="s">
        <v>994</v>
      </c>
      <c r="B483" s="1" t="s">
        <v>22</v>
      </c>
      <c r="C483" s="1" t="s">
        <v>995</v>
      </c>
      <c r="D483" s="3">
        <f>vlookup(C483, IPEDS!$A$2:$C$6164, 2, FALSE)</f>
        <v>120795</v>
      </c>
      <c r="E483" s="3">
        <v>120795.0</v>
      </c>
      <c r="F483" s="3">
        <f>vlookup(E483, IPEDS!$B$2:$H$6164, 2, FALSE)</f>
        <v>8</v>
      </c>
      <c r="G483" s="3" t="str">
        <f>VLOOKUP(F483,Region_Codes!A:B,2,FALSE)</f>
        <v>Far West</v>
      </c>
      <c r="H483" s="3">
        <f>vlookup(E483, IPEDS!$B$2:$H$6164, 3, FALSE)</f>
        <v>24</v>
      </c>
      <c r="I483" s="3">
        <f>vlookup(E483, IPEDS!$B$2:$H$6164, 7, FALSE)</f>
        <v>78</v>
      </c>
      <c r="J483" s="3" t="str">
        <f t="shared" si="1"/>
        <v>Religious</v>
      </c>
      <c r="K483" s="3" t="str">
        <f>VLOOKUP(H483,Carnegie_class!A:B,2,FALSE)</f>
        <v>Special Focus Four-Year</v>
      </c>
      <c r="L483" s="3" t="str">
        <f>vlookup(E483, IPEDS!$B$2:$H$6164, 5, FALSE)</f>
        <v>CA</v>
      </c>
      <c r="M483" s="3">
        <f>vlookup(E483,'Faculty and Enrollment'!$A$1:$E$6135,4,FALSE)</f>
        <v>128</v>
      </c>
      <c r="N483" s="3">
        <f>vlookup(E483,'Faculty and Enrollment'!$A$1:$E$6135,5,FALSE)</f>
        <v>9</v>
      </c>
      <c r="O483" s="1">
        <v>4.0</v>
      </c>
      <c r="P483" s="3" t="str">
        <f t="shared" si="2"/>
        <v>Private</v>
      </c>
      <c r="Q483" s="1" t="b">
        <v>0</v>
      </c>
    </row>
    <row r="484">
      <c r="A484" s="1" t="s">
        <v>996</v>
      </c>
      <c r="B484" s="1" t="s">
        <v>22</v>
      </c>
      <c r="C484" s="1" t="s">
        <v>997</v>
      </c>
      <c r="D484" s="1">
        <v>174914.0</v>
      </c>
      <c r="E484" s="1">
        <v>174914.0</v>
      </c>
      <c r="F484" s="3">
        <f>vlookup(E484, IPEDS!$B$2:$H$6164, 2, FALSE)</f>
        <v>4</v>
      </c>
      <c r="G484" s="3" t="str">
        <f>VLOOKUP(F484,Region_Codes!A:B,2,FALSE)</f>
        <v>Plains</v>
      </c>
      <c r="H484" s="3">
        <f>vlookup(E484, IPEDS!$B$2:$H$6164, 3, FALSE)</f>
        <v>17</v>
      </c>
      <c r="I484" s="3">
        <f>vlookup(E484, IPEDS!$B$2:$H$6164, 7, FALSE)</f>
        <v>30</v>
      </c>
      <c r="J484" s="3" t="str">
        <f t="shared" si="1"/>
        <v>Religious</v>
      </c>
      <c r="K484" s="3" t="str">
        <f>VLOOKUP(H484,Carnegie_class!A:B,2,FALSE)</f>
        <v>DPU</v>
      </c>
      <c r="L484" s="3" t="str">
        <f>vlookup(E484, IPEDS!$B$2:$H$6164, 5, FALSE)</f>
        <v>MN</v>
      </c>
      <c r="M484" s="3">
        <f>vlookup(E484,'Faculty and Enrollment'!$A$1:$E$6135,4,FALSE)</f>
        <v>9121</v>
      </c>
      <c r="N484" s="3">
        <f>vlookup(E484,'Faculty and Enrollment'!$A$1:$E$6135,5,FALSE)</f>
        <v>569</v>
      </c>
      <c r="O484" s="1">
        <v>4.0</v>
      </c>
      <c r="P484" s="3" t="str">
        <f t="shared" si="2"/>
        <v>Private</v>
      </c>
      <c r="Q484" s="1" t="b">
        <v>0</v>
      </c>
    </row>
    <row r="485">
      <c r="A485" s="1" t="s">
        <v>998</v>
      </c>
      <c r="B485" s="1" t="s">
        <v>22</v>
      </c>
      <c r="C485" s="1" t="s">
        <v>999</v>
      </c>
      <c r="D485" s="3">
        <f>vlookup(C485, IPEDS!$A$2:$C$6164, 2, FALSE)</f>
        <v>196264</v>
      </c>
      <c r="E485" s="3">
        <v>196264.0</v>
      </c>
      <c r="F485" s="3">
        <f>vlookup(E485, IPEDS!$B$2:$H$6164, 2, FALSE)</f>
        <v>2</v>
      </c>
      <c r="G485" s="3" t="str">
        <f>VLOOKUP(F485,Region_Codes!A:B,2,FALSE)</f>
        <v>Mid East</v>
      </c>
      <c r="H485" s="3">
        <f>vlookup(E485, IPEDS!$B$2:$H$6164, 3, FALSE)</f>
        <v>18</v>
      </c>
      <c r="I485" s="3">
        <f>vlookup(E485, IPEDS!$B$2:$H$6164, 7, FALSE)</f>
        <v>-2</v>
      </c>
      <c r="J485" s="3" t="str">
        <f t="shared" si="1"/>
        <v>Not religious</v>
      </c>
      <c r="K485" s="3" t="str">
        <f>VLOOKUP(H485,Carnegie_class!A:B,2,FALSE)</f>
        <v>M1</v>
      </c>
      <c r="L485" s="3" t="str">
        <f>vlookup(E485, IPEDS!$B$2:$H$6164, 5, FALSE)</f>
        <v>NY</v>
      </c>
      <c r="M485" s="3">
        <f>vlookup(E485,'Faculty and Enrollment'!$A$1:$E$6135,4,FALSE)</f>
        <v>9545</v>
      </c>
      <c r="N485" s="3">
        <f>vlookup(E485,'Faculty and Enrollment'!$A$1:$E$6135,5,FALSE)</f>
        <v>325</v>
      </c>
      <c r="O485" s="1">
        <v>1.0</v>
      </c>
      <c r="P485" s="3" t="str">
        <f t="shared" si="2"/>
        <v>Public</v>
      </c>
      <c r="Q485" s="1" t="b">
        <v>0</v>
      </c>
    </row>
    <row r="486">
      <c r="A486" s="1" t="s">
        <v>1000</v>
      </c>
      <c r="B486" s="1" t="s">
        <v>22</v>
      </c>
      <c r="C486" s="1" t="s">
        <v>1001</v>
      </c>
      <c r="D486" s="3">
        <f>vlookup(C486, IPEDS!$A$2:$C$6164, 2, FALSE)</f>
        <v>161563</v>
      </c>
      <c r="E486" s="3">
        <v>161563.0</v>
      </c>
      <c r="F486" s="3">
        <f>vlookup(E486, IPEDS!$B$2:$H$6164, 2, FALSE)</f>
        <v>1</v>
      </c>
      <c r="G486" s="3" t="str">
        <f>VLOOKUP(F486,Region_Codes!A:B,2,FALSE)</f>
        <v>New England</v>
      </c>
      <c r="H486" s="3">
        <f>vlookup(E486, IPEDS!$B$2:$H$6164, 3, FALSE)</f>
        <v>20</v>
      </c>
      <c r="I486" s="3">
        <f>vlookup(E486, IPEDS!$B$2:$H$6164, 7, FALSE)</f>
        <v>-2</v>
      </c>
      <c r="J486" s="3" t="str">
        <f t="shared" si="1"/>
        <v>Not religious</v>
      </c>
      <c r="K486" s="3" t="str">
        <f>VLOOKUP(H486,Carnegie_class!A:B,2,FALSE)</f>
        <v>M3</v>
      </c>
      <c r="L486" s="3" t="str">
        <f>vlookup(E486, IPEDS!$B$2:$H$6164, 5, FALSE)</f>
        <v>ME</v>
      </c>
      <c r="M486" s="3">
        <f>vlookup(E486,'Faculty and Enrollment'!$A$1:$E$6135,4,FALSE)</f>
        <v>1669</v>
      </c>
      <c r="N486" s="3">
        <f>vlookup(E486,'Faculty and Enrollment'!$A$1:$E$6135,5,FALSE)</f>
        <v>45</v>
      </c>
      <c r="O486" s="1">
        <v>3.0</v>
      </c>
      <c r="P486" s="3" t="str">
        <f t="shared" si="2"/>
        <v>Private</v>
      </c>
      <c r="Q486" s="1" t="b">
        <v>0</v>
      </c>
    </row>
    <row r="487">
      <c r="A487" s="1" t="s">
        <v>1002</v>
      </c>
      <c r="B487" s="1" t="s">
        <v>22</v>
      </c>
      <c r="C487" s="1" t="s">
        <v>1003</v>
      </c>
      <c r="D487" s="3">
        <f>vlookup(C487, IPEDS!$A$2:$C$6164, 2, FALSE)</f>
        <v>230816</v>
      </c>
      <c r="E487" s="3">
        <v>230816.0</v>
      </c>
      <c r="F487" s="3">
        <f>vlookup(E487, IPEDS!$B$2:$H$6164, 2, FALSE)</f>
        <v>1</v>
      </c>
      <c r="G487" s="3" t="str">
        <f>VLOOKUP(F487,Region_Codes!A:B,2,FALSE)</f>
        <v>New England</v>
      </c>
      <c r="H487" s="3">
        <f>vlookup(E487, IPEDS!$B$2:$H$6164, 3, FALSE)</f>
        <v>21</v>
      </c>
      <c r="I487" s="3">
        <f>vlookup(E487, IPEDS!$B$2:$H$6164, 7, FALSE)</f>
        <v>-2</v>
      </c>
      <c r="J487" s="3" t="str">
        <f t="shared" si="1"/>
        <v>Not religious</v>
      </c>
      <c r="K487" s="3" t="str">
        <f>VLOOKUP(H487,Carnegie_class!A:B,2,FALSE)</f>
        <v>Baccalaureate Colleges</v>
      </c>
      <c r="L487" s="3" t="str">
        <f>vlookup(E487, IPEDS!$B$2:$H$6164, 5, FALSE)</f>
        <v>VT</v>
      </c>
      <c r="M487" s="3">
        <f>vlookup(E487,'Faculty and Enrollment'!$A$1:$E$6135,4,FALSE)</f>
        <v>867</v>
      </c>
      <c r="N487" s="3">
        <f>vlookup(E487,'Faculty and Enrollment'!$A$1:$E$6135,5,FALSE)</f>
        <v>84</v>
      </c>
      <c r="O487" s="3">
        <f>vlookup(E487, IPEDS!$B$2:$J$6164, 9, FALSE)</f>
        <v>3</v>
      </c>
      <c r="P487" s="3" t="str">
        <f t="shared" si="2"/>
        <v>Private</v>
      </c>
      <c r="Q487" s="1" t="b">
        <v>0</v>
      </c>
    </row>
    <row r="488">
      <c r="A488" s="1" t="s">
        <v>1004</v>
      </c>
      <c r="B488" s="1" t="s">
        <v>22</v>
      </c>
      <c r="C488" s="1" t="s">
        <v>1005</v>
      </c>
      <c r="D488" s="3">
        <f>vlookup(C488, IPEDS!$A$2:$C$6164, 2, FALSE)</f>
        <v>168421</v>
      </c>
      <c r="E488" s="3">
        <v>168421.0</v>
      </c>
      <c r="F488" s="3">
        <f>vlookup(E488, IPEDS!$B$2:$H$6164, 2, FALSE)</f>
        <v>1</v>
      </c>
      <c r="G488" s="3" t="str">
        <f>VLOOKUP(F488,Region_Codes!A:B,2,FALSE)</f>
        <v>New England</v>
      </c>
      <c r="H488" s="3">
        <f>vlookup(E488, IPEDS!$B$2:$H$6164, 3, FALSE)</f>
        <v>16</v>
      </c>
      <c r="I488" s="3">
        <f>vlookup(E488, IPEDS!$B$2:$H$6164, 7, FALSE)</f>
        <v>-2</v>
      </c>
      <c r="J488" s="3" t="str">
        <f t="shared" si="1"/>
        <v>Not religious</v>
      </c>
      <c r="K488" s="3" t="str">
        <f>VLOOKUP(H488,Carnegie_class!A:B,2,FALSE)</f>
        <v>R2</v>
      </c>
      <c r="L488" s="3" t="str">
        <f>vlookup(E488, IPEDS!$B$2:$H$6164, 5, FALSE)</f>
        <v>MA</v>
      </c>
      <c r="M488" s="3">
        <f>vlookup(E488,'Faculty and Enrollment'!$A$1:$E$6135,4,FALSE)</f>
        <v>7353</v>
      </c>
      <c r="N488" s="3">
        <f>vlookup(E488,'Faculty and Enrollment'!$A$1:$E$6135,5,FALSE)</f>
        <v>479</v>
      </c>
      <c r="O488" s="1">
        <v>3.0</v>
      </c>
      <c r="P488" s="3" t="str">
        <f t="shared" si="2"/>
        <v>Private</v>
      </c>
      <c r="Q488" s="1" t="b">
        <v>0</v>
      </c>
    </row>
    <row r="489">
      <c r="A489" s="1" t="s">
        <v>1006</v>
      </c>
      <c r="B489" s="1" t="s">
        <v>22</v>
      </c>
      <c r="C489" s="1" t="s">
        <v>1007</v>
      </c>
      <c r="D489" s="3">
        <f>vlookup(C489, IPEDS!$A$2:$C$6164, 2, FALSE)</f>
        <v>202523</v>
      </c>
      <c r="E489" s="3">
        <v>202523.0</v>
      </c>
      <c r="F489" s="3">
        <f>vlookup(E489, IPEDS!$B$2:$H$6164, 2, FALSE)</f>
        <v>3</v>
      </c>
      <c r="G489" s="3" t="str">
        <f>VLOOKUP(F489,Region_Codes!A:B,2,FALSE)</f>
        <v>Great Lakes</v>
      </c>
      <c r="H489" s="3">
        <f>vlookup(E489, IPEDS!$B$2:$H$6164, 3, FALSE)</f>
        <v>21</v>
      </c>
      <c r="I489" s="3">
        <f>vlookup(E489, IPEDS!$B$2:$H$6164, 7, FALSE)</f>
        <v>-2</v>
      </c>
      <c r="J489" s="3" t="str">
        <f t="shared" si="1"/>
        <v>Not religious</v>
      </c>
      <c r="K489" s="3" t="str">
        <f>VLOOKUP(H489,Carnegie_class!A:B,2,FALSE)</f>
        <v>Baccalaureate Colleges</v>
      </c>
      <c r="L489" s="3" t="str">
        <f>vlookup(E489, IPEDS!$B$2:$H$6164, 5, FALSE)</f>
        <v>OH</v>
      </c>
      <c r="M489" s="3">
        <f>vlookup(E489,'Faculty and Enrollment'!$A$1:$E$6135,4,FALSE)</f>
        <v>2405</v>
      </c>
      <c r="N489" s="3">
        <f>vlookup(E489,'Faculty and Enrollment'!$A$1:$E$6135,5,FALSE)</f>
        <v>256</v>
      </c>
      <c r="O489" s="1">
        <v>3.0</v>
      </c>
      <c r="P489" s="3" t="str">
        <f t="shared" si="2"/>
        <v>Private</v>
      </c>
      <c r="Q489" s="1" t="b">
        <v>0</v>
      </c>
    </row>
    <row r="490">
      <c r="A490" s="1" t="s">
        <v>1008</v>
      </c>
      <c r="B490" s="1" t="s">
        <v>22</v>
      </c>
      <c r="C490" s="1" t="s">
        <v>1009</v>
      </c>
      <c r="D490" s="3">
        <f>vlookup(C490, IPEDS!$A$2:$C$6164, 2, FALSE)</f>
        <v>118693</v>
      </c>
      <c r="E490" s="3">
        <v>118693.0</v>
      </c>
      <c r="F490" s="3">
        <f>vlookup(E490, IPEDS!$B$2:$H$6164, 2, FALSE)</f>
        <v>8</v>
      </c>
      <c r="G490" s="3" t="str">
        <f>VLOOKUP(F490,Region_Codes!A:B,2,FALSE)</f>
        <v>Far West</v>
      </c>
      <c r="H490" s="3">
        <f>vlookup(E490, IPEDS!$B$2:$H$6164, 3, FALSE)</f>
        <v>29</v>
      </c>
      <c r="I490" s="3">
        <f>vlookup(E490, IPEDS!$B$2:$H$6164, 7, FALSE)</f>
        <v>-2</v>
      </c>
      <c r="J490" s="3" t="str">
        <f t="shared" si="1"/>
        <v>Not religious</v>
      </c>
      <c r="K490" s="3" t="str">
        <f>VLOOKUP(H490,Carnegie_class!A:B,2,FALSE)</f>
        <v>Special Focus Four-Year</v>
      </c>
      <c r="L490" s="3" t="str">
        <f>vlookup(E490, IPEDS!$B$2:$H$6164, 5, FALSE)</f>
        <v>CA</v>
      </c>
      <c r="M490" s="3">
        <f>vlookup(E490,'Faculty and Enrollment'!$A$1:$E$6135,4,FALSE)</f>
        <v>840</v>
      </c>
      <c r="N490" s="3">
        <f>vlookup(E490,'Faculty and Enrollment'!$A$1:$E$6135,5,FALSE)</f>
        <v>66</v>
      </c>
      <c r="O490" s="1">
        <v>3.0</v>
      </c>
      <c r="P490" s="3" t="str">
        <f t="shared" si="2"/>
        <v>Private</v>
      </c>
      <c r="Q490" s="1" t="b">
        <v>0</v>
      </c>
    </row>
    <row r="491">
      <c r="A491" s="1" t="s">
        <v>1010</v>
      </c>
      <c r="B491" s="1" t="s">
        <v>22</v>
      </c>
      <c r="C491" s="1" t="s">
        <v>1011</v>
      </c>
      <c r="D491" s="1">
        <v>192819.0</v>
      </c>
      <c r="E491" s="1">
        <v>192819.0</v>
      </c>
      <c r="F491" s="3">
        <f>vlookup(E491, IPEDS!$B$2:$H$6164, 2, FALSE)</f>
        <v>2</v>
      </c>
      <c r="G491" s="3" t="str">
        <f>VLOOKUP(F491,Region_Codes!A:B,2,FALSE)</f>
        <v>Mid East</v>
      </c>
      <c r="H491" s="3">
        <f>vlookup(E491, IPEDS!$B$2:$H$6164, 3, FALSE)</f>
        <v>18</v>
      </c>
      <c r="I491" s="3">
        <f>vlookup(E491, IPEDS!$B$2:$H$6164, 7, FALSE)</f>
        <v>-2</v>
      </c>
      <c r="J491" s="3" t="str">
        <f t="shared" si="1"/>
        <v>Not religious</v>
      </c>
      <c r="K491" s="3" t="str">
        <f>VLOOKUP(H491,Carnegie_class!A:B,2,FALSE)</f>
        <v>M1</v>
      </c>
      <c r="L491" s="3" t="str">
        <f>vlookup(E491, IPEDS!$B$2:$H$6164, 5, FALSE)</f>
        <v>NY</v>
      </c>
      <c r="M491" s="3">
        <f>vlookup(E491,'Faculty and Enrollment'!$A$1:$E$6135,4,FALSE)</f>
        <v>6452</v>
      </c>
      <c r="N491" s="3">
        <f>vlookup(E491,'Faculty and Enrollment'!$A$1:$E$6135,5,FALSE)</f>
        <v>348</v>
      </c>
      <c r="O491" s="1">
        <v>3.0</v>
      </c>
      <c r="P491" s="3" t="str">
        <f t="shared" si="2"/>
        <v>Private</v>
      </c>
      <c r="Q491" s="1" t="b">
        <v>0</v>
      </c>
    </row>
    <row r="492">
      <c r="A492" s="1" t="s">
        <v>1012</v>
      </c>
      <c r="B492" s="1" t="s">
        <v>22</v>
      </c>
      <c r="C492" s="1" t="s">
        <v>1013</v>
      </c>
      <c r="D492" s="3">
        <f>vlookup(C492, IPEDS!$A$2:$C$6164, 2, FALSE)</f>
        <v>199847</v>
      </c>
      <c r="E492" s="3">
        <v>199847.0</v>
      </c>
      <c r="F492" s="3">
        <f>vlookup(E492, IPEDS!$B$2:$H$6164, 2, FALSE)</f>
        <v>5</v>
      </c>
      <c r="G492" s="3" t="str">
        <f>VLOOKUP(F492,Region_Codes!A:B,2,FALSE)</f>
        <v>Southeast</v>
      </c>
      <c r="H492" s="3">
        <f>vlookup(E492, IPEDS!$B$2:$H$6164, 3, FALSE)</f>
        <v>16</v>
      </c>
      <c r="I492" s="3">
        <f>vlookup(E492, IPEDS!$B$2:$H$6164, 7, FALSE)</f>
        <v>-2</v>
      </c>
      <c r="J492" s="3" t="str">
        <f t="shared" si="1"/>
        <v>Not religious</v>
      </c>
      <c r="K492" s="3" t="str">
        <f>VLOOKUP(H492,Carnegie_class!A:B,2,FALSE)</f>
        <v>R2</v>
      </c>
      <c r="L492" s="3" t="str">
        <f>vlookup(E492, IPEDS!$B$2:$H$6164, 5, FALSE)</f>
        <v>NC</v>
      </c>
      <c r="M492" s="3">
        <f>vlookup(E492,'Faculty and Enrollment'!$A$1:$E$6135,4,FALSE)</f>
        <v>9121</v>
      </c>
      <c r="N492" s="3">
        <f>vlookup(E492,'Faculty and Enrollment'!$A$1:$E$6135,5,FALSE)</f>
        <v>2855</v>
      </c>
      <c r="O492" s="1">
        <v>3.0</v>
      </c>
      <c r="P492" s="3" t="str">
        <f t="shared" si="2"/>
        <v>Private</v>
      </c>
      <c r="Q492" s="1" t="b">
        <v>0</v>
      </c>
    </row>
    <row r="493">
      <c r="A493" s="1" t="s">
        <v>1014</v>
      </c>
      <c r="B493" s="1" t="s">
        <v>22</v>
      </c>
      <c r="C493" s="1" t="s">
        <v>1015</v>
      </c>
      <c r="D493" s="3">
        <f>vlookup(C493, IPEDS!$A$2:$C$6164, 2, FALSE)</f>
        <v>114716</v>
      </c>
      <c r="E493" s="3">
        <v>114716.0</v>
      </c>
      <c r="F493" s="3">
        <f>vlookup(E493, IPEDS!$B$2:$H$6164, 2, FALSE)</f>
        <v>8</v>
      </c>
      <c r="G493" s="3" t="str">
        <f>VLOOKUP(F493,Region_Codes!A:B,2,FALSE)</f>
        <v>Far West</v>
      </c>
      <c r="H493" s="3">
        <f>vlookup(E493, IPEDS!$B$2:$H$6164, 3, FALSE)</f>
        <v>14</v>
      </c>
      <c r="I493" s="3">
        <f>vlookup(E493, IPEDS!$B$2:$H$6164, 7, FALSE)</f>
        <v>-2</v>
      </c>
      <c r="J493" s="3" t="str">
        <f t="shared" si="1"/>
        <v>Not religious</v>
      </c>
      <c r="K493" s="3" t="str">
        <f>VLOOKUP(H493,Carnegie_class!A:B,2,FALSE)</f>
        <v>Baccalaureate/Associate’s Colleges: Associate’s Dominant</v>
      </c>
      <c r="L493" s="3" t="str">
        <f>vlookup(E493, IPEDS!$B$2:$H$6164, 5, FALSE)</f>
        <v>CA</v>
      </c>
      <c r="M493" s="3">
        <f>vlookup(E493,'Faculty and Enrollment'!$A$1:$E$6135,4,FALSE)</f>
        <v>12931</v>
      </c>
      <c r="N493" s="3">
        <f>vlookup(E493,'Faculty and Enrollment'!$A$1:$E$6135,5,FALSE)</f>
        <v>277</v>
      </c>
      <c r="O493" s="3">
        <f>vlookup(E493, IPEDS!$B$2:$J$6164, 9, FALSE)</f>
        <v>1</v>
      </c>
      <c r="P493" s="3" t="str">
        <f t="shared" si="2"/>
        <v>Public</v>
      </c>
      <c r="Q493" s="1" t="b">
        <v>0</v>
      </c>
    </row>
    <row r="494">
      <c r="A494" s="1" t="s">
        <v>1016</v>
      </c>
      <c r="B494" s="1" t="s">
        <v>22</v>
      </c>
      <c r="C494" s="1" t="s">
        <v>1017</v>
      </c>
      <c r="D494" s="1">
        <v>196176.0</v>
      </c>
      <c r="E494" s="1">
        <v>196176.0</v>
      </c>
      <c r="F494" s="3">
        <f>vlookup(E494, IPEDS!$B$2:$H$6164, 2, FALSE)</f>
        <v>2</v>
      </c>
      <c r="G494" s="3" t="str">
        <f>VLOOKUP(F494,Region_Codes!A:B,2,FALSE)</f>
        <v>Mid East</v>
      </c>
      <c r="H494" s="3">
        <f>vlookup(E494, IPEDS!$B$2:$H$6164, 3, FALSE)</f>
        <v>18</v>
      </c>
      <c r="I494" s="3">
        <f>vlookup(E494, IPEDS!$B$2:$H$6164, 7, FALSE)</f>
        <v>-2</v>
      </c>
      <c r="J494" s="3" t="str">
        <f t="shared" si="1"/>
        <v>Not religious</v>
      </c>
      <c r="K494" s="3" t="str">
        <f>VLOOKUP(H494,Carnegie_class!A:B,2,FALSE)</f>
        <v>M1</v>
      </c>
      <c r="L494" s="3" t="str">
        <f>vlookup(E494, IPEDS!$B$2:$H$6164, 5, FALSE)</f>
        <v>NY</v>
      </c>
      <c r="M494" s="3">
        <f>vlookup(E494,'Faculty and Enrollment'!$A$1:$E$6135,4,FALSE)</f>
        <v>7420</v>
      </c>
      <c r="N494" s="3">
        <f>vlookup(E494,'Faculty and Enrollment'!$A$1:$E$6135,5,FALSE)</f>
        <v>430</v>
      </c>
      <c r="O494" s="1">
        <v>1.0</v>
      </c>
      <c r="P494" s="3" t="str">
        <f t="shared" si="2"/>
        <v>Public</v>
      </c>
      <c r="Q494" s="1" t="b">
        <v>0</v>
      </c>
    </row>
    <row r="495">
      <c r="A495" s="1" t="s">
        <v>1018</v>
      </c>
      <c r="B495" s="1" t="s">
        <v>22</v>
      </c>
      <c r="C495" s="1" t="s">
        <v>1019</v>
      </c>
      <c r="D495" s="1">
        <v>168281.0</v>
      </c>
      <c r="E495" s="1">
        <v>168281.0</v>
      </c>
      <c r="F495" s="3">
        <f>vlookup(E495, IPEDS!$B$2:$H$6164, 2, FALSE)</f>
        <v>1</v>
      </c>
      <c r="G495" s="3" t="str">
        <f>VLOOKUP(F495,Region_Codes!A:B,2,FALSE)</f>
        <v>New England</v>
      </c>
      <c r="H495" s="3">
        <f>vlookup(E495, IPEDS!$B$2:$H$6164, 3, FALSE)</f>
        <v>21</v>
      </c>
      <c r="I495" s="3">
        <f>vlookup(E495, IPEDS!$B$2:$H$6164, 7, FALSE)</f>
        <v>-2</v>
      </c>
      <c r="J495" s="3" t="str">
        <f t="shared" si="1"/>
        <v>Not religious</v>
      </c>
      <c r="K495" s="3" t="str">
        <f>VLOOKUP(H495,Carnegie_class!A:B,2,FALSE)</f>
        <v>Baccalaureate Colleges</v>
      </c>
      <c r="L495" s="3" t="str">
        <f>vlookup(E495, IPEDS!$B$2:$H$6164, 5, FALSE)</f>
        <v>MA</v>
      </c>
      <c r="M495" s="3">
        <f>vlookup(E495,'Faculty and Enrollment'!$A$1:$E$6135,4,FALSE)</f>
        <v>1778</v>
      </c>
      <c r="N495" s="3">
        <f>vlookup(E495,'Faculty and Enrollment'!$A$1:$E$6135,5,FALSE)</f>
        <v>151</v>
      </c>
      <c r="O495" s="1">
        <v>3.0</v>
      </c>
      <c r="P495" s="3" t="str">
        <f t="shared" si="2"/>
        <v>Private</v>
      </c>
      <c r="Q495" s="1" t="b">
        <v>0</v>
      </c>
    </row>
    <row r="496">
      <c r="A496" s="1" t="s">
        <v>1020</v>
      </c>
      <c r="B496" s="1" t="s">
        <v>19</v>
      </c>
      <c r="C496" s="1" t="s">
        <v>1021</v>
      </c>
      <c r="D496" s="3">
        <f>vlookup(C496, IPEDS!$A$2:$C$6164, 2, FALSE)</f>
        <v>126678</v>
      </c>
      <c r="E496" s="3">
        <v>126678.0</v>
      </c>
      <c r="F496" s="3">
        <f>vlookup(E496, IPEDS!$B$2:$H$6164, 2, FALSE)</f>
        <v>7</v>
      </c>
      <c r="G496" s="3" t="str">
        <f>VLOOKUP(F496,Region_Codes!A:B,2,FALSE)</f>
        <v>Rocky Mountains</v>
      </c>
      <c r="H496" s="3">
        <f>vlookup(E496, IPEDS!$B$2:$H$6164, 3, FALSE)</f>
        <v>21</v>
      </c>
      <c r="I496" s="3">
        <f>vlookup(E496, IPEDS!$B$2:$H$6164, 7, FALSE)</f>
        <v>-2</v>
      </c>
      <c r="J496" s="3" t="str">
        <f t="shared" si="1"/>
        <v>Not religious</v>
      </c>
      <c r="K496" s="3" t="str">
        <f>VLOOKUP(H496,Carnegie_class!A:B,2,FALSE)</f>
        <v>Baccalaureate Colleges</v>
      </c>
      <c r="L496" s="3" t="str">
        <f>vlookup(E496, IPEDS!$B$2:$H$6164, 5, FALSE)</f>
        <v>CO</v>
      </c>
      <c r="M496" s="3">
        <f>vlookup(E496,'Faculty and Enrollment'!$A$1:$E$6135,4,FALSE)</f>
        <v>2173</v>
      </c>
      <c r="N496" s="3">
        <f>vlookup(E496,'Faculty and Enrollment'!$A$1:$E$6135,5,FALSE)</f>
        <v>244</v>
      </c>
      <c r="O496" s="1">
        <v>3.0</v>
      </c>
      <c r="P496" s="3" t="str">
        <f t="shared" si="2"/>
        <v>Private</v>
      </c>
      <c r="Q496" s="1" t="b">
        <v>0</v>
      </c>
    </row>
    <row r="497">
      <c r="A497" s="1" t="s">
        <v>1022</v>
      </c>
      <c r="B497" s="1" t="s">
        <v>1023</v>
      </c>
      <c r="C497" s="1" t="s">
        <v>1024</v>
      </c>
      <c r="D497" s="1">
        <v>235237.0</v>
      </c>
      <c r="E497" s="1">
        <v>235237.0</v>
      </c>
      <c r="F497" s="3">
        <f>vlookup(E497, IPEDS!$B$2:$H$6164, 2, FALSE)</f>
        <v>8</v>
      </c>
      <c r="G497" s="3" t="str">
        <f>VLOOKUP(F497,Region_Codes!A:B,2,FALSE)</f>
        <v>Far West</v>
      </c>
      <c r="H497" s="3">
        <f>vlookup(E497, IPEDS!$B$2:$H$6164, 3, FALSE)</f>
        <v>14</v>
      </c>
      <c r="I497" s="3">
        <f>vlookup(E497, IPEDS!$B$2:$H$6164, 7, FALSE)</f>
        <v>-2</v>
      </c>
      <c r="J497" s="3" t="str">
        <f t="shared" si="1"/>
        <v>Not religious</v>
      </c>
      <c r="K497" s="3" t="str">
        <f>VLOOKUP(H497,Carnegie_class!A:B,2,FALSE)</f>
        <v>Baccalaureate/Associate’s Colleges: Associate’s Dominant</v>
      </c>
      <c r="L497" s="3" t="str">
        <f>vlookup(E497, IPEDS!$B$2:$H$6164, 5, FALSE)</f>
        <v>WA</v>
      </c>
      <c r="M497" s="3">
        <f>vlookup(E497,'Faculty and Enrollment'!$A$1:$E$6135,4,FALSE)</f>
        <v>7427</v>
      </c>
      <c r="N497" s="3">
        <f>vlookup(E497,'Faculty and Enrollment'!$A$1:$E$6135,5,FALSE)</f>
        <v>248</v>
      </c>
      <c r="O497" s="3">
        <f>vlookup(E497, IPEDS!$B$2:$J$6164, 9, FALSE)</f>
        <v>1</v>
      </c>
      <c r="P497" s="3" t="str">
        <f t="shared" si="2"/>
        <v>Public</v>
      </c>
      <c r="Q497" s="1" t="b">
        <v>0</v>
      </c>
    </row>
    <row r="498">
      <c r="A498" s="1" t="s">
        <v>1025</v>
      </c>
      <c r="B498" s="1" t="s">
        <v>162</v>
      </c>
      <c r="C498" s="1" t="s">
        <v>1026</v>
      </c>
      <c r="D498" s="1">
        <v>110671.0</v>
      </c>
      <c r="E498" s="1">
        <v>110671.0</v>
      </c>
      <c r="F498" s="3">
        <f>vlookup(E498, IPEDS!$B$2:$H$6164, 2, FALSE)</f>
        <v>8</v>
      </c>
      <c r="G498" s="3" t="str">
        <f>VLOOKUP(F498,Region_Codes!A:B,2,FALSE)</f>
        <v>Far West</v>
      </c>
      <c r="H498" s="3">
        <f>vlookup(E498, IPEDS!$B$2:$H$6164, 3, FALSE)</f>
        <v>15</v>
      </c>
      <c r="I498" s="3">
        <f>vlookup(E498, IPEDS!$B$2:$H$6164, 7, FALSE)</f>
        <v>-2</v>
      </c>
      <c r="J498" s="3" t="str">
        <f t="shared" si="1"/>
        <v>Not religious</v>
      </c>
      <c r="K498" s="3" t="str">
        <f>VLOOKUP(H498,Carnegie_class!A:B,2,FALSE)</f>
        <v>R1</v>
      </c>
      <c r="L498" s="3" t="str">
        <f>vlookup(E498, IPEDS!$B$2:$H$6164, 5, FALSE)</f>
        <v>CA</v>
      </c>
      <c r="M498" s="3">
        <f>vlookup(E498,'Faculty and Enrollment'!$A$1:$E$6135,4,FALSE)</f>
        <v>26426</v>
      </c>
      <c r="N498" s="3">
        <f>vlookup(E498,'Faculty and Enrollment'!$A$1:$E$6135,5,FALSE)</f>
        <v>1075</v>
      </c>
      <c r="O498" s="3">
        <f>vlookup(E498, IPEDS!$B$2:$J$6164, 9, FALSE)</f>
        <v>1</v>
      </c>
      <c r="P498" s="3" t="str">
        <f t="shared" si="2"/>
        <v>Public</v>
      </c>
      <c r="Q498" s="1" t="b">
        <v>0</v>
      </c>
    </row>
    <row r="499">
      <c r="A499" s="1" t="s">
        <v>1027</v>
      </c>
      <c r="B499" s="1" t="s">
        <v>22</v>
      </c>
      <c r="C499" s="1" t="s">
        <v>1028</v>
      </c>
      <c r="D499" s="3">
        <f>vlookup(C499, IPEDS!$A$2:$C$6164, 2, FALSE)</f>
        <v>217493</v>
      </c>
      <c r="E499" s="3">
        <v>217493.0</v>
      </c>
      <c r="F499" s="3">
        <f>vlookup(E499, IPEDS!$B$2:$H$6164, 2, FALSE)</f>
        <v>1</v>
      </c>
      <c r="G499" s="3" t="str">
        <f>VLOOKUP(F499,Region_Codes!A:B,2,FALSE)</f>
        <v>New England</v>
      </c>
      <c r="H499" s="3">
        <f>vlookup(E499, IPEDS!$B$2:$H$6164, 3, FALSE)</f>
        <v>18</v>
      </c>
      <c r="I499" s="3">
        <f>vlookup(E499, IPEDS!$B$2:$H$6164, 7, FALSE)</f>
        <v>-2</v>
      </c>
      <c r="J499" s="3" t="str">
        <f t="shared" si="1"/>
        <v>Not religious</v>
      </c>
      <c r="K499" s="3" t="str">
        <f>VLOOKUP(H499,Carnegie_class!A:B,2,FALSE)</f>
        <v>M1</v>
      </c>
      <c r="L499" s="3" t="str">
        <f>vlookup(E499, IPEDS!$B$2:$H$6164, 5, FALSE)</f>
        <v>RI</v>
      </c>
      <c r="M499" s="3">
        <f>vlookup(E499,'Faculty and Enrollment'!$A$1:$E$6135,4,FALSE)</f>
        <v>2540</v>
      </c>
      <c r="N499" s="3">
        <f>vlookup(E499,'Faculty and Enrollment'!$A$1:$E$6135,5,FALSE)</f>
        <v>306</v>
      </c>
      <c r="O499" s="1">
        <v>3.0</v>
      </c>
      <c r="P499" s="3" t="str">
        <f t="shared" si="2"/>
        <v>Private</v>
      </c>
      <c r="Q499" s="1" t="b">
        <v>0</v>
      </c>
    </row>
    <row r="500">
      <c r="A500" s="1" t="s">
        <v>1029</v>
      </c>
      <c r="B500" s="1" t="s">
        <v>22</v>
      </c>
      <c r="C500" s="1" t="s">
        <v>1030</v>
      </c>
      <c r="D500" s="3">
        <f>vlookup(C500, IPEDS!$A$2:$C$6164, 2, FALSE)</f>
        <v>163426</v>
      </c>
      <c r="E500" s="3">
        <v>163426.0</v>
      </c>
      <c r="F500" s="3">
        <f>vlookup(E500, IPEDS!$B$2:$H$6164, 2, FALSE)</f>
        <v>2</v>
      </c>
      <c r="G500" s="3" t="str">
        <f>VLOOKUP(F500,Region_Codes!A:B,2,FALSE)</f>
        <v>Mid East</v>
      </c>
      <c r="H500" s="3">
        <f>vlookup(E500, IPEDS!$B$2:$H$6164, 3, FALSE)</f>
        <v>2</v>
      </c>
      <c r="I500" s="3">
        <f>vlookup(E500, IPEDS!$B$2:$H$6164, 7, FALSE)</f>
        <v>-2</v>
      </c>
      <c r="J500" s="3" t="str">
        <f t="shared" si="1"/>
        <v>Not religious</v>
      </c>
      <c r="K500" s="3" t="str">
        <f>VLOOKUP(H500,Carnegie_class!A:B,2,FALSE)</f>
        <v>Community College</v>
      </c>
      <c r="L500" s="3" t="str">
        <f>vlookup(E500, IPEDS!$B$2:$H$6164, 5, FALSE)</f>
        <v>MD</v>
      </c>
      <c r="M500" s="3">
        <f>vlookup(E500,'Faculty and Enrollment'!$A$1:$E$6135,4,FALSE)</f>
        <v>17780</v>
      </c>
      <c r="N500" s="3">
        <f>vlookup(E500,'Faculty and Enrollment'!$A$1:$E$6135,5,FALSE)</f>
        <v>671</v>
      </c>
      <c r="O500" s="1">
        <v>1.0</v>
      </c>
      <c r="P500" s="3" t="str">
        <f t="shared" si="2"/>
        <v>Public</v>
      </c>
      <c r="Q500" s="1" t="b">
        <v>0</v>
      </c>
    </row>
    <row r="501">
      <c r="A501" s="1" t="s">
        <v>1031</v>
      </c>
      <c r="B501" s="1" t="s">
        <v>22</v>
      </c>
      <c r="C501" s="1" t="s">
        <v>1032</v>
      </c>
      <c r="D501" s="3">
        <f>vlookup(C501, IPEDS!$A$2:$C$6164, 2, FALSE)</f>
        <v>167835</v>
      </c>
      <c r="E501" s="3">
        <v>167835.0</v>
      </c>
      <c r="F501" s="3">
        <f>vlookup(E501, IPEDS!$B$2:$H$6164, 2, FALSE)</f>
        <v>1</v>
      </c>
      <c r="G501" s="3" t="str">
        <f>VLOOKUP(F501,Region_Codes!A:B,2,FALSE)</f>
        <v>New England</v>
      </c>
      <c r="H501" s="3">
        <f>vlookup(E501, IPEDS!$B$2:$H$6164, 3, FALSE)</f>
        <v>21</v>
      </c>
      <c r="I501" s="3">
        <f>vlookup(E501, IPEDS!$B$2:$H$6164, 7, FALSE)</f>
        <v>-2</v>
      </c>
      <c r="J501" s="3" t="str">
        <f t="shared" si="1"/>
        <v>Not religious</v>
      </c>
      <c r="K501" s="3" t="str">
        <f>VLOOKUP(H501,Carnegie_class!A:B,2,FALSE)</f>
        <v>Baccalaureate Colleges</v>
      </c>
      <c r="L501" s="3" t="str">
        <f>vlookup(E501, IPEDS!$B$2:$H$6164, 5, FALSE)</f>
        <v>MA</v>
      </c>
      <c r="M501" s="3">
        <f>vlookup(E501,'Faculty and Enrollment'!$A$1:$E$6135,4,FALSE)</f>
        <v>2830</v>
      </c>
      <c r="N501" s="3">
        <f>vlookup(E501,'Faculty and Enrollment'!$A$1:$E$6135,5,FALSE)</f>
        <v>367</v>
      </c>
      <c r="O501" s="1">
        <v>3.0</v>
      </c>
      <c r="P501" s="3" t="str">
        <f t="shared" si="2"/>
        <v>Private</v>
      </c>
      <c r="Q501" s="1" t="b">
        <v>0</v>
      </c>
    </row>
    <row r="502">
      <c r="A502" s="1" t="s">
        <v>1033</v>
      </c>
      <c r="B502" s="1" t="s">
        <v>22</v>
      </c>
      <c r="C502" s="1" t="s">
        <v>1034</v>
      </c>
      <c r="D502" s="3">
        <f>vlookup(C502, IPEDS!$A$2:$C$6164, 2, FALSE)</f>
        <v>163453</v>
      </c>
      <c r="E502" s="3">
        <v>163453.0</v>
      </c>
      <c r="F502" s="3">
        <f>vlookup(E502, IPEDS!$B$2:$H$6164, 2, FALSE)</f>
        <v>2</v>
      </c>
      <c r="G502" s="3" t="str">
        <f>VLOOKUP(F502,Region_Codes!A:B,2,FALSE)</f>
        <v>Mid East</v>
      </c>
      <c r="H502" s="3">
        <f>vlookup(E502, IPEDS!$B$2:$H$6164, 3, FALSE)</f>
        <v>16</v>
      </c>
      <c r="I502" s="3">
        <f>vlookup(E502, IPEDS!$B$2:$H$6164, 7, FALSE)</f>
        <v>-2</v>
      </c>
      <c r="J502" s="3" t="str">
        <f t="shared" si="1"/>
        <v>Not religious</v>
      </c>
      <c r="K502" s="3" t="str">
        <f>VLOOKUP(H502,Carnegie_class!A:B,2,FALSE)</f>
        <v>R2</v>
      </c>
      <c r="L502" s="3" t="str">
        <f>vlookup(E502, IPEDS!$B$2:$H$6164, 5, FALSE)</f>
        <v>MD</v>
      </c>
      <c r="M502" s="3">
        <f>vlookup(E502,'Faculty and Enrollment'!$A$1:$E$6135,4,FALSE)</f>
        <v>9808</v>
      </c>
      <c r="N502" s="3">
        <f>vlookup(E502,'Faculty and Enrollment'!$A$1:$E$6135,5,FALSE)</f>
        <v>545</v>
      </c>
      <c r="O502" s="1">
        <v>1.0</v>
      </c>
      <c r="P502" s="3" t="str">
        <f t="shared" si="2"/>
        <v>Public</v>
      </c>
      <c r="Q502" s="1" t="b">
        <v>0</v>
      </c>
    </row>
    <row r="503">
      <c r="A503" s="1" t="s">
        <v>1035</v>
      </c>
      <c r="B503" s="1" t="s">
        <v>22</v>
      </c>
      <c r="C503" s="1" t="s">
        <v>1036</v>
      </c>
      <c r="D503" s="3">
        <f>vlookup(C503, IPEDS!$A$2:$C$6164, 2, FALSE)</f>
        <v>166018</v>
      </c>
      <c r="E503" s="3">
        <v>166018.0</v>
      </c>
      <c r="F503" s="3">
        <f>vlookup(E503, IPEDS!$B$2:$H$6164, 2, FALSE)</f>
        <v>1</v>
      </c>
      <c r="G503" s="3" t="str">
        <f>VLOOKUP(F503,Region_Codes!A:B,2,FALSE)</f>
        <v>New England</v>
      </c>
      <c r="H503" s="3">
        <f>vlookup(E503, IPEDS!$B$2:$H$6164, 3, FALSE)</f>
        <v>21</v>
      </c>
      <c r="I503" s="3">
        <f>vlookup(E503, IPEDS!$B$2:$H$6164, 7, FALSE)</f>
        <v>-2</v>
      </c>
      <c r="J503" s="3" t="str">
        <f t="shared" si="1"/>
        <v>Not religious</v>
      </c>
      <c r="K503" s="3" t="str">
        <f>VLOOKUP(H503,Carnegie_class!A:B,2,FALSE)</f>
        <v>Baccalaureate Colleges</v>
      </c>
      <c r="L503" s="3" t="str">
        <f>vlookup(E503, IPEDS!$B$2:$H$6164, 5, FALSE)</f>
        <v>MA</v>
      </c>
      <c r="M503" s="3">
        <f>vlookup(E503,'Faculty and Enrollment'!$A$1:$E$6135,4,FALSE)</f>
        <v>717</v>
      </c>
      <c r="N503" s="3">
        <f>vlookup(E503,'Faculty and Enrollment'!$A$1:$E$6135,5,FALSE)</f>
        <v>52</v>
      </c>
      <c r="O503" s="3">
        <f>vlookup(E503, IPEDS!$B$2:$J$6164, 9, FALSE)</f>
        <v>3</v>
      </c>
      <c r="P503" s="3" t="str">
        <f t="shared" si="2"/>
        <v>Private</v>
      </c>
      <c r="Q503" s="1" t="b">
        <v>0</v>
      </c>
    </row>
    <row r="504">
      <c r="A504" s="1" t="s">
        <v>1037</v>
      </c>
      <c r="B504" s="1" t="s">
        <v>22</v>
      </c>
      <c r="C504" s="1" t="s">
        <v>1038</v>
      </c>
      <c r="D504" s="3">
        <f>vlookup(C504, IPEDS!$A$2:$C$6164, 2, FALSE)</f>
        <v>234827</v>
      </c>
      <c r="E504" s="3">
        <v>234827.0</v>
      </c>
      <c r="F504" s="3">
        <f>vlookup(E504, IPEDS!$B$2:$H$6164, 2, FALSE)</f>
        <v>8</v>
      </c>
      <c r="G504" s="3" t="str">
        <f>VLOOKUP(F504,Region_Codes!A:B,2,FALSE)</f>
        <v>Far West</v>
      </c>
      <c r="H504" s="3">
        <f>vlookup(E504, IPEDS!$B$2:$H$6164, 3, FALSE)</f>
        <v>18</v>
      </c>
      <c r="I504" s="3">
        <f>vlookup(E504, IPEDS!$B$2:$H$6164, 7, FALSE)</f>
        <v>-2</v>
      </c>
      <c r="J504" s="3" t="str">
        <f t="shared" si="1"/>
        <v>Not religious</v>
      </c>
      <c r="K504" s="3" t="str">
        <f>VLOOKUP(H504,Carnegie_class!A:B,2,FALSE)</f>
        <v>M1</v>
      </c>
      <c r="L504" s="3" t="str">
        <f>vlookup(E504, IPEDS!$B$2:$H$6164, 5, FALSE)</f>
        <v>WA</v>
      </c>
      <c r="M504" s="3">
        <f>vlookup(E504,'Faculty and Enrollment'!$A$1:$E$6135,4,FALSE)</f>
        <v>8796</v>
      </c>
      <c r="N504" s="3">
        <f>vlookup(E504,'Faculty and Enrollment'!$A$1:$E$6135,5,FALSE)</f>
        <v>498</v>
      </c>
      <c r="O504" s="1">
        <v>1.0</v>
      </c>
      <c r="P504" s="3" t="str">
        <f t="shared" si="2"/>
        <v>Public</v>
      </c>
      <c r="Q504" s="1" t="b">
        <v>0</v>
      </c>
    </row>
    <row r="505">
      <c r="A505" s="1" t="s">
        <v>1039</v>
      </c>
      <c r="B505" s="1" t="s">
        <v>22</v>
      </c>
      <c r="C505" s="1" t="s">
        <v>1040</v>
      </c>
      <c r="D505" s="1">
        <v>110617.0</v>
      </c>
      <c r="E505" s="1">
        <v>110617.0</v>
      </c>
      <c r="F505" s="3">
        <f>vlookup(E505, IPEDS!$B$2:$H$6164, 2, FALSE)</f>
        <v>8</v>
      </c>
      <c r="G505" s="3" t="str">
        <f>VLOOKUP(F505,Region_Codes!A:B,2,FALSE)</f>
        <v>Far West</v>
      </c>
      <c r="H505" s="3">
        <f>vlookup(E505, IPEDS!$B$2:$H$6164, 3, FALSE)</f>
        <v>18</v>
      </c>
      <c r="I505" s="3">
        <f>vlookup(E505, IPEDS!$B$2:$H$6164, 7, FALSE)</f>
        <v>-2</v>
      </c>
      <c r="J505" s="3" t="str">
        <f t="shared" si="1"/>
        <v>Not religious</v>
      </c>
      <c r="K505" s="3" t="str">
        <f>VLOOKUP(H505,Carnegie_class!A:B,2,FALSE)</f>
        <v>M1</v>
      </c>
      <c r="L505" s="3" t="str">
        <f>vlookup(E505, IPEDS!$B$2:$H$6164, 5, FALSE)</f>
        <v>CA</v>
      </c>
      <c r="M505" s="3">
        <f>vlookup(E505,'Faculty and Enrollment'!$A$1:$E$6135,4,FALSE)</f>
        <v>31172</v>
      </c>
      <c r="N505" s="3">
        <f>vlookup(E505,'Faculty and Enrollment'!$A$1:$E$6135,5,FALSE)</f>
        <v>1141</v>
      </c>
      <c r="O505" s="3">
        <f>vlookup(E505, IPEDS!$B$2:$J$6164, 9, FALSE)</f>
        <v>1</v>
      </c>
      <c r="P505" s="3" t="str">
        <f t="shared" si="2"/>
        <v>Public</v>
      </c>
      <c r="Q505" s="1" t="b">
        <v>1</v>
      </c>
    </row>
    <row r="506">
      <c r="A506" s="1" t="s">
        <v>1041</v>
      </c>
      <c r="B506" s="1" t="s">
        <v>22</v>
      </c>
      <c r="C506" s="1" t="s">
        <v>1042</v>
      </c>
      <c r="D506" s="3">
        <f>vlookup(C506, IPEDS!$A$2:$C$6164, 2, FALSE)</f>
        <v>167783</v>
      </c>
      <c r="E506" s="3">
        <v>167783.0</v>
      </c>
      <c r="F506" s="3">
        <f>vlookup(E506, IPEDS!$B$2:$H$6164, 2, FALSE)</f>
        <v>1</v>
      </c>
      <c r="G506" s="3" t="str">
        <f>VLOOKUP(F506,Region_Codes!A:B,2,FALSE)</f>
        <v>New England</v>
      </c>
      <c r="H506" s="3">
        <f>vlookup(E506, IPEDS!$B$2:$H$6164, 3, FALSE)</f>
        <v>17</v>
      </c>
      <c r="I506" s="3">
        <f>vlookup(E506, IPEDS!$B$2:$H$6164, 7, FALSE)</f>
        <v>-2</v>
      </c>
      <c r="J506" s="3" t="str">
        <f t="shared" si="1"/>
        <v>Not religious</v>
      </c>
      <c r="K506" s="3" t="str">
        <f>VLOOKUP(H506,Carnegie_class!A:B,2,FALSE)</f>
        <v>DPU</v>
      </c>
      <c r="L506" s="3" t="str">
        <f>vlookup(E506, IPEDS!$B$2:$H$6164, 5, FALSE)</f>
        <v>MA</v>
      </c>
      <c r="M506" s="3">
        <f>vlookup(E506,'Faculty and Enrollment'!$A$1:$E$6135,4,FALSE)</f>
        <v>5053</v>
      </c>
      <c r="N506" s="3">
        <f>vlookup(E506,'Faculty and Enrollment'!$A$1:$E$6135,5,FALSE)</f>
        <v>384</v>
      </c>
      <c r="O506" s="1">
        <v>3.0</v>
      </c>
      <c r="P506" s="3" t="str">
        <f t="shared" si="2"/>
        <v>Private</v>
      </c>
      <c r="Q506" s="1" t="b">
        <v>0</v>
      </c>
    </row>
    <row r="507">
      <c r="A507" s="1" t="s">
        <v>1043</v>
      </c>
      <c r="B507" s="1" t="s">
        <v>22</v>
      </c>
      <c r="C507" s="1" t="s">
        <v>1044</v>
      </c>
      <c r="D507" s="1">
        <v>190664.0</v>
      </c>
      <c r="E507" s="1">
        <v>190664.0</v>
      </c>
      <c r="F507" s="3">
        <f>vlookup(E507, IPEDS!$B$2:$H$6164, 2, FALSE)</f>
        <v>2</v>
      </c>
      <c r="G507" s="3" t="str">
        <f>VLOOKUP(F507,Region_Codes!A:B,2,FALSE)</f>
        <v>Mid East</v>
      </c>
      <c r="H507" s="3">
        <f>vlookup(E507, IPEDS!$B$2:$H$6164, 3, FALSE)</f>
        <v>18</v>
      </c>
      <c r="I507" s="3">
        <f>vlookup(E507, IPEDS!$B$2:$H$6164, 7, FALSE)</f>
        <v>-2</v>
      </c>
      <c r="J507" s="3" t="str">
        <f t="shared" si="1"/>
        <v>Not religious</v>
      </c>
      <c r="K507" s="3" t="str">
        <f>VLOOKUP(H507,Carnegie_class!A:B,2,FALSE)</f>
        <v>M1</v>
      </c>
      <c r="L507" s="3" t="str">
        <f>vlookup(E507, IPEDS!$B$2:$H$6164, 5, FALSE)</f>
        <v>NY</v>
      </c>
      <c r="M507" s="3">
        <f>vlookup(E507,'Faculty and Enrollment'!$A$1:$E$6135,4,FALSE)</f>
        <v>16481</v>
      </c>
      <c r="N507" s="3">
        <f>vlookup(E507,'Faculty and Enrollment'!$A$1:$E$6135,5,FALSE)</f>
        <v>845</v>
      </c>
      <c r="O507" s="1">
        <v>1.0</v>
      </c>
      <c r="P507" s="3" t="str">
        <f t="shared" si="2"/>
        <v>Public</v>
      </c>
      <c r="Q507" s="1" t="b">
        <v>0</v>
      </c>
    </row>
    <row r="508">
      <c r="A508" s="1" t="s">
        <v>1045</v>
      </c>
      <c r="B508" s="1" t="s">
        <v>22</v>
      </c>
      <c r="C508" s="1" t="s">
        <v>1046</v>
      </c>
      <c r="D508" s="1">
        <v>190512.0</v>
      </c>
      <c r="E508" s="1">
        <v>190512.0</v>
      </c>
      <c r="F508" s="3">
        <f>vlookup(E508, IPEDS!$B$2:$H$6164, 2, FALSE)</f>
        <v>2</v>
      </c>
      <c r="G508" s="3" t="str">
        <f>VLOOKUP(F508,Region_Codes!A:B,2,FALSE)</f>
        <v>Mid East</v>
      </c>
      <c r="H508" s="3">
        <f>vlookup(E508, IPEDS!$B$2:$H$6164, 3, FALSE)</f>
        <v>18</v>
      </c>
      <c r="I508" s="3">
        <f>vlookup(E508, IPEDS!$B$2:$H$6164, 7, FALSE)</f>
        <v>-2</v>
      </c>
      <c r="J508" s="3" t="str">
        <f t="shared" si="1"/>
        <v>Not religious</v>
      </c>
      <c r="K508" s="3" t="str">
        <f>VLOOKUP(H508,Carnegie_class!A:B,2,FALSE)</f>
        <v>M1</v>
      </c>
      <c r="L508" s="3" t="str">
        <f>vlookup(E508, IPEDS!$B$2:$H$6164, 5, FALSE)</f>
        <v>NY</v>
      </c>
      <c r="M508" s="3">
        <f>vlookup(E508,'Faculty and Enrollment'!$A$1:$E$6135,4,FALSE)</f>
        <v>19698</v>
      </c>
      <c r="N508" s="3">
        <f>vlookup(E508,'Faculty and Enrollment'!$A$1:$E$6135,5,FALSE)</f>
        <v>737</v>
      </c>
      <c r="O508" s="1">
        <v>1.0</v>
      </c>
      <c r="P508" s="3" t="str">
        <f t="shared" si="2"/>
        <v>Public</v>
      </c>
      <c r="Q508" s="1" t="b">
        <v>0</v>
      </c>
    </row>
    <row r="509">
      <c r="A509" s="1" t="s">
        <v>1047</v>
      </c>
      <c r="B509" s="1" t="s">
        <v>162</v>
      </c>
      <c r="C509" s="1" t="s">
        <v>1048</v>
      </c>
      <c r="D509" s="1">
        <v>110705.0</v>
      </c>
      <c r="E509" s="1">
        <v>110705.0</v>
      </c>
      <c r="F509" s="3">
        <f>vlookup(E509, IPEDS!$B$2:$H$6164, 2, FALSE)</f>
        <v>8</v>
      </c>
      <c r="G509" s="3" t="str">
        <f>VLOOKUP(F509,Region_Codes!A:B,2,FALSE)</f>
        <v>Far West</v>
      </c>
      <c r="H509" s="3">
        <f>vlookup(E509, IPEDS!$B$2:$H$6164, 3, FALSE)</f>
        <v>15</v>
      </c>
      <c r="I509" s="3">
        <f>vlookup(E509, IPEDS!$B$2:$H$6164, 7, FALSE)</f>
        <v>-2</v>
      </c>
      <c r="J509" s="3" t="str">
        <f t="shared" si="1"/>
        <v>Not religious</v>
      </c>
      <c r="K509" s="3" t="str">
        <f>VLOOKUP(H509,Carnegie_class!A:B,2,FALSE)</f>
        <v>R1</v>
      </c>
      <c r="L509" s="3" t="str">
        <f>vlookup(E509, IPEDS!$B$2:$H$6164, 5, FALSE)</f>
        <v>CA</v>
      </c>
      <c r="M509" s="3">
        <f>vlookup(E509,'Faculty and Enrollment'!$A$1:$E$6135,4,FALSE)</f>
        <v>26068</v>
      </c>
      <c r="N509" s="3">
        <f>vlookup(E509,'Faculty and Enrollment'!$A$1:$E$6135,5,FALSE)</f>
        <v>1153</v>
      </c>
      <c r="O509" s="3">
        <f>vlookup(E509, IPEDS!$B$2:$J$6164, 9, FALSE)</f>
        <v>1</v>
      </c>
      <c r="P509" s="3" t="str">
        <f t="shared" si="2"/>
        <v>Public</v>
      </c>
      <c r="Q509" s="1" t="b">
        <v>1</v>
      </c>
    </row>
    <row r="510">
      <c r="A510" s="1" t="s">
        <v>1049</v>
      </c>
      <c r="B510" s="1" t="s">
        <v>22</v>
      </c>
      <c r="C510" s="1" t="s">
        <v>1050</v>
      </c>
      <c r="D510" s="1">
        <v>441937.0</v>
      </c>
      <c r="E510" s="1">
        <v>441937.0</v>
      </c>
      <c r="F510" s="3">
        <f>vlookup(E510, IPEDS!$B$2:$H$6164, 2, FALSE)</f>
        <v>8</v>
      </c>
      <c r="G510" s="3" t="str">
        <f>VLOOKUP(F510,Region_Codes!A:B,2,FALSE)</f>
        <v>Far West</v>
      </c>
      <c r="H510" s="3">
        <f>vlookup(E510, IPEDS!$B$2:$H$6164, 3, FALSE)</f>
        <v>20</v>
      </c>
      <c r="I510" s="3">
        <f>vlookup(E510, IPEDS!$B$2:$H$6164, 7, FALSE)</f>
        <v>-2</v>
      </c>
      <c r="J510" s="3" t="str">
        <f t="shared" si="1"/>
        <v>Not religious</v>
      </c>
      <c r="K510" s="3" t="str">
        <f>VLOOKUP(H510,Carnegie_class!A:B,2,FALSE)</f>
        <v>M3</v>
      </c>
      <c r="L510" s="3" t="str">
        <f>vlookup(E510, IPEDS!$B$2:$H$6164, 5, FALSE)</f>
        <v>CA</v>
      </c>
      <c r="M510" s="3">
        <f>vlookup(E510,'Faculty and Enrollment'!$A$1:$E$6135,4,FALSE)</f>
        <v>5688</v>
      </c>
      <c r="N510" s="3">
        <f>vlookup(E510,'Faculty and Enrollment'!$A$1:$E$6135,5,FALSE)</f>
        <v>286</v>
      </c>
      <c r="O510" s="1">
        <v>1.0</v>
      </c>
      <c r="P510" s="3" t="str">
        <f t="shared" si="2"/>
        <v>Public</v>
      </c>
      <c r="Q510" s="1" t="b">
        <v>0</v>
      </c>
    </row>
    <row r="511">
      <c r="A511" s="1" t="s">
        <v>1051</v>
      </c>
      <c r="B511" s="1" t="s">
        <v>22</v>
      </c>
      <c r="C511" s="1" t="s">
        <v>1052</v>
      </c>
      <c r="D511" s="1">
        <v>214148.0</v>
      </c>
      <c r="E511" s="1">
        <v>214148.0</v>
      </c>
      <c r="F511" s="3">
        <f>vlookup(E511, IPEDS!$B$2:$H$6164, 2, FALSE)</f>
        <v>2</v>
      </c>
      <c r="G511" s="3" t="str">
        <f>VLOOKUP(F511,Region_Codes!A:B,2,FALSE)</f>
        <v>Mid East</v>
      </c>
      <c r="H511" s="3">
        <f>vlookup(E511, IPEDS!$B$2:$H$6164, 3, FALSE)</f>
        <v>30</v>
      </c>
      <c r="I511" s="3">
        <f>vlookup(E511, IPEDS!$B$2:$H$6164, 7, FALSE)</f>
        <v>-2</v>
      </c>
      <c r="J511" s="3" t="str">
        <f t="shared" si="1"/>
        <v>Not religious</v>
      </c>
      <c r="K511" s="3" t="str">
        <f>VLOOKUP(H511,Carnegie_class!A:B,2,FALSE)</f>
        <v>Special Focus Four-Year</v>
      </c>
      <c r="L511" s="3" t="str">
        <f>vlookup(E511, IPEDS!$B$2:$H$6164, 5, FALSE)</f>
        <v>PA</v>
      </c>
      <c r="M511" s="3">
        <f>vlookup(E511,'Faculty and Enrollment'!$A$1:$E$6135,4,FALSE)</f>
        <v>399</v>
      </c>
      <c r="N511" s="3">
        <f>vlookup(E511,'Faculty and Enrollment'!$A$1:$E$6135,5,FALSE)</f>
        <v>46</v>
      </c>
      <c r="O511" s="1">
        <v>3.0</v>
      </c>
      <c r="P511" s="3" t="str">
        <f t="shared" si="2"/>
        <v>Private</v>
      </c>
      <c r="Q511" s="1" t="b">
        <v>0</v>
      </c>
    </row>
    <row r="512">
      <c r="A512" s="1" t="s">
        <v>1053</v>
      </c>
      <c r="B512" s="1" t="s">
        <v>22</v>
      </c>
      <c r="C512" s="1" t="s">
        <v>1054</v>
      </c>
      <c r="D512" s="3">
        <f>vlookup(C512, IPEDS!$A$2:$C$6164, 2, FALSE)</f>
        <v>138600</v>
      </c>
      <c r="E512" s="3">
        <v>138600.0</v>
      </c>
      <c r="F512" s="3">
        <f>vlookup(E512, IPEDS!$B$2:$H$6164, 2, FALSE)</f>
        <v>5</v>
      </c>
      <c r="G512" s="3" t="str">
        <f>VLOOKUP(F512,Region_Codes!A:B,2,FALSE)</f>
        <v>Southeast</v>
      </c>
      <c r="H512" s="3">
        <f>vlookup(E512, IPEDS!$B$2:$H$6164, 3, FALSE)</f>
        <v>21</v>
      </c>
      <c r="I512" s="3">
        <f>vlookup(E512, IPEDS!$B$2:$H$6164, 7, FALSE)</f>
        <v>66</v>
      </c>
      <c r="J512" s="3" t="str">
        <f t="shared" si="1"/>
        <v>Religious</v>
      </c>
      <c r="K512" s="3" t="str">
        <f>VLOOKUP(H512,Carnegie_class!A:B,2,FALSE)</f>
        <v>Baccalaureate Colleges</v>
      </c>
      <c r="L512" s="3" t="str">
        <f>vlookup(E512, IPEDS!$B$2:$H$6164, 5, FALSE)</f>
        <v>GA</v>
      </c>
      <c r="M512" s="3">
        <f>vlookup(E512,'Faculty and Enrollment'!$A$1:$E$6135,4,FALSE)</f>
        <v>1077</v>
      </c>
      <c r="N512" s="3">
        <f>vlookup(E512,'Faculty and Enrollment'!$A$1:$E$6135,5,FALSE)</f>
        <v>107</v>
      </c>
      <c r="O512" s="1">
        <v>4.0</v>
      </c>
      <c r="P512" s="3" t="str">
        <f t="shared" si="2"/>
        <v>Private</v>
      </c>
      <c r="Q512" s="1" t="b">
        <v>0</v>
      </c>
    </row>
    <row r="513">
      <c r="A513" s="1" t="s">
        <v>1055</v>
      </c>
      <c r="B513" s="1" t="s">
        <v>22</v>
      </c>
      <c r="C513" s="1" t="s">
        <v>1056</v>
      </c>
      <c r="D513" s="3">
        <f>vlookup(C513, IPEDS!$A$2:$C$6164, 2, FALSE)</f>
        <v>161004</v>
      </c>
      <c r="E513" s="3">
        <v>161004.0</v>
      </c>
      <c r="F513" s="3">
        <f>vlookup(E513, IPEDS!$B$2:$H$6164, 2, FALSE)</f>
        <v>1</v>
      </c>
      <c r="G513" s="3" t="str">
        <f>VLOOKUP(F513,Region_Codes!A:B,2,FALSE)</f>
        <v>New England</v>
      </c>
      <c r="H513" s="3">
        <f>vlookup(E513, IPEDS!$B$2:$H$6164, 3, FALSE)</f>
        <v>21</v>
      </c>
      <c r="I513" s="3">
        <f>vlookup(E513, IPEDS!$B$2:$H$6164, 7, FALSE)</f>
        <v>-2</v>
      </c>
      <c r="J513" s="3" t="str">
        <f t="shared" si="1"/>
        <v>Not religious</v>
      </c>
      <c r="K513" s="3" t="str">
        <f>VLOOKUP(H513,Carnegie_class!A:B,2,FALSE)</f>
        <v>Baccalaureate Colleges</v>
      </c>
      <c r="L513" s="3" t="str">
        <f>vlookup(E513, IPEDS!$B$2:$H$6164, 5, FALSE)</f>
        <v>ME</v>
      </c>
      <c r="M513" s="3">
        <f>vlookup(E513,'Faculty and Enrollment'!$A$1:$E$6135,4,FALSE)</f>
        <v>1850</v>
      </c>
      <c r="N513" s="3">
        <f>vlookup(E513,'Faculty and Enrollment'!$A$1:$E$6135,5,FALSE)</f>
        <v>231</v>
      </c>
      <c r="O513" s="1">
        <v>3.0</v>
      </c>
      <c r="P513" s="3" t="str">
        <f t="shared" si="2"/>
        <v>Private</v>
      </c>
      <c r="Q513" s="1" t="b">
        <v>0</v>
      </c>
    </row>
    <row r="514">
      <c r="A514" s="1" t="s">
        <v>1057</v>
      </c>
      <c r="B514" s="1" t="s">
        <v>22</v>
      </c>
      <c r="C514" s="1" t="s">
        <v>1058</v>
      </c>
      <c r="D514" s="3">
        <f>vlookup(C514, IPEDS!$A$2:$C$6164, 2, FALSE)</f>
        <v>145646</v>
      </c>
      <c r="E514" s="3">
        <v>145646.0</v>
      </c>
      <c r="F514" s="3">
        <f>vlookup(E514, IPEDS!$B$2:$H$6164, 2, FALSE)</f>
        <v>3</v>
      </c>
      <c r="G514" s="3" t="str">
        <f>VLOOKUP(F514,Region_Codes!A:B,2,FALSE)</f>
        <v>Great Lakes</v>
      </c>
      <c r="H514" s="3">
        <f>vlookup(E514, IPEDS!$B$2:$H$6164, 3, FALSE)</f>
        <v>22</v>
      </c>
      <c r="I514" s="3">
        <f>vlookup(E514, IPEDS!$B$2:$H$6164, 7, FALSE)</f>
        <v>-2</v>
      </c>
      <c r="J514" s="3" t="str">
        <f t="shared" si="1"/>
        <v>Not religious</v>
      </c>
      <c r="K514" s="3" t="str">
        <f>VLOOKUP(H514,Carnegie_class!A:B,2,FALSE)</f>
        <v>Baccalaureate Colleges</v>
      </c>
      <c r="L514" s="3" t="str">
        <f>vlookup(E514, IPEDS!$B$2:$H$6164, 5, FALSE)</f>
        <v>IL</v>
      </c>
      <c r="M514" s="3">
        <f>vlookup(E514,'Faculty and Enrollment'!$A$1:$E$6135,4,FALSE)</f>
        <v>1576</v>
      </c>
      <c r="N514" s="3">
        <f>vlookup(E514,'Faculty and Enrollment'!$A$1:$E$6135,5,FALSE)</f>
        <v>138</v>
      </c>
      <c r="O514" s="3">
        <f>vlookup(E514, IPEDS!$B$2:$J$6164, 9, FALSE)</f>
        <v>3</v>
      </c>
      <c r="P514" s="3" t="str">
        <f t="shared" si="2"/>
        <v>Private</v>
      </c>
      <c r="Q514" s="1" t="b">
        <v>1</v>
      </c>
    </row>
    <row r="515">
      <c r="A515" s="1" t="s">
        <v>1059</v>
      </c>
      <c r="B515" s="1" t="s">
        <v>22</v>
      </c>
      <c r="C515" s="1" t="s">
        <v>1060</v>
      </c>
      <c r="D515" s="3">
        <f>vlookup(C515, IPEDS!$A$2:$C$6164, 2, FALSE)</f>
        <v>188641</v>
      </c>
      <c r="E515" s="3">
        <v>188641.0</v>
      </c>
      <c r="F515" s="3">
        <f>vlookup(E515, IPEDS!$B$2:$H$6164, 2, FALSE)</f>
        <v>2</v>
      </c>
      <c r="G515" s="3" t="str">
        <f>VLOOKUP(F515,Region_Codes!A:B,2,FALSE)</f>
        <v>Mid East</v>
      </c>
      <c r="H515" s="3">
        <f>vlookup(E515, IPEDS!$B$2:$H$6164, 3, FALSE)</f>
        <v>18</v>
      </c>
      <c r="I515" s="3">
        <f>vlookup(E515, IPEDS!$B$2:$H$6164, 7, FALSE)</f>
        <v>-2</v>
      </c>
      <c r="J515" s="3" t="str">
        <f t="shared" si="1"/>
        <v>Not religious</v>
      </c>
      <c r="K515" s="3" t="str">
        <f>VLOOKUP(H515,Carnegie_class!A:B,2,FALSE)</f>
        <v>M1</v>
      </c>
      <c r="L515" s="3" t="str">
        <f>vlookup(E515, IPEDS!$B$2:$H$6164, 5, FALSE)</f>
        <v>NY</v>
      </c>
      <c r="M515" s="3">
        <f>vlookup(E515,'Faculty and Enrollment'!$A$1:$E$6135,4,FALSE)</f>
        <v>1843</v>
      </c>
      <c r="N515" s="3">
        <f>vlookup(E515,'Faculty and Enrollment'!$A$1:$E$6135,5,FALSE)</f>
        <v>165</v>
      </c>
      <c r="O515" s="3">
        <f>vlookup(E515, IPEDS!$B$2:$J$6164, 9, FALSE)</f>
        <v>3</v>
      </c>
      <c r="P515" s="3" t="str">
        <f t="shared" si="2"/>
        <v>Private</v>
      </c>
      <c r="Q515" s="1" t="b">
        <v>0</v>
      </c>
    </row>
  </sheetData>
  <autoFilter ref="$A$1:$Q$943"/>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3.25"/>
    <col customWidth="1" min="9" max="9" width="26.38"/>
  </cols>
  <sheetData>
    <row r="1" ht="15.0" customHeight="1">
      <c r="A1" s="1" t="s">
        <v>1061</v>
      </c>
      <c r="B1" s="1" t="s">
        <v>4</v>
      </c>
      <c r="C1" s="1" t="s">
        <v>5</v>
      </c>
      <c r="D1" s="1" t="s">
        <v>7</v>
      </c>
      <c r="E1" s="1" t="s">
        <v>1062</v>
      </c>
      <c r="F1" s="1" t="s">
        <v>11</v>
      </c>
      <c r="G1" s="1" t="s">
        <v>1063</v>
      </c>
      <c r="H1" s="1" t="s">
        <v>8</v>
      </c>
      <c r="I1" s="1" t="s">
        <v>1061</v>
      </c>
      <c r="J1" s="4" t="s">
        <v>1064</v>
      </c>
    </row>
    <row r="2" hidden="1">
      <c r="A2" s="1" t="s">
        <v>1065</v>
      </c>
      <c r="B2" s="1">
        <v>100654.0</v>
      </c>
      <c r="C2" s="1">
        <v>5.0</v>
      </c>
      <c r="D2" s="1">
        <v>18.0</v>
      </c>
      <c r="E2" s="1">
        <f t="shared" ref="E2:E6164" si="1">INT(G2/100)</f>
        <v>1</v>
      </c>
      <c r="F2" s="1" t="str">
        <f>VLOOKUP(E2,State_code!$B$1:$C$56, 2, FALSE)</f>
        <v>AL</v>
      </c>
      <c r="G2" s="1">
        <v>105.0</v>
      </c>
      <c r="H2" s="1">
        <v>-2.0</v>
      </c>
      <c r="I2" s="1" t="s">
        <v>1065</v>
      </c>
      <c r="J2" s="5">
        <v>1.0</v>
      </c>
    </row>
    <row r="3" hidden="1">
      <c r="A3" s="1" t="s">
        <v>1066</v>
      </c>
      <c r="B3" s="1">
        <v>100663.0</v>
      </c>
      <c r="C3" s="1">
        <v>5.0</v>
      </c>
      <c r="D3" s="1">
        <v>15.0</v>
      </c>
      <c r="E3" s="1">
        <f t="shared" si="1"/>
        <v>1</v>
      </c>
      <c r="F3" s="1" t="str">
        <f>VLOOKUP(E3,State_code!$B$1:$C$56, 2, FALSE)</f>
        <v>AL</v>
      </c>
      <c r="G3" s="1">
        <v>107.0</v>
      </c>
      <c r="H3" s="1">
        <v>-2.0</v>
      </c>
      <c r="I3" s="1" t="s">
        <v>1066</v>
      </c>
      <c r="J3" s="5">
        <v>1.0</v>
      </c>
    </row>
    <row r="4" hidden="1">
      <c r="A4" s="1" t="s">
        <v>1067</v>
      </c>
      <c r="B4" s="1">
        <v>100690.0</v>
      </c>
      <c r="C4" s="1">
        <v>5.0</v>
      </c>
      <c r="D4" s="1">
        <v>20.0</v>
      </c>
      <c r="E4" s="1">
        <f t="shared" si="1"/>
        <v>1</v>
      </c>
      <c r="F4" s="1" t="str">
        <f>VLOOKUP(E4,State_code!$B$1:$C$56, 2, FALSE)</f>
        <v>AL</v>
      </c>
      <c r="G4" s="1">
        <v>102.0</v>
      </c>
      <c r="H4" s="1">
        <v>74.0</v>
      </c>
      <c r="I4" s="1" t="s">
        <v>1067</v>
      </c>
      <c r="J4" s="5">
        <v>4.0</v>
      </c>
    </row>
    <row r="5" hidden="1">
      <c r="A5" s="1" t="s">
        <v>1068</v>
      </c>
      <c r="B5" s="1">
        <v>100706.0</v>
      </c>
      <c r="C5" s="1">
        <v>5.0</v>
      </c>
      <c r="D5" s="1">
        <v>15.0</v>
      </c>
      <c r="E5" s="1">
        <f t="shared" si="1"/>
        <v>1</v>
      </c>
      <c r="F5" s="1" t="str">
        <f>VLOOKUP(E5,State_code!$B$1:$C$56, 2, FALSE)</f>
        <v>AL</v>
      </c>
      <c r="G5" s="1">
        <v>105.0</v>
      </c>
      <c r="H5" s="1">
        <v>-2.0</v>
      </c>
      <c r="I5" s="1" t="s">
        <v>1068</v>
      </c>
      <c r="J5" s="5">
        <v>1.0</v>
      </c>
    </row>
    <row r="6" hidden="1">
      <c r="A6" s="1" t="s">
        <v>1069</v>
      </c>
      <c r="B6" s="1">
        <v>100724.0</v>
      </c>
      <c r="C6" s="1">
        <v>5.0</v>
      </c>
      <c r="D6" s="1">
        <v>17.0</v>
      </c>
      <c r="E6" s="1">
        <f t="shared" si="1"/>
        <v>1</v>
      </c>
      <c r="F6" s="1" t="str">
        <f>VLOOKUP(E6,State_code!$B$1:$C$56, 2, FALSE)</f>
        <v>AL</v>
      </c>
      <c r="G6" s="1">
        <v>107.0</v>
      </c>
      <c r="H6" s="1">
        <v>-2.0</v>
      </c>
      <c r="I6" s="1" t="s">
        <v>1069</v>
      </c>
      <c r="J6" s="5">
        <v>1.0</v>
      </c>
    </row>
    <row r="7" hidden="1">
      <c r="A7" s="1" t="s">
        <v>1070</v>
      </c>
      <c r="B7" s="1">
        <v>100733.0</v>
      </c>
      <c r="C7" s="1">
        <v>5.0</v>
      </c>
      <c r="D7" s="1">
        <v>-2.0</v>
      </c>
      <c r="E7" s="1">
        <f t="shared" si="1"/>
        <v>1</v>
      </c>
      <c r="F7" s="1" t="str">
        <f>VLOOKUP(E7,State_code!$B$1:$C$56, 2, FALSE)</f>
        <v>AL</v>
      </c>
      <c r="G7" s="1">
        <v>107.0</v>
      </c>
      <c r="H7" s="1">
        <v>-2.0</v>
      </c>
      <c r="I7" s="1" t="s">
        <v>1070</v>
      </c>
      <c r="J7" s="5">
        <v>1.0</v>
      </c>
    </row>
    <row r="8" hidden="1">
      <c r="A8" s="1" t="s">
        <v>1071</v>
      </c>
      <c r="B8" s="1">
        <v>100751.0</v>
      </c>
      <c r="C8" s="1">
        <v>5.0</v>
      </c>
      <c r="D8" s="1">
        <v>15.0</v>
      </c>
      <c r="E8" s="1">
        <f t="shared" si="1"/>
        <v>1</v>
      </c>
      <c r="F8" s="1" t="str">
        <f>VLOOKUP(E8,State_code!$B$1:$C$56, 2, FALSE)</f>
        <v>AL</v>
      </c>
      <c r="G8" s="1">
        <v>107.0</v>
      </c>
      <c r="H8" s="1">
        <v>-2.0</v>
      </c>
      <c r="I8" s="1" t="s">
        <v>1071</v>
      </c>
      <c r="J8" s="5">
        <v>1.0</v>
      </c>
    </row>
    <row r="9" hidden="1">
      <c r="A9" s="1" t="s">
        <v>1072</v>
      </c>
      <c r="B9" s="1">
        <v>100760.0</v>
      </c>
      <c r="C9" s="1">
        <v>5.0</v>
      </c>
      <c r="D9" s="1">
        <v>5.0</v>
      </c>
      <c r="E9" s="1">
        <f t="shared" si="1"/>
        <v>1</v>
      </c>
      <c r="F9" s="1" t="str">
        <f>VLOOKUP(E9,State_code!$B$1:$C$56, 2, FALSE)</f>
        <v>AL</v>
      </c>
      <c r="G9" s="1">
        <v>103.0</v>
      </c>
      <c r="H9" s="1">
        <v>-2.0</v>
      </c>
      <c r="I9" s="1" t="s">
        <v>1072</v>
      </c>
      <c r="J9" s="5">
        <v>1.0</v>
      </c>
    </row>
    <row r="10" hidden="1">
      <c r="A10" s="1" t="s">
        <v>1073</v>
      </c>
      <c r="B10" s="1">
        <v>100812.0</v>
      </c>
      <c r="C10" s="1">
        <v>5.0</v>
      </c>
      <c r="D10" s="1">
        <v>22.0</v>
      </c>
      <c r="E10" s="1">
        <f t="shared" si="1"/>
        <v>1</v>
      </c>
      <c r="F10" s="1" t="str">
        <f>VLOOKUP(E10,State_code!$B$1:$C$56, 2, FALSE)</f>
        <v>AL</v>
      </c>
      <c r="G10" s="1">
        <v>105.0</v>
      </c>
      <c r="H10" s="1">
        <v>-2.0</v>
      </c>
      <c r="I10" s="1" t="s">
        <v>1073</v>
      </c>
      <c r="J10" s="5">
        <v>1.0</v>
      </c>
    </row>
    <row r="11" hidden="1">
      <c r="A11" s="1" t="s">
        <v>1074</v>
      </c>
      <c r="B11" s="1">
        <v>100830.0</v>
      </c>
      <c r="C11" s="1">
        <v>5.0</v>
      </c>
      <c r="D11" s="1">
        <v>18.0</v>
      </c>
      <c r="E11" s="1">
        <f t="shared" si="1"/>
        <v>1</v>
      </c>
      <c r="F11" s="1" t="str">
        <f>VLOOKUP(E11,State_code!$B$1:$C$56, 2, FALSE)</f>
        <v>AL</v>
      </c>
      <c r="G11" s="1">
        <v>102.0</v>
      </c>
      <c r="H11" s="1">
        <v>-2.0</v>
      </c>
      <c r="I11" s="1" t="s">
        <v>1074</v>
      </c>
      <c r="J11" s="5">
        <v>1.0</v>
      </c>
    </row>
    <row r="12" hidden="1">
      <c r="A12" s="1" t="s">
        <v>1075</v>
      </c>
      <c r="B12" s="1">
        <v>100858.0</v>
      </c>
      <c r="C12" s="1">
        <v>5.0</v>
      </c>
      <c r="D12" s="1">
        <v>15.0</v>
      </c>
      <c r="E12" s="1">
        <f t="shared" si="1"/>
        <v>1</v>
      </c>
      <c r="F12" s="1" t="str">
        <f>VLOOKUP(E12,State_code!$B$1:$C$56, 2, FALSE)</f>
        <v>AL</v>
      </c>
      <c r="G12" s="1">
        <v>103.0</v>
      </c>
      <c r="H12" s="1">
        <v>-2.0</v>
      </c>
      <c r="I12" s="1" t="s">
        <v>1075</v>
      </c>
      <c r="J12" s="5">
        <v>1.0</v>
      </c>
    </row>
    <row r="13" hidden="1">
      <c r="A13" s="1" t="s">
        <v>1076</v>
      </c>
      <c r="B13" s="1">
        <v>100937.0</v>
      </c>
      <c r="C13" s="1">
        <v>5.0</v>
      </c>
      <c r="D13" s="1">
        <v>21.0</v>
      </c>
      <c r="E13" s="1">
        <f t="shared" si="1"/>
        <v>1</v>
      </c>
      <c r="F13" s="1" t="str">
        <f>VLOOKUP(E13,State_code!$B$1:$C$56, 2, FALSE)</f>
        <v>AL</v>
      </c>
      <c r="G13" s="1">
        <v>107.0</v>
      </c>
      <c r="H13" s="1">
        <v>71.0</v>
      </c>
      <c r="I13" s="1" t="s">
        <v>1076</v>
      </c>
      <c r="J13" s="5">
        <v>4.0</v>
      </c>
    </row>
    <row r="14" hidden="1">
      <c r="A14" s="1" t="s">
        <v>1077</v>
      </c>
      <c r="B14" s="1">
        <v>101028.0</v>
      </c>
      <c r="C14" s="1">
        <v>5.0</v>
      </c>
      <c r="D14" s="1">
        <v>4.0</v>
      </c>
      <c r="E14" s="1">
        <f t="shared" si="1"/>
        <v>1</v>
      </c>
      <c r="F14" s="1" t="str">
        <f>VLOOKUP(E14,State_code!$B$1:$C$56, 2, FALSE)</f>
        <v>AL</v>
      </c>
      <c r="G14" s="1">
        <v>103.0</v>
      </c>
      <c r="H14" s="1">
        <v>-2.0</v>
      </c>
      <c r="I14" s="1" t="s">
        <v>1077</v>
      </c>
      <c r="J14" s="5">
        <v>1.0</v>
      </c>
    </row>
    <row r="15" hidden="1">
      <c r="A15" s="1" t="s">
        <v>1078</v>
      </c>
      <c r="B15" s="1">
        <v>101116.0</v>
      </c>
      <c r="C15" s="1">
        <v>5.0</v>
      </c>
      <c r="D15" s="1">
        <v>22.0</v>
      </c>
      <c r="E15" s="1">
        <f t="shared" si="1"/>
        <v>1</v>
      </c>
      <c r="F15" s="1" t="str">
        <f>VLOOKUP(E15,State_code!$B$1:$C$56, 2, FALSE)</f>
        <v>AL</v>
      </c>
      <c r="G15" s="1">
        <v>102.0</v>
      </c>
      <c r="H15" s="1">
        <v>-2.0</v>
      </c>
      <c r="I15" s="1" t="s">
        <v>1078</v>
      </c>
      <c r="J15" s="5">
        <v>2.0</v>
      </c>
    </row>
    <row r="16" hidden="1">
      <c r="A16" s="1" t="s">
        <v>1079</v>
      </c>
      <c r="B16" s="1">
        <v>101143.0</v>
      </c>
      <c r="C16" s="1">
        <v>5.0</v>
      </c>
      <c r="D16" s="1">
        <v>2.0</v>
      </c>
      <c r="E16" s="1">
        <f t="shared" si="1"/>
        <v>1</v>
      </c>
      <c r="F16" s="1" t="str">
        <f>VLOOKUP(E16,State_code!$B$1:$C$56, 2, FALSE)</f>
        <v>AL</v>
      </c>
      <c r="G16" s="1">
        <v>102.0</v>
      </c>
      <c r="H16" s="1">
        <v>-2.0</v>
      </c>
      <c r="I16" s="1" t="s">
        <v>1079</v>
      </c>
      <c r="J16" s="5">
        <v>1.0</v>
      </c>
    </row>
    <row r="17" hidden="1">
      <c r="A17" s="1" t="s">
        <v>1080</v>
      </c>
      <c r="B17" s="1">
        <v>101161.0</v>
      </c>
      <c r="C17" s="1">
        <v>5.0</v>
      </c>
      <c r="D17" s="1">
        <v>4.0</v>
      </c>
      <c r="E17" s="1">
        <f t="shared" si="1"/>
        <v>1</v>
      </c>
      <c r="F17" s="1" t="str">
        <f>VLOOKUP(E17,State_code!$B$1:$C$56, 2, FALSE)</f>
        <v>AL</v>
      </c>
      <c r="G17" s="1">
        <v>101.0</v>
      </c>
      <c r="H17" s="1">
        <v>-2.0</v>
      </c>
      <c r="I17" s="1" t="s">
        <v>1080</v>
      </c>
      <c r="J17" s="5">
        <v>1.0</v>
      </c>
    </row>
    <row r="18" hidden="1">
      <c r="A18" s="1" t="s">
        <v>1081</v>
      </c>
      <c r="B18" s="1">
        <v>101189.0</v>
      </c>
      <c r="C18" s="1">
        <v>5.0</v>
      </c>
      <c r="D18" s="1">
        <v>18.0</v>
      </c>
      <c r="E18" s="1">
        <f t="shared" si="1"/>
        <v>1</v>
      </c>
      <c r="F18" s="1" t="str">
        <f>VLOOKUP(E18,State_code!$B$1:$C$56, 2, FALSE)</f>
        <v>AL</v>
      </c>
      <c r="G18" s="1">
        <v>102.0</v>
      </c>
      <c r="H18" s="1">
        <v>74.0</v>
      </c>
      <c r="I18" s="1" t="s">
        <v>1081</v>
      </c>
      <c r="J18" s="5">
        <v>4.0</v>
      </c>
    </row>
    <row r="19" hidden="1">
      <c r="A19" s="1" t="s">
        <v>1082</v>
      </c>
      <c r="B19" s="1">
        <v>101240.0</v>
      </c>
      <c r="C19" s="1">
        <v>5.0</v>
      </c>
      <c r="D19" s="1">
        <v>7.0</v>
      </c>
      <c r="E19" s="1">
        <f t="shared" si="1"/>
        <v>1</v>
      </c>
      <c r="F19" s="1" t="str">
        <f>VLOOKUP(E19,State_code!$B$1:$C$56, 2, FALSE)</f>
        <v>AL</v>
      </c>
      <c r="G19" s="1">
        <v>104.0</v>
      </c>
      <c r="H19" s="1">
        <v>-2.0</v>
      </c>
      <c r="I19" s="1" t="s">
        <v>1082</v>
      </c>
      <c r="J19" s="5">
        <v>1.0</v>
      </c>
    </row>
    <row r="20" hidden="1">
      <c r="A20" s="1" t="s">
        <v>1083</v>
      </c>
      <c r="B20" s="1">
        <v>101277.0</v>
      </c>
      <c r="C20" s="1">
        <v>5.0</v>
      </c>
      <c r="D20" s="1">
        <v>-2.0</v>
      </c>
      <c r="E20" s="1">
        <f t="shared" si="1"/>
        <v>1</v>
      </c>
      <c r="F20" s="1" t="str">
        <f>VLOOKUP(E20,State_code!$B$1:$C$56, 2, FALSE)</f>
        <v>AL</v>
      </c>
      <c r="G20" s="1">
        <v>104.0</v>
      </c>
      <c r="H20" s="1">
        <v>-2.0</v>
      </c>
      <c r="I20" s="1" t="s">
        <v>1083</v>
      </c>
      <c r="J20" s="5">
        <v>2.0</v>
      </c>
    </row>
    <row r="21" hidden="1">
      <c r="A21" s="1" t="s">
        <v>1084</v>
      </c>
      <c r="B21" s="1">
        <v>101286.0</v>
      </c>
      <c r="C21" s="1">
        <v>5.0</v>
      </c>
      <c r="D21" s="1">
        <v>7.0</v>
      </c>
      <c r="E21" s="1">
        <f t="shared" si="1"/>
        <v>1</v>
      </c>
      <c r="F21" s="1" t="str">
        <f>VLOOKUP(E21,State_code!$B$1:$C$56, 2, FALSE)</f>
        <v>AL</v>
      </c>
      <c r="G21" s="1">
        <v>102.0</v>
      </c>
      <c r="H21" s="1">
        <v>-2.0</v>
      </c>
      <c r="I21" s="1" t="s">
        <v>1084</v>
      </c>
      <c r="J21" s="5">
        <v>1.0</v>
      </c>
    </row>
    <row r="22" hidden="1">
      <c r="A22" s="1" t="s">
        <v>1085</v>
      </c>
      <c r="B22" s="1">
        <v>101295.0</v>
      </c>
      <c r="C22" s="1">
        <v>5.0</v>
      </c>
      <c r="D22" s="1">
        <v>7.0</v>
      </c>
      <c r="E22" s="1">
        <f t="shared" si="1"/>
        <v>1</v>
      </c>
      <c r="F22" s="1" t="str">
        <f>VLOOKUP(E22,State_code!$B$1:$C$56, 2, FALSE)</f>
        <v>AL</v>
      </c>
      <c r="G22" s="1">
        <v>104.0</v>
      </c>
      <c r="H22" s="1">
        <v>-2.0</v>
      </c>
      <c r="I22" s="1" t="s">
        <v>1085</v>
      </c>
      <c r="J22" s="5">
        <v>1.0</v>
      </c>
    </row>
    <row r="23" hidden="1">
      <c r="A23" s="1" t="s">
        <v>1086</v>
      </c>
      <c r="B23" s="1">
        <v>101301.0</v>
      </c>
      <c r="C23" s="1">
        <v>5.0</v>
      </c>
      <c r="D23" s="1">
        <v>5.0</v>
      </c>
      <c r="E23" s="1">
        <f t="shared" si="1"/>
        <v>1</v>
      </c>
      <c r="F23" s="1" t="str">
        <f>VLOOKUP(E23,State_code!$B$1:$C$56, 2, FALSE)</f>
        <v>AL</v>
      </c>
      <c r="G23" s="1">
        <v>107.0</v>
      </c>
      <c r="H23" s="1">
        <v>-2.0</v>
      </c>
      <c r="I23" s="1" t="s">
        <v>1086</v>
      </c>
      <c r="J23" s="5">
        <v>1.0</v>
      </c>
    </row>
    <row r="24" hidden="1">
      <c r="A24" s="1" t="s">
        <v>1087</v>
      </c>
      <c r="B24" s="1">
        <v>101365.0</v>
      </c>
      <c r="C24" s="1">
        <v>5.0</v>
      </c>
      <c r="D24" s="1">
        <v>26.0</v>
      </c>
      <c r="E24" s="1">
        <f t="shared" si="1"/>
        <v>1</v>
      </c>
      <c r="F24" s="1" t="str">
        <f>VLOOKUP(E24,State_code!$B$1:$C$56, 2, FALSE)</f>
        <v>AL</v>
      </c>
      <c r="G24" s="1">
        <v>107.0</v>
      </c>
      <c r="H24" s="1">
        <v>-2.0</v>
      </c>
      <c r="I24" s="1" t="s">
        <v>1087</v>
      </c>
      <c r="J24" s="5">
        <v>3.0</v>
      </c>
    </row>
    <row r="25" hidden="1">
      <c r="A25" s="1" t="s">
        <v>1088</v>
      </c>
      <c r="B25" s="1">
        <v>101435.0</v>
      </c>
      <c r="C25" s="1">
        <v>5.0</v>
      </c>
      <c r="D25" s="1">
        <v>22.0</v>
      </c>
      <c r="E25" s="1">
        <f t="shared" si="1"/>
        <v>1</v>
      </c>
      <c r="F25" s="1" t="str">
        <f>VLOOKUP(E25,State_code!$B$1:$C$56, 2, FALSE)</f>
        <v>AL</v>
      </c>
      <c r="G25" s="1">
        <v>102.0</v>
      </c>
      <c r="H25" s="1">
        <v>71.0</v>
      </c>
      <c r="I25" s="1" t="s">
        <v>1088</v>
      </c>
      <c r="J25" s="5">
        <v>4.0</v>
      </c>
    </row>
    <row r="26" hidden="1">
      <c r="A26" s="1" t="s">
        <v>1089</v>
      </c>
      <c r="B26" s="1">
        <v>101453.0</v>
      </c>
      <c r="C26" s="1">
        <v>5.0</v>
      </c>
      <c r="D26" s="1">
        <v>24.0</v>
      </c>
      <c r="E26" s="1">
        <f t="shared" si="1"/>
        <v>1</v>
      </c>
      <c r="F26" s="1" t="str">
        <f>VLOOKUP(E26,State_code!$B$1:$C$56, 2, FALSE)</f>
        <v>AL</v>
      </c>
      <c r="G26" s="1">
        <v>105.0</v>
      </c>
      <c r="H26" s="1">
        <v>74.0</v>
      </c>
      <c r="I26" s="1" t="s">
        <v>1089</v>
      </c>
      <c r="J26" s="5">
        <v>4.0</v>
      </c>
    </row>
    <row r="27" hidden="1">
      <c r="A27" s="1" t="s">
        <v>1090</v>
      </c>
      <c r="B27" s="1">
        <v>101462.0</v>
      </c>
      <c r="C27" s="1">
        <v>5.0</v>
      </c>
      <c r="D27" s="1">
        <v>8.0</v>
      </c>
      <c r="E27" s="1">
        <f t="shared" si="1"/>
        <v>1</v>
      </c>
      <c r="F27" s="1" t="str">
        <f>VLOOKUP(E27,State_code!$B$1:$C$56, 2, FALSE)</f>
        <v>AL</v>
      </c>
      <c r="G27" s="1">
        <v>105.0</v>
      </c>
      <c r="H27" s="1">
        <v>-2.0</v>
      </c>
      <c r="I27" s="1" t="s">
        <v>1090</v>
      </c>
      <c r="J27" s="5">
        <v>1.0</v>
      </c>
    </row>
    <row r="28" hidden="1">
      <c r="A28" s="1" t="s">
        <v>1091</v>
      </c>
      <c r="B28" s="1">
        <v>101471.0</v>
      </c>
      <c r="C28" s="1">
        <v>5.0</v>
      </c>
      <c r="D28" s="1">
        <v>-2.0</v>
      </c>
      <c r="E28" s="1">
        <f t="shared" si="1"/>
        <v>1</v>
      </c>
      <c r="F28" s="1" t="str">
        <f>VLOOKUP(E28,State_code!$B$1:$C$56, 2, FALSE)</f>
        <v>AL</v>
      </c>
      <c r="G28" s="1">
        <v>102.0</v>
      </c>
      <c r="H28" s="1">
        <v>-2.0</v>
      </c>
      <c r="I28" s="1" t="s">
        <v>1091</v>
      </c>
      <c r="J28" s="5">
        <v>1.0</v>
      </c>
    </row>
    <row r="29" hidden="1">
      <c r="A29" s="1" t="s">
        <v>1092</v>
      </c>
      <c r="B29" s="1">
        <v>101480.0</v>
      </c>
      <c r="C29" s="1">
        <v>5.0</v>
      </c>
      <c r="D29" s="1">
        <v>18.0</v>
      </c>
      <c r="E29" s="1">
        <f t="shared" si="1"/>
        <v>1</v>
      </c>
      <c r="F29" s="1" t="str">
        <f>VLOOKUP(E29,State_code!$B$1:$C$56, 2, FALSE)</f>
        <v>AL</v>
      </c>
      <c r="G29" s="1">
        <v>103.0</v>
      </c>
      <c r="H29" s="1">
        <v>-2.0</v>
      </c>
      <c r="I29" s="1" t="s">
        <v>1092</v>
      </c>
      <c r="J29" s="5">
        <v>1.0</v>
      </c>
    </row>
    <row r="30" hidden="1">
      <c r="A30" s="1" t="s">
        <v>1093</v>
      </c>
      <c r="B30" s="1">
        <v>101505.0</v>
      </c>
      <c r="C30" s="1">
        <v>5.0</v>
      </c>
      <c r="D30" s="1">
        <v>8.0</v>
      </c>
      <c r="E30" s="1">
        <f t="shared" si="1"/>
        <v>1</v>
      </c>
      <c r="F30" s="1" t="str">
        <f>VLOOKUP(E30,State_code!$B$1:$C$56, 2, FALSE)</f>
        <v>AL</v>
      </c>
      <c r="G30" s="1">
        <v>106.0</v>
      </c>
      <c r="H30" s="1">
        <v>-2.0</v>
      </c>
      <c r="I30" s="1" t="s">
        <v>1093</v>
      </c>
      <c r="J30" s="5">
        <v>1.0</v>
      </c>
    </row>
    <row r="31" hidden="1">
      <c r="A31" s="1" t="s">
        <v>1094</v>
      </c>
      <c r="B31" s="1">
        <v>101514.0</v>
      </c>
      <c r="C31" s="1">
        <v>5.0</v>
      </c>
      <c r="D31" s="1">
        <v>5.0</v>
      </c>
      <c r="E31" s="1">
        <f t="shared" si="1"/>
        <v>1</v>
      </c>
      <c r="F31" s="1" t="str">
        <f>VLOOKUP(E31,State_code!$B$1:$C$56, 2, FALSE)</f>
        <v>AL</v>
      </c>
      <c r="G31" s="1">
        <v>105.0</v>
      </c>
      <c r="H31" s="1">
        <v>-2.0</v>
      </c>
      <c r="I31" s="1" t="s">
        <v>1094</v>
      </c>
      <c r="J31" s="5">
        <v>1.0</v>
      </c>
    </row>
    <row r="32" hidden="1">
      <c r="A32" s="1" t="s">
        <v>1095</v>
      </c>
      <c r="B32" s="1">
        <v>101569.0</v>
      </c>
      <c r="C32" s="1">
        <v>5.0</v>
      </c>
      <c r="D32" s="1">
        <v>4.0</v>
      </c>
      <c r="E32" s="1">
        <f t="shared" si="1"/>
        <v>1</v>
      </c>
      <c r="F32" s="1" t="str">
        <f>VLOOKUP(E32,State_code!$B$1:$C$56, 2, FALSE)</f>
        <v>AL</v>
      </c>
      <c r="G32" s="1">
        <v>107.0</v>
      </c>
      <c r="H32" s="1">
        <v>-2.0</v>
      </c>
      <c r="I32" s="1" t="s">
        <v>1095</v>
      </c>
      <c r="J32" s="5">
        <v>1.0</v>
      </c>
    </row>
    <row r="33" hidden="1">
      <c r="A33" s="1" t="s">
        <v>1096</v>
      </c>
      <c r="B33" s="1">
        <v>101587.0</v>
      </c>
      <c r="C33" s="1">
        <v>5.0</v>
      </c>
      <c r="D33" s="1">
        <v>18.0</v>
      </c>
      <c r="E33" s="1">
        <f t="shared" si="1"/>
        <v>1</v>
      </c>
      <c r="F33" s="1" t="str">
        <f>VLOOKUP(E33,State_code!$B$1:$C$56, 2, FALSE)</f>
        <v>AL</v>
      </c>
      <c r="G33" s="1">
        <v>107.0</v>
      </c>
      <c r="H33" s="1">
        <v>-2.0</v>
      </c>
      <c r="I33" s="1" t="s">
        <v>1096</v>
      </c>
      <c r="J33" s="5">
        <v>1.0</v>
      </c>
    </row>
    <row r="34" hidden="1">
      <c r="A34" s="1" t="s">
        <v>1097</v>
      </c>
      <c r="B34" s="1">
        <v>101602.0</v>
      </c>
      <c r="C34" s="1">
        <v>5.0</v>
      </c>
      <c r="D34" s="1">
        <v>5.0</v>
      </c>
      <c r="E34" s="1">
        <f t="shared" si="1"/>
        <v>1</v>
      </c>
      <c r="F34" s="1" t="str">
        <f>VLOOKUP(E34,State_code!$B$1:$C$56, 2, FALSE)</f>
        <v>AL</v>
      </c>
      <c r="G34" s="1">
        <v>102.0</v>
      </c>
      <c r="H34" s="1">
        <v>-2.0</v>
      </c>
      <c r="I34" s="1" t="s">
        <v>1097</v>
      </c>
      <c r="J34" s="5">
        <v>1.0</v>
      </c>
    </row>
    <row r="35" hidden="1">
      <c r="A35" s="1" t="s">
        <v>1098</v>
      </c>
      <c r="B35" s="1">
        <v>101648.0</v>
      </c>
      <c r="C35" s="1">
        <v>5.0</v>
      </c>
      <c r="D35" s="1">
        <v>1.0</v>
      </c>
      <c r="E35" s="1">
        <f t="shared" si="1"/>
        <v>1</v>
      </c>
      <c r="F35" s="1" t="str">
        <f>VLOOKUP(E35,State_code!$B$1:$C$56, 2, FALSE)</f>
        <v>AL</v>
      </c>
      <c r="G35" s="1">
        <v>107.0</v>
      </c>
      <c r="H35" s="1">
        <v>-2.0</v>
      </c>
      <c r="I35" s="1" t="s">
        <v>1098</v>
      </c>
      <c r="J35" s="5">
        <v>1.0</v>
      </c>
    </row>
    <row r="36" hidden="1">
      <c r="A36" s="1" t="s">
        <v>1099</v>
      </c>
      <c r="B36" s="1">
        <v>101675.0</v>
      </c>
      <c r="C36" s="1">
        <v>5.0</v>
      </c>
      <c r="D36" s="1">
        <v>22.0</v>
      </c>
      <c r="E36" s="1">
        <f t="shared" si="1"/>
        <v>1</v>
      </c>
      <c r="F36" s="1" t="str">
        <f>VLOOKUP(E36,State_code!$B$1:$C$56, 2, FALSE)</f>
        <v>AL</v>
      </c>
      <c r="G36" s="1">
        <v>107.0</v>
      </c>
      <c r="H36" s="1">
        <v>55.0</v>
      </c>
      <c r="I36" s="1" t="s">
        <v>1099</v>
      </c>
      <c r="J36" s="5">
        <v>4.0</v>
      </c>
    </row>
    <row r="37" hidden="1">
      <c r="A37" s="1" t="s">
        <v>1100</v>
      </c>
      <c r="B37" s="1">
        <v>101693.0</v>
      </c>
      <c r="C37" s="1">
        <v>5.0</v>
      </c>
      <c r="D37" s="1">
        <v>20.0</v>
      </c>
      <c r="E37" s="1">
        <f t="shared" si="1"/>
        <v>1</v>
      </c>
      <c r="F37" s="1" t="str">
        <f>VLOOKUP(E37,State_code!$B$1:$C$56, 2, FALSE)</f>
        <v>AL</v>
      </c>
      <c r="G37" s="1">
        <v>101.0</v>
      </c>
      <c r="H37" s="1">
        <v>75.0</v>
      </c>
      <c r="I37" s="1" t="s">
        <v>1100</v>
      </c>
      <c r="J37" s="5">
        <v>4.0</v>
      </c>
    </row>
    <row r="38" hidden="1">
      <c r="A38" s="1" t="s">
        <v>1101</v>
      </c>
      <c r="B38" s="1">
        <v>101709.0</v>
      </c>
      <c r="C38" s="1">
        <v>5.0</v>
      </c>
      <c r="D38" s="1">
        <v>19.0</v>
      </c>
      <c r="E38" s="1">
        <f t="shared" si="1"/>
        <v>1</v>
      </c>
      <c r="F38" s="1" t="str">
        <f>VLOOKUP(E38,State_code!$B$1:$C$56, 2, FALSE)</f>
        <v>AL</v>
      </c>
      <c r="G38" s="1">
        <v>106.0</v>
      </c>
      <c r="H38" s="1">
        <v>-2.0</v>
      </c>
      <c r="I38" s="1" t="s">
        <v>1101</v>
      </c>
      <c r="J38" s="5">
        <v>1.0</v>
      </c>
    </row>
    <row r="39" hidden="1">
      <c r="A39" s="1" t="s">
        <v>1102</v>
      </c>
      <c r="B39" s="1">
        <v>101736.0</v>
      </c>
      <c r="C39" s="1">
        <v>5.0</v>
      </c>
      <c r="D39" s="1">
        <v>8.0</v>
      </c>
      <c r="E39" s="1">
        <f t="shared" si="1"/>
        <v>1</v>
      </c>
      <c r="F39" s="1" t="str">
        <f>VLOOKUP(E39,State_code!$B$1:$C$56, 2, FALSE)</f>
        <v>AL</v>
      </c>
      <c r="G39" s="1">
        <v>104.0</v>
      </c>
      <c r="H39" s="1">
        <v>-2.0</v>
      </c>
      <c r="I39" s="1" t="s">
        <v>1102</v>
      </c>
      <c r="J39" s="5">
        <v>1.0</v>
      </c>
    </row>
    <row r="40" hidden="1">
      <c r="A40" s="1" t="s">
        <v>1103</v>
      </c>
      <c r="B40" s="1">
        <v>101879.0</v>
      </c>
      <c r="C40" s="1">
        <v>5.0</v>
      </c>
      <c r="D40" s="1">
        <v>18.0</v>
      </c>
      <c r="E40" s="1">
        <f t="shared" si="1"/>
        <v>1</v>
      </c>
      <c r="F40" s="1" t="str">
        <f>VLOOKUP(E40,State_code!$B$1:$C$56, 2, FALSE)</f>
        <v>AL</v>
      </c>
      <c r="G40" s="1">
        <v>104.0</v>
      </c>
      <c r="H40" s="1">
        <v>-2.0</v>
      </c>
      <c r="I40" s="1" t="s">
        <v>1103</v>
      </c>
      <c r="J40" s="5">
        <v>1.0</v>
      </c>
    </row>
    <row r="41" hidden="1">
      <c r="A41" s="1" t="s">
        <v>1104</v>
      </c>
      <c r="B41" s="1">
        <v>101897.0</v>
      </c>
      <c r="C41" s="1">
        <v>5.0</v>
      </c>
      <c r="D41" s="1">
        <v>5.0</v>
      </c>
      <c r="E41" s="1">
        <f t="shared" si="1"/>
        <v>1</v>
      </c>
      <c r="F41" s="1" t="str">
        <f>VLOOKUP(E41,State_code!$B$1:$C$56, 2, FALSE)</f>
        <v>AL</v>
      </c>
      <c r="G41" s="1">
        <v>105.0</v>
      </c>
      <c r="H41" s="1">
        <v>-2.0</v>
      </c>
      <c r="I41" s="1" t="s">
        <v>1104</v>
      </c>
      <c r="J41" s="5">
        <v>1.0</v>
      </c>
    </row>
    <row r="42" hidden="1">
      <c r="A42" s="1" t="s">
        <v>1105</v>
      </c>
      <c r="B42" s="1">
        <v>101912.0</v>
      </c>
      <c r="C42" s="1">
        <v>5.0</v>
      </c>
      <c r="D42" s="1">
        <v>21.0</v>
      </c>
      <c r="E42" s="1">
        <f t="shared" si="1"/>
        <v>1</v>
      </c>
      <c r="F42" s="1" t="str">
        <f>VLOOKUP(E42,State_code!$B$1:$C$56, 2, FALSE)</f>
        <v>AL</v>
      </c>
      <c r="G42" s="1">
        <v>105.0</v>
      </c>
      <c r="H42" s="1">
        <v>95.0</v>
      </c>
      <c r="I42" s="1" t="s">
        <v>1105</v>
      </c>
      <c r="J42" s="5">
        <v>4.0</v>
      </c>
    </row>
    <row r="43" hidden="1">
      <c r="A43" s="1" t="s">
        <v>1106</v>
      </c>
      <c r="B43" s="1">
        <v>101994.0</v>
      </c>
      <c r="C43" s="1">
        <v>5.0</v>
      </c>
      <c r="D43" s="1">
        <v>7.0</v>
      </c>
      <c r="E43" s="1">
        <f t="shared" si="1"/>
        <v>1</v>
      </c>
      <c r="F43" s="1" t="str">
        <f>VLOOKUP(E43,State_code!$B$1:$C$56, 2, FALSE)</f>
        <v>AL</v>
      </c>
      <c r="G43" s="1">
        <v>102.0</v>
      </c>
      <c r="H43" s="1">
        <v>-2.0</v>
      </c>
      <c r="I43" s="1" t="s">
        <v>1106</v>
      </c>
      <c r="J43" s="5">
        <v>1.0</v>
      </c>
    </row>
    <row r="44" hidden="1">
      <c r="A44" s="1" t="s">
        <v>1107</v>
      </c>
      <c r="B44" s="1">
        <v>102030.0</v>
      </c>
      <c r="C44" s="1">
        <v>5.0</v>
      </c>
      <c r="D44" s="1">
        <v>8.0</v>
      </c>
      <c r="E44" s="1">
        <f t="shared" si="1"/>
        <v>1</v>
      </c>
      <c r="F44" s="1" t="str">
        <f>VLOOKUP(E44,State_code!$B$1:$C$56, 2, FALSE)</f>
        <v>AL</v>
      </c>
      <c r="G44" s="1">
        <v>101.0</v>
      </c>
      <c r="H44" s="1">
        <v>-2.0</v>
      </c>
      <c r="I44" s="1" t="s">
        <v>1107</v>
      </c>
      <c r="J44" s="5">
        <v>1.0</v>
      </c>
    </row>
    <row r="45" hidden="1">
      <c r="A45" s="1" t="s">
        <v>1108</v>
      </c>
      <c r="B45" s="1">
        <v>102049.0</v>
      </c>
      <c r="C45" s="1">
        <v>5.0</v>
      </c>
      <c r="D45" s="1">
        <v>17.0</v>
      </c>
      <c r="E45" s="1">
        <f t="shared" si="1"/>
        <v>1</v>
      </c>
      <c r="F45" s="1" t="str">
        <f>VLOOKUP(E45,State_code!$B$1:$C$56, 2, FALSE)</f>
        <v>AL</v>
      </c>
      <c r="G45" s="1">
        <v>107.0</v>
      </c>
      <c r="H45" s="1">
        <v>54.0</v>
      </c>
      <c r="I45" s="1" t="s">
        <v>1108</v>
      </c>
      <c r="J45" s="5">
        <v>4.0</v>
      </c>
    </row>
    <row r="46" hidden="1">
      <c r="A46" s="1" t="s">
        <v>1109</v>
      </c>
      <c r="B46" s="1">
        <v>102058.0</v>
      </c>
      <c r="C46" s="1">
        <v>5.0</v>
      </c>
      <c r="D46" s="1">
        <v>-2.0</v>
      </c>
      <c r="E46" s="1">
        <f t="shared" si="1"/>
        <v>1</v>
      </c>
      <c r="F46" s="1" t="str">
        <f>VLOOKUP(E46,State_code!$B$1:$C$56, 2, FALSE)</f>
        <v>AL</v>
      </c>
      <c r="G46" s="1">
        <v>107.0</v>
      </c>
      <c r="H46" s="1">
        <v>54.0</v>
      </c>
      <c r="I46" s="1" t="s">
        <v>1109</v>
      </c>
      <c r="J46" s="5">
        <v>4.0</v>
      </c>
    </row>
    <row r="47" hidden="1">
      <c r="A47" s="1" t="s">
        <v>1110</v>
      </c>
      <c r="B47" s="1">
        <v>102067.0</v>
      </c>
      <c r="C47" s="1">
        <v>5.0</v>
      </c>
      <c r="D47" s="1">
        <v>8.0</v>
      </c>
      <c r="E47" s="1">
        <f t="shared" si="1"/>
        <v>1</v>
      </c>
      <c r="F47" s="1" t="str">
        <f>VLOOKUP(E47,State_code!$B$1:$C$56, 2, FALSE)</f>
        <v>AL</v>
      </c>
      <c r="G47" s="1">
        <v>107.0</v>
      </c>
      <c r="H47" s="1">
        <v>-2.0</v>
      </c>
      <c r="I47" s="1" t="s">
        <v>1110</v>
      </c>
      <c r="J47" s="5">
        <v>1.0</v>
      </c>
    </row>
    <row r="48" hidden="1">
      <c r="A48" s="1" t="s">
        <v>1111</v>
      </c>
      <c r="B48" s="1">
        <v>102076.0</v>
      </c>
      <c r="C48" s="1">
        <v>5.0</v>
      </c>
      <c r="D48" s="1">
        <v>3.0</v>
      </c>
      <c r="E48" s="1">
        <f t="shared" si="1"/>
        <v>1</v>
      </c>
      <c r="F48" s="1" t="str">
        <f>VLOOKUP(E48,State_code!$B$1:$C$56, 2, FALSE)</f>
        <v>AL</v>
      </c>
      <c r="G48" s="1">
        <v>104.0</v>
      </c>
      <c r="H48" s="1">
        <v>-2.0</v>
      </c>
      <c r="I48" s="1" t="s">
        <v>1111</v>
      </c>
      <c r="J48" s="5">
        <v>1.0</v>
      </c>
    </row>
    <row r="49" hidden="1">
      <c r="A49" s="1" t="s">
        <v>1112</v>
      </c>
      <c r="B49" s="1">
        <v>102094.0</v>
      </c>
      <c r="C49" s="1">
        <v>5.0</v>
      </c>
      <c r="D49" s="1">
        <v>16.0</v>
      </c>
      <c r="E49" s="1">
        <f t="shared" si="1"/>
        <v>1</v>
      </c>
      <c r="F49" s="1" t="str">
        <f>VLOOKUP(E49,State_code!$B$1:$C$56, 2, FALSE)</f>
        <v>AL</v>
      </c>
      <c r="G49" s="1">
        <v>101.0</v>
      </c>
      <c r="H49" s="1">
        <v>-2.0</v>
      </c>
      <c r="I49" s="1" t="s">
        <v>1112</v>
      </c>
      <c r="J49" s="5">
        <v>1.0</v>
      </c>
    </row>
    <row r="50" hidden="1">
      <c r="A50" s="1" t="s">
        <v>1113</v>
      </c>
      <c r="B50" s="1">
        <v>102234.0</v>
      </c>
      <c r="C50" s="1">
        <v>5.0</v>
      </c>
      <c r="D50" s="1">
        <v>22.0</v>
      </c>
      <c r="E50" s="1">
        <f t="shared" si="1"/>
        <v>1</v>
      </c>
      <c r="F50" s="1" t="str">
        <f>VLOOKUP(E50,State_code!$B$1:$C$56, 2, FALSE)</f>
        <v>AL</v>
      </c>
      <c r="G50" s="1">
        <v>101.0</v>
      </c>
      <c r="H50" s="1">
        <v>30.0</v>
      </c>
      <c r="I50" s="1" t="s">
        <v>1113</v>
      </c>
      <c r="J50" s="5">
        <v>4.0</v>
      </c>
    </row>
    <row r="51" hidden="1">
      <c r="A51" s="1" t="s">
        <v>1114</v>
      </c>
      <c r="B51" s="1">
        <v>102270.0</v>
      </c>
      <c r="C51" s="1">
        <v>5.0</v>
      </c>
      <c r="D51" s="1">
        <v>22.0</v>
      </c>
      <c r="E51" s="1">
        <f t="shared" si="1"/>
        <v>1</v>
      </c>
      <c r="F51" s="1" t="str">
        <f>VLOOKUP(E51,State_code!$B$1:$C$56, 2, FALSE)</f>
        <v>AL</v>
      </c>
      <c r="G51" s="1">
        <v>107.0</v>
      </c>
      <c r="H51" s="1">
        <v>66.0</v>
      </c>
      <c r="I51" s="1" t="s">
        <v>1114</v>
      </c>
      <c r="J51" s="5">
        <v>4.0</v>
      </c>
    </row>
    <row r="52" hidden="1">
      <c r="A52" s="1" t="s">
        <v>512</v>
      </c>
      <c r="B52" s="1">
        <v>102298.0</v>
      </c>
      <c r="C52" s="1">
        <v>5.0</v>
      </c>
      <c r="D52" s="1">
        <v>22.0</v>
      </c>
      <c r="E52" s="1">
        <f t="shared" si="1"/>
        <v>1</v>
      </c>
      <c r="F52" s="1" t="str">
        <f>VLOOKUP(E52,State_code!$B$1:$C$56, 2, FALSE)</f>
        <v>AL</v>
      </c>
      <c r="G52" s="1">
        <v>103.0</v>
      </c>
      <c r="H52" s="1">
        <v>76.0</v>
      </c>
      <c r="I52" s="1" t="s">
        <v>512</v>
      </c>
      <c r="J52" s="5">
        <v>4.0</v>
      </c>
    </row>
    <row r="53" hidden="1">
      <c r="A53" s="1" t="s">
        <v>1115</v>
      </c>
      <c r="B53" s="1">
        <v>102313.0</v>
      </c>
      <c r="C53" s="1">
        <v>5.0</v>
      </c>
      <c r="D53" s="1">
        <v>7.0</v>
      </c>
      <c r="E53" s="1">
        <f t="shared" si="1"/>
        <v>1</v>
      </c>
      <c r="F53" s="1" t="str">
        <f>VLOOKUP(E53,State_code!$B$1:$C$56, 2, FALSE)</f>
        <v>AL</v>
      </c>
      <c r="G53" s="1">
        <v>107.0</v>
      </c>
      <c r="H53" s="1">
        <v>-2.0</v>
      </c>
      <c r="I53" s="1" t="s">
        <v>1115</v>
      </c>
      <c r="J53" s="5">
        <v>1.0</v>
      </c>
    </row>
    <row r="54" hidden="1">
      <c r="A54" s="1" t="s">
        <v>1116</v>
      </c>
      <c r="B54" s="1">
        <v>102368.0</v>
      </c>
      <c r="C54" s="1">
        <v>5.0</v>
      </c>
      <c r="D54" s="1">
        <v>18.0</v>
      </c>
      <c r="E54" s="1">
        <f t="shared" si="1"/>
        <v>1</v>
      </c>
      <c r="F54" s="1" t="str">
        <f>VLOOKUP(E54,State_code!$B$1:$C$56, 2, FALSE)</f>
        <v>AL</v>
      </c>
      <c r="G54" s="1">
        <v>102.0</v>
      </c>
      <c r="H54" s="1">
        <v>-2.0</v>
      </c>
      <c r="I54" s="1" t="s">
        <v>1116</v>
      </c>
      <c r="J54" s="5">
        <v>1.0</v>
      </c>
    </row>
    <row r="55" hidden="1">
      <c r="A55" s="1" t="s">
        <v>1117</v>
      </c>
      <c r="B55" s="1">
        <v>102377.0</v>
      </c>
      <c r="C55" s="1">
        <v>5.0</v>
      </c>
      <c r="D55" s="1">
        <v>19.0</v>
      </c>
      <c r="E55" s="1">
        <f t="shared" si="1"/>
        <v>1</v>
      </c>
      <c r="F55" s="1" t="str">
        <f>VLOOKUP(E55,State_code!$B$1:$C$56, 2, FALSE)</f>
        <v>AL</v>
      </c>
      <c r="G55" s="1">
        <v>103.0</v>
      </c>
      <c r="H55" s="1">
        <v>-2.0</v>
      </c>
      <c r="I55" s="1" t="s">
        <v>1117</v>
      </c>
      <c r="J55" s="5">
        <v>3.0</v>
      </c>
    </row>
    <row r="56" hidden="1">
      <c r="A56" s="1" t="s">
        <v>1118</v>
      </c>
      <c r="B56" s="1">
        <v>102395.0</v>
      </c>
      <c r="C56" s="1">
        <v>5.0</v>
      </c>
      <c r="D56" s="1">
        <v>32.0</v>
      </c>
      <c r="E56" s="1">
        <f t="shared" si="1"/>
        <v>1</v>
      </c>
      <c r="F56" s="1" t="str">
        <f>VLOOKUP(E56,State_code!$B$1:$C$56, 2, FALSE)</f>
        <v>AL</v>
      </c>
      <c r="G56" s="1">
        <v>101.0</v>
      </c>
      <c r="H56" s="1">
        <v>-2.0</v>
      </c>
      <c r="I56" s="1" t="s">
        <v>1118</v>
      </c>
      <c r="J56" s="5">
        <v>3.0</v>
      </c>
    </row>
    <row r="57" hidden="1">
      <c r="A57" s="1" t="s">
        <v>1119</v>
      </c>
      <c r="B57" s="1">
        <v>102429.0</v>
      </c>
      <c r="C57" s="1">
        <v>5.0</v>
      </c>
      <c r="D57" s="1">
        <v>8.0</v>
      </c>
      <c r="E57" s="1">
        <f t="shared" si="1"/>
        <v>1</v>
      </c>
      <c r="F57" s="1" t="str">
        <f>VLOOKUP(E57,State_code!$B$1:$C$56, 2, FALSE)</f>
        <v>AL</v>
      </c>
      <c r="G57" s="1">
        <v>104.0</v>
      </c>
      <c r="H57" s="1">
        <v>-2.0</v>
      </c>
      <c r="I57" s="1" t="s">
        <v>1119</v>
      </c>
      <c r="J57" s="5">
        <v>1.0</v>
      </c>
    </row>
    <row r="58" hidden="1">
      <c r="A58" s="1" t="s">
        <v>1120</v>
      </c>
      <c r="B58" s="1">
        <v>102553.0</v>
      </c>
      <c r="C58" s="1">
        <v>8.0</v>
      </c>
      <c r="D58" s="1">
        <v>18.0</v>
      </c>
      <c r="E58" s="1">
        <f t="shared" si="1"/>
        <v>2</v>
      </c>
      <c r="F58" s="1" t="str">
        <f>VLOOKUP(E58,State_code!$B$1:$C$56, 2, FALSE)</f>
        <v>AK</v>
      </c>
      <c r="G58" s="1">
        <v>200.0</v>
      </c>
      <c r="H58" s="1">
        <v>-2.0</v>
      </c>
      <c r="I58" s="1" t="s">
        <v>1120</v>
      </c>
      <c r="J58" s="5">
        <v>1.0</v>
      </c>
    </row>
    <row r="59" hidden="1">
      <c r="A59" s="1" t="s">
        <v>1121</v>
      </c>
      <c r="B59" s="1">
        <v>102580.0</v>
      </c>
      <c r="C59" s="1">
        <v>8.0</v>
      </c>
      <c r="D59" s="1">
        <v>24.0</v>
      </c>
      <c r="E59" s="1">
        <f t="shared" si="1"/>
        <v>2</v>
      </c>
      <c r="F59" s="1" t="str">
        <f>VLOOKUP(E59,State_code!$B$1:$C$56, 2, FALSE)</f>
        <v>AK</v>
      </c>
      <c r="G59" s="1">
        <v>200.0</v>
      </c>
      <c r="H59" s="1">
        <v>88.0</v>
      </c>
      <c r="I59" s="1" t="s">
        <v>1121</v>
      </c>
      <c r="J59" s="5">
        <v>4.0</v>
      </c>
    </row>
    <row r="60" hidden="1">
      <c r="A60" s="1" t="s">
        <v>1122</v>
      </c>
      <c r="B60" s="1">
        <v>102614.0</v>
      </c>
      <c r="C60" s="1">
        <v>8.0</v>
      </c>
      <c r="D60" s="1">
        <v>16.0</v>
      </c>
      <c r="E60" s="1">
        <f t="shared" si="1"/>
        <v>2</v>
      </c>
      <c r="F60" s="1" t="str">
        <f>VLOOKUP(E60,State_code!$B$1:$C$56, 2, FALSE)</f>
        <v>AK</v>
      </c>
      <c r="G60" s="1">
        <v>200.0</v>
      </c>
      <c r="H60" s="1">
        <v>-2.0</v>
      </c>
      <c r="I60" s="1" t="s">
        <v>1122</v>
      </c>
      <c r="J60" s="5">
        <v>1.0</v>
      </c>
    </row>
    <row r="61" hidden="1">
      <c r="A61" s="1" t="s">
        <v>1123</v>
      </c>
      <c r="B61" s="1">
        <v>102632.0</v>
      </c>
      <c r="C61" s="1">
        <v>8.0</v>
      </c>
      <c r="D61" s="1">
        <v>19.0</v>
      </c>
      <c r="E61" s="1">
        <f t="shared" si="1"/>
        <v>2</v>
      </c>
      <c r="F61" s="1" t="str">
        <f>VLOOKUP(E61,State_code!$B$1:$C$56, 2, FALSE)</f>
        <v>AK</v>
      </c>
      <c r="G61" s="1">
        <v>200.0</v>
      </c>
      <c r="H61" s="1">
        <v>-2.0</v>
      </c>
      <c r="I61" s="1" t="s">
        <v>1123</v>
      </c>
      <c r="J61" s="5">
        <v>1.0</v>
      </c>
    </row>
    <row r="62" hidden="1">
      <c r="A62" s="1" t="s">
        <v>1124</v>
      </c>
      <c r="B62" s="1">
        <v>102669.0</v>
      </c>
      <c r="C62" s="1">
        <v>8.0</v>
      </c>
      <c r="D62" s="1">
        <v>22.0</v>
      </c>
      <c r="E62" s="1">
        <f t="shared" si="1"/>
        <v>2</v>
      </c>
      <c r="F62" s="1" t="str">
        <f>VLOOKUP(E62,State_code!$B$1:$C$56, 2, FALSE)</f>
        <v>AK</v>
      </c>
      <c r="G62" s="1">
        <v>200.0</v>
      </c>
      <c r="H62" s="1">
        <v>71.0</v>
      </c>
      <c r="I62" s="1" t="s">
        <v>1124</v>
      </c>
      <c r="J62" s="5">
        <v>4.0</v>
      </c>
    </row>
    <row r="63" hidden="1">
      <c r="A63" s="1" t="s">
        <v>1125</v>
      </c>
      <c r="B63" s="1">
        <v>102711.0</v>
      </c>
      <c r="C63" s="1">
        <v>8.0</v>
      </c>
      <c r="D63" s="1">
        <v>-2.0</v>
      </c>
      <c r="E63" s="1">
        <f t="shared" si="1"/>
        <v>2</v>
      </c>
      <c r="F63" s="1" t="str">
        <f>VLOOKUP(E63,State_code!$B$1:$C$56, 2, FALSE)</f>
        <v>AK</v>
      </c>
      <c r="G63" s="1">
        <v>200.0</v>
      </c>
      <c r="H63" s="1">
        <v>-2.0</v>
      </c>
      <c r="I63" s="1" t="s">
        <v>1125</v>
      </c>
      <c r="J63" s="5">
        <v>1.0</v>
      </c>
    </row>
    <row r="64" hidden="1">
      <c r="A64" s="1" t="s">
        <v>1126</v>
      </c>
      <c r="B64" s="1">
        <v>102845.0</v>
      </c>
      <c r="C64" s="1">
        <v>8.0</v>
      </c>
      <c r="D64" s="1">
        <v>23.0</v>
      </c>
      <c r="E64" s="1">
        <f t="shared" si="1"/>
        <v>2</v>
      </c>
      <c r="F64" s="1" t="str">
        <f>VLOOKUP(E64,State_code!$B$1:$C$56, 2, FALSE)</f>
        <v>AK</v>
      </c>
      <c r="G64" s="1">
        <v>200.0</v>
      </c>
      <c r="H64" s="1">
        <v>-2.0</v>
      </c>
      <c r="I64" s="1" t="s">
        <v>1126</v>
      </c>
      <c r="J64" s="5">
        <v>2.0</v>
      </c>
    </row>
    <row r="65" hidden="1">
      <c r="A65" s="1" t="s">
        <v>1127</v>
      </c>
      <c r="B65" s="1">
        <v>103501.0</v>
      </c>
      <c r="C65" s="1">
        <v>8.0</v>
      </c>
      <c r="D65" s="1">
        <v>13.0</v>
      </c>
      <c r="E65" s="1">
        <f t="shared" si="1"/>
        <v>2</v>
      </c>
      <c r="F65" s="1" t="str">
        <f>VLOOKUP(E65,State_code!$B$1:$C$56, 2, FALSE)</f>
        <v>AK</v>
      </c>
      <c r="G65" s="1">
        <v>200.0</v>
      </c>
      <c r="H65" s="1">
        <v>-2.0</v>
      </c>
      <c r="I65" s="1" t="s">
        <v>1127</v>
      </c>
      <c r="J65" s="5">
        <v>2.0</v>
      </c>
    </row>
    <row r="66" hidden="1">
      <c r="A66" s="1" t="s">
        <v>1128</v>
      </c>
      <c r="B66" s="1">
        <v>103529.0</v>
      </c>
      <c r="C66" s="1">
        <v>8.0</v>
      </c>
      <c r="D66" s="1">
        <v>-2.0</v>
      </c>
      <c r="E66" s="1">
        <f t="shared" si="1"/>
        <v>2</v>
      </c>
      <c r="F66" s="1" t="str">
        <f>VLOOKUP(E66,State_code!$B$1:$C$56, 2, FALSE)</f>
        <v>AK</v>
      </c>
      <c r="G66" s="1">
        <v>200.0</v>
      </c>
      <c r="H66" s="1">
        <v>-2.0</v>
      </c>
      <c r="I66" s="1" t="s">
        <v>1128</v>
      </c>
      <c r="J66" s="5">
        <v>1.0</v>
      </c>
    </row>
    <row r="67" hidden="1">
      <c r="A67" s="1" t="s">
        <v>1129</v>
      </c>
      <c r="B67" s="1">
        <v>103741.0</v>
      </c>
      <c r="C67" s="1">
        <v>6.0</v>
      </c>
      <c r="D67" s="1">
        <v>-2.0</v>
      </c>
      <c r="E67" s="1">
        <f t="shared" si="1"/>
        <v>4</v>
      </c>
      <c r="F67" s="1" t="str">
        <f>VLOOKUP(E67,State_code!$B$1:$C$56, 2, FALSE)</f>
        <v>AZ</v>
      </c>
      <c r="G67" s="1">
        <v>407.0</v>
      </c>
      <c r="H67" s="1">
        <v>-2.0</v>
      </c>
      <c r="I67" s="1" t="s">
        <v>1129</v>
      </c>
      <c r="J67" s="5">
        <v>2.0</v>
      </c>
    </row>
    <row r="68" hidden="1">
      <c r="A68" s="1" t="s">
        <v>1130</v>
      </c>
      <c r="B68" s="1">
        <v>103893.0</v>
      </c>
      <c r="C68" s="1">
        <v>6.0</v>
      </c>
      <c r="D68" s="1">
        <v>10.0</v>
      </c>
      <c r="E68" s="1">
        <f t="shared" si="1"/>
        <v>4</v>
      </c>
      <c r="F68" s="1" t="str">
        <f>VLOOKUP(E68,State_code!$B$1:$C$56, 2, FALSE)</f>
        <v>AZ</v>
      </c>
      <c r="G68" s="1">
        <v>408.0</v>
      </c>
      <c r="H68" s="1">
        <v>-2.0</v>
      </c>
      <c r="I68" s="1" t="s">
        <v>1130</v>
      </c>
      <c r="J68" s="5">
        <v>2.0</v>
      </c>
    </row>
    <row r="69" hidden="1">
      <c r="A69" s="1" t="s">
        <v>1131</v>
      </c>
      <c r="B69" s="1">
        <v>103909.0</v>
      </c>
      <c r="C69" s="1">
        <v>6.0</v>
      </c>
      <c r="D69" s="1">
        <v>10.0</v>
      </c>
      <c r="E69" s="1">
        <f t="shared" si="1"/>
        <v>4</v>
      </c>
      <c r="F69" s="1" t="str">
        <f>VLOOKUP(E69,State_code!$B$1:$C$56, 2, FALSE)</f>
        <v>AZ</v>
      </c>
      <c r="G69" s="1">
        <v>404.0</v>
      </c>
      <c r="H69" s="1">
        <v>-2.0</v>
      </c>
      <c r="I69" s="1" t="s">
        <v>1131</v>
      </c>
      <c r="J69" s="5">
        <v>2.0</v>
      </c>
    </row>
    <row r="70" hidden="1">
      <c r="A70" s="1" t="s">
        <v>1132</v>
      </c>
      <c r="B70" s="1">
        <v>103927.0</v>
      </c>
      <c r="C70" s="1">
        <v>6.0</v>
      </c>
      <c r="D70" s="1">
        <v>10.0</v>
      </c>
      <c r="E70" s="1">
        <f t="shared" si="1"/>
        <v>4</v>
      </c>
      <c r="F70" s="1" t="str">
        <f>VLOOKUP(E70,State_code!$B$1:$C$56, 2, FALSE)</f>
        <v>AZ</v>
      </c>
      <c r="G70" s="1">
        <v>407.0</v>
      </c>
      <c r="H70" s="1">
        <v>-2.0</v>
      </c>
      <c r="I70" s="1" t="s">
        <v>1132</v>
      </c>
      <c r="J70" s="5">
        <v>2.0</v>
      </c>
    </row>
    <row r="71" hidden="1">
      <c r="A71" s="1" t="s">
        <v>1133</v>
      </c>
      <c r="B71" s="1">
        <v>103954.0</v>
      </c>
      <c r="C71" s="1">
        <v>6.0</v>
      </c>
      <c r="D71" s="1">
        <v>-2.0</v>
      </c>
      <c r="E71" s="1">
        <f t="shared" si="1"/>
        <v>4</v>
      </c>
      <c r="F71" s="1" t="str">
        <f>VLOOKUP(E71,State_code!$B$1:$C$56, 2, FALSE)</f>
        <v>AZ</v>
      </c>
      <c r="G71" s="1">
        <v>406.0</v>
      </c>
      <c r="H71" s="1">
        <v>-2.0</v>
      </c>
      <c r="I71" s="1" t="s">
        <v>1133</v>
      </c>
      <c r="J71" s="5">
        <v>2.0</v>
      </c>
    </row>
    <row r="72" hidden="1">
      <c r="A72" s="1" t="s">
        <v>1134</v>
      </c>
      <c r="B72" s="1">
        <v>103963.0</v>
      </c>
      <c r="C72" s="1">
        <v>6.0</v>
      </c>
      <c r="D72" s="1">
        <v>-2.0</v>
      </c>
      <c r="E72" s="1">
        <f t="shared" si="1"/>
        <v>4</v>
      </c>
      <c r="F72" s="1" t="str">
        <f>VLOOKUP(E72,State_code!$B$1:$C$56, 2, FALSE)</f>
        <v>AZ</v>
      </c>
      <c r="G72" s="1">
        <v>403.0</v>
      </c>
      <c r="H72" s="1">
        <v>-2.0</v>
      </c>
      <c r="I72" s="1" t="s">
        <v>1134</v>
      </c>
      <c r="J72" s="5">
        <v>2.0</v>
      </c>
    </row>
    <row r="73" hidden="1">
      <c r="A73" s="1" t="s">
        <v>1135</v>
      </c>
      <c r="B73" s="1">
        <v>104090.0</v>
      </c>
      <c r="C73" s="1">
        <v>6.0</v>
      </c>
      <c r="D73" s="1">
        <v>26.0</v>
      </c>
      <c r="E73" s="1">
        <f t="shared" si="1"/>
        <v>4</v>
      </c>
      <c r="F73" s="1" t="str">
        <f>VLOOKUP(E73,State_code!$B$1:$C$56, 2, FALSE)</f>
        <v>AZ</v>
      </c>
      <c r="G73" s="1">
        <v>408.0</v>
      </c>
      <c r="H73" s="1">
        <v>-2.0</v>
      </c>
      <c r="I73" s="1" t="s">
        <v>1135</v>
      </c>
      <c r="J73" s="5">
        <v>2.0</v>
      </c>
    </row>
    <row r="74" hidden="1">
      <c r="A74" s="1" t="s">
        <v>1136</v>
      </c>
      <c r="B74" s="1">
        <v>104151.0</v>
      </c>
      <c r="C74" s="1">
        <v>6.0</v>
      </c>
      <c r="D74" s="1">
        <v>15.0</v>
      </c>
      <c r="E74" s="1">
        <f t="shared" si="1"/>
        <v>4</v>
      </c>
      <c r="F74" s="1" t="str">
        <f>VLOOKUP(E74,State_code!$B$1:$C$56, 2, FALSE)</f>
        <v>AZ</v>
      </c>
      <c r="G74" s="1">
        <v>404.0</v>
      </c>
      <c r="H74" s="1">
        <v>-2.0</v>
      </c>
      <c r="I74" s="1" t="s">
        <v>1136</v>
      </c>
      <c r="J74" s="5">
        <v>1.0</v>
      </c>
    </row>
    <row r="75" hidden="1">
      <c r="A75" s="1" t="s">
        <v>1137</v>
      </c>
      <c r="B75" s="1">
        <v>104160.0</v>
      </c>
      <c r="C75" s="1">
        <v>6.0</v>
      </c>
      <c r="D75" s="1">
        <v>2.0</v>
      </c>
      <c r="E75" s="1">
        <f t="shared" si="1"/>
        <v>4</v>
      </c>
      <c r="F75" s="1" t="str">
        <f>VLOOKUP(E75,State_code!$B$1:$C$56, 2, FALSE)</f>
        <v>AZ</v>
      </c>
      <c r="G75" s="1">
        <v>409.0</v>
      </c>
      <c r="H75" s="1">
        <v>-2.0</v>
      </c>
      <c r="I75" s="1" t="s">
        <v>1137</v>
      </c>
      <c r="J75" s="5">
        <v>1.0</v>
      </c>
    </row>
    <row r="76" hidden="1">
      <c r="A76" s="1" t="s">
        <v>1138</v>
      </c>
      <c r="B76" s="1">
        <v>104179.0</v>
      </c>
      <c r="C76" s="1">
        <v>6.0</v>
      </c>
      <c r="D76" s="1">
        <v>15.0</v>
      </c>
      <c r="E76" s="1">
        <f t="shared" si="1"/>
        <v>4</v>
      </c>
      <c r="F76" s="1" t="str">
        <f>VLOOKUP(E76,State_code!$B$1:$C$56, 2, FALSE)</f>
        <v>AZ</v>
      </c>
      <c r="G76" s="1">
        <v>407.0</v>
      </c>
      <c r="H76" s="1">
        <v>-2.0</v>
      </c>
      <c r="I76" s="1" t="s">
        <v>1138</v>
      </c>
      <c r="J76" s="5">
        <v>1.0</v>
      </c>
    </row>
    <row r="77" hidden="1">
      <c r="A77" s="1" t="s">
        <v>1139</v>
      </c>
      <c r="B77" s="1">
        <v>104346.0</v>
      </c>
      <c r="C77" s="1">
        <v>6.0</v>
      </c>
      <c r="D77" s="1">
        <v>2.0</v>
      </c>
      <c r="E77" s="1">
        <f t="shared" si="1"/>
        <v>4</v>
      </c>
      <c r="F77" s="1" t="str">
        <f>VLOOKUP(E77,State_code!$B$1:$C$56, 2, FALSE)</f>
        <v>AZ</v>
      </c>
      <c r="G77" s="1">
        <v>402.0</v>
      </c>
      <c r="H77" s="1">
        <v>-2.0</v>
      </c>
      <c r="I77" s="1" t="s">
        <v>1139</v>
      </c>
      <c r="J77" s="5">
        <v>1.0</v>
      </c>
    </row>
    <row r="78" hidden="1">
      <c r="A78" s="1" t="s">
        <v>1140</v>
      </c>
      <c r="B78" s="1">
        <v>104391.0</v>
      </c>
      <c r="C78" s="1">
        <v>6.0</v>
      </c>
      <c r="D78" s="1">
        <v>-2.0</v>
      </c>
      <c r="E78" s="1">
        <f t="shared" si="1"/>
        <v>4</v>
      </c>
      <c r="F78" s="1" t="str">
        <f>VLOOKUP(E78,State_code!$B$1:$C$56, 2, FALSE)</f>
        <v>AZ</v>
      </c>
      <c r="G78" s="1">
        <v>409.0</v>
      </c>
      <c r="H78" s="1">
        <v>-2.0</v>
      </c>
      <c r="I78" s="1" t="s">
        <v>1140</v>
      </c>
      <c r="J78" s="5">
        <v>2.0</v>
      </c>
    </row>
    <row r="79" hidden="1">
      <c r="A79" s="1" t="s">
        <v>1141</v>
      </c>
      <c r="B79" s="1">
        <v>104425.0</v>
      </c>
      <c r="C79" s="1">
        <v>6.0</v>
      </c>
      <c r="D79" s="1">
        <v>9.0</v>
      </c>
      <c r="E79" s="1">
        <f t="shared" si="1"/>
        <v>4</v>
      </c>
      <c r="F79" s="1" t="str">
        <f>VLOOKUP(E79,State_code!$B$1:$C$56, 2, FALSE)</f>
        <v>AZ</v>
      </c>
      <c r="G79" s="1">
        <v>406.0</v>
      </c>
      <c r="H79" s="1">
        <v>-2.0</v>
      </c>
      <c r="I79" s="1" t="s">
        <v>1141</v>
      </c>
      <c r="J79" s="5">
        <v>1.0</v>
      </c>
    </row>
    <row r="80" hidden="1">
      <c r="A80" s="1" t="s">
        <v>1142</v>
      </c>
      <c r="B80" s="1">
        <v>104443.0</v>
      </c>
      <c r="C80" s="1">
        <v>6.0</v>
      </c>
      <c r="D80" s="1">
        <v>-2.0</v>
      </c>
      <c r="E80" s="1">
        <f t="shared" si="1"/>
        <v>4</v>
      </c>
      <c r="F80" s="1" t="str">
        <f>VLOOKUP(E80,State_code!$B$1:$C$56, 2, FALSE)</f>
        <v>AZ</v>
      </c>
      <c r="G80" s="1">
        <v>404.0</v>
      </c>
      <c r="H80" s="1">
        <v>-2.0</v>
      </c>
      <c r="I80" s="1" t="s">
        <v>1142</v>
      </c>
      <c r="J80" s="5">
        <v>2.0</v>
      </c>
    </row>
    <row r="81" hidden="1">
      <c r="A81" s="1" t="s">
        <v>1143</v>
      </c>
      <c r="B81" s="1">
        <v>104568.0</v>
      </c>
      <c r="C81" s="1">
        <v>6.0</v>
      </c>
      <c r="D81" s="1">
        <v>-2.0</v>
      </c>
      <c r="E81" s="1">
        <f t="shared" si="1"/>
        <v>4</v>
      </c>
      <c r="F81" s="1" t="str">
        <f>VLOOKUP(E81,State_code!$B$1:$C$56, 2, FALSE)</f>
        <v>AZ</v>
      </c>
      <c r="G81" s="1">
        <v>404.0</v>
      </c>
      <c r="H81" s="1">
        <v>-2.0</v>
      </c>
      <c r="I81" s="1" t="s">
        <v>1143</v>
      </c>
      <c r="J81" s="5">
        <v>2.0</v>
      </c>
    </row>
    <row r="82" hidden="1">
      <c r="A82" s="1" t="s">
        <v>1144</v>
      </c>
      <c r="B82" s="1">
        <v>104577.0</v>
      </c>
      <c r="C82" s="1">
        <v>6.0</v>
      </c>
      <c r="D82" s="1">
        <v>6.0</v>
      </c>
      <c r="E82" s="1">
        <f t="shared" si="1"/>
        <v>4</v>
      </c>
      <c r="F82" s="1" t="str">
        <f>VLOOKUP(E82,State_code!$B$1:$C$56, 2, FALSE)</f>
        <v>AZ</v>
      </c>
      <c r="G82" s="1">
        <v>406.0</v>
      </c>
      <c r="H82" s="1">
        <v>-2.0</v>
      </c>
      <c r="I82" s="1" t="s">
        <v>1144</v>
      </c>
      <c r="J82" s="5">
        <v>1.0</v>
      </c>
    </row>
    <row r="83" hidden="1">
      <c r="A83" s="1" t="s">
        <v>1145</v>
      </c>
      <c r="B83" s="1">
        <v>104586.0</v>
      </c>
      <c r="C83" s="1">
        <v>6.0</v>
      </c>
      <c r="D83" s="1">
        <v>22.0</v>
      </c>
      <c r="E83" s="1">
        <f t="shared" si="1"/>
        <v>4</v>
      </c>
      <c r="F83" s="1" t="str">
        <f>VLOOKUP(E83,State_code!$B$1:$C$56, 2, FALSE)</f>
        <v>AZ</v>
      </c>
      <c r="G83" s="1">
        <v>402.0</v>
      </c>
      <c r="H83" s="1">
        <v>-2.0</v>
      </c>
      <c r="I83" s="1" t="s">
        <v>1145</v>
      </c>
      <c r="J83" s="5">
        <v>3.0</v>
      </c>
    </row>
    <row r="84" hidden="1">
      <c r="A84" s="1" t="s">
        <v>1146</v>
      </c>
      <c r="B84" s="1">
        <v>104665.0</v>
      </c>
      <c r="C84" s="1">
        <v>6.0</v>
      </c>
      <c r="D84" s="1">
        <v>32.0</v>
      </c>
      <c r="E84" s="1">
        <f t="shared" si="1"/>
        <v>4</v>
      </c>
      <c r="F84" s="1" t="str">
        <f>VLOOKUP(E84,State_code!$B$1:$C$56, 2, FALSE)</f>
        <v>AZ</v>
      </c>
      <c r="G84" s="1">
        <v>401.0</v>
      </c>
      <c r="H84" s="1">
        <v>-2.0</v>
      </c>
      <c r="I84" s="1" t="s">
        <v>1146</v>
      </c>
      <c r="J84" s="5">
        <v>3.0</v>
      </c>
    </row>
    <row r="85" hidden="1">
      <c r="A85" s="1" t="s">
        <v>1147</v>
      </c>
      <c r="B85" s="1">
        <v>104708.0</v>
      </c>
      <c r="C85" s="1">
        <v>6.0</v>
      </c>
      <c r="D85" s="1">
        <v>2.0</v>
      </c>
      <c r="E85" s="1">
        <f t="shared" si="1"/>
        <v>4</v>
      </c>
      <c r="F85" s="1" t="str">
        <f>VLOOKUP(E85,State_code!$B$1:$C$56, 2, FALSE)</f>
        <v>AZ</v>
      </c>
      <c r="G85" s="1">
        <v>408.0</v>
      </c>
      <c r="H85" s="1">
        <v>-2.0</v>
      </c>
      <c r="I85" s="1" t="s">
        <v>1147</v>
      </c>
      <c r="J85" s="5">
        <v>1.0</v>
      </c>
    </row>
    <row r="86" hidden="1">
      <c r="A86" s="1" t="s">
        <v>1148</v>
      </c>
      <c r="B86" s="1">
        <v>104717.0</v>
      </c>
      <c r="C86" s="1">
        <v>6.0</v>
      </c>
      <c r="D86" s="1">
        <v>17.0</v>
      </c>
      <c r="E86" s="1">
        <f t="shared" si="1"/>
        <v>4</v>
      </c>
      <c r="F86" s="1" t="str">
        <f>VLOOKUP(E86,State_code!$B$1:$C$56, 2, FALSE)</f>
        <v>AZ</v>
      </c>
      <c r="G86" s="1">
        <v>403.0</v>
      </c>
      <c r="H86" s="1">
        <v>-2.0</v>
      </c>
      <c r="I86" s="1" t="s">
        <v>1148</v>
      </c>
      <c r="J86" s="5">
        <v>2.0</v>
      </c>
    </row>
    <row r="87" hidden="1">
      <c r="A87" s="1" t="s">
        <v>1149</v>
      </c>
      <c r="B87" s="1">
        <v>105136.0</v>
      </c>
      <c r="C87" s="1">
        <v>6.0</v>
      </c>
      <c r="D87" s="1">
        <v>-2.0</v>
      </c>
      <c r="E87" s="1">
        <f t="shared" si="1"/>
        <v>4</v>
      </c>
      <c r="F87" s="1" t="str">
        <f>VLOOKUP(E87,State_code!$B$1:$C$56, 2, FALSE)</f>
        <v>AZ</v>
      </c>
      <c r="G87" s="1">
        <v>404.0</v>
      </c>
      <c r="H87" s="1">
        <v>-2.0</v>
      </c>
      <c r="I87" s="1" t="s">
        <v>1149</v>
      </c>
      <c r="J87" s="5">
        <v>1.0</v>
      </c>
    </row>
    <row r="88" hidden="1">
      <c r="A88" s="1" t="s">
        <v>1150</v>
      </c>
      <c r="B88" s="1">
        <v>105145.0</v>
      </c>
      <c r="C88" s="1">
        <v>6.0</v>
      </c>
      <c r="D88" s="1">
        <v>8.0</v>
      </c>
      <c r="E88" s="1">
        <f t="shared" si="1"/>
        <v>4</v>
      </c>
      <c r="F88" s="1" t="str">
        <f>VLOOKUP(E88,State_code!$B$1:$C$56, 2, FALSE)</f>
        <v>AZ</v>
      </c>
      <c r="G88" s="1">
        <v>403.0</v>
      </c>
      <c r="H88" s="1">
        <v>-2.0</v>
      </c>
      <c r="I88" s="1" t="s">
        <v>1150</v>
      </c>
      <c r="J88" s="5">
        <v>1.0</v>
      </c>
    </row>
    <row r="89" hidden="1">
      <c r="A89" s="1" t="s">
        <v>1151</v>
      </c>
      <c r="B89" s="1">
        <v>105154.0</v>
      </c>
      <c r="C89" s="1">
        <v>6.0</v>
      </c>
      <c r="D89" s="1">
        <v>2.0</v>
      </c>
      <c r="E89" s="1">
        <f t="shared" si="1"/>
        <v>4</v>
      </c>
      <c r="F89" s="1" t="str">
        <f>VLOOKUP(E89,State_code!$B$1:$C$56, 2, FALSE)</f>
        <v>AZ</v>
      </c>
      <c r="G89" s="1">
        <v>404.0</v>
      </c>
      <c r="H89" s="1">
        <v>-2.0</v>
      </c>
      <c r="I89" s="1" t="s">
        <v>1151</v>
      </c>
      <c r="J89" s="5">
        <v>1.0</v>
      </c>
    </row>
    <row r="90" hidden="1">
      <c r="A90" s="1" t="s">
        <v>1152</v>
      </c>
      <c r="B90" s="1">
        <v>105206.0</v>
      </c>
      <c r="C90" s="1">
        <v>6.0</v>
      </c>
      <c r="D90" s="1">
        <v>6.0</v>
      </c>
      <c r="E90" s="1">
        <f t="shared" si="1"/>
        <v>4</v>
      </c>
      <c r="F90" s="1" t="str">
        <f>VLOOKUP(E90,State_code!$B$1:$C$56, 2, FALSE)</f>
        <v>AZ</v>
      </c>
      <c r="G90" s="1">
        <v>409.0</v>
      </c>
      <c r="H90" s="1">
        <v>-2.0</v>
      </c>
      <c r="I90" s="1" t="s">
        <v>1152</v>
      </c>
      <c r="J90" s="5">
        <v>1.0</v>
      </c>
    </row>
    <row r="91" hidden="1">
      <c r="A91" s="1" t="s">
        <v>1153</v>
      </c>
      <c r="B91" s="1">
        <v>105215.0</v>
      </c>
      <c r="C91" s="1">
        <v>6.0</v>
      </c>
      <c r="D91" s="1">
        <v>-2.0</v>
      </c>
      <c r="E91" s="1">
        <f t="shared" si="1"/>
        <v>4</v>
      </c>
      <c r="F91" s="1" t="str">
        <f>VLOOKUP(E91,State_code!$B$1:$C$56, 2, FALSE)</f>
        <v>AZ</v>
      </c>
      <c r="G91" s="1">
        <v>407.0</v>
      </c>
      <c r="H91" s="1">
        <v>-2.0</v>
      </c>
      <c r="I91" s="1" t="s">
        <v>1153</v>
      </c>
      <c r="J91" s="5">
        <v>2.0</v>
      </c>
    </row>
    <row r="92" hidden="1">
      <c r="A92" s="1" t="s">
        <v>1154</v>
      </c>
      <c r="B92" s="1">
        <v>105297.0</v>
      </c>
      <c r="C92" s="1">
        <v>6.0</v>
      </c>
      <c r="D92" s="1">
        <v>33.0</v>
      </c>
      <c r="E92" s="1">
        <f t="shared" si="1"/>
        <v>4</v>
      </c>
      <c r="F92" s="1" t="str">
        <f>VLOOKUP(E92,State_code!$B$1:$C$56, 2, FALSE)</f>
        <v>AZ</v>
      </c>
      <c r="G92" s="1">
        <v>402.0</v>
      </c>
      <c r="H92" s="1">
        <v>-2.0</v>
      </c>
      <c r="I92" s="1" t="s">
        <v>1154</v>
      </c>
      <c r="J92" s="5">
        <v>1.0</v>
      </c>
    </row>
    <row r="93" hidden="1">
      <c r="A93" s="1" t="s">
        <v>1155</v>
      </c>
      <c r="B93" s="1">
        <v>105330.0</v>
      </c>
      <c r="C93" s="1">
        <v>6.0</v>
      </c>
      <c r="D93" s="1">
        <v>16.0</v>
      </c>
      <c r="E93" s="1">
        <f t="shared" si="1"/>
        <v>4</v>
      </c>
      <c r="F93" s="1" t="str">
        <f>VLOOKUP(E93,State_code!$B$1:$C$56, 2, FALSE)</f>
        <v>AZ</v>
      </c>
      <c r="G93" s="1">
        <v>402.0</v>
      </c>
      <c r="H93" s="1">
        <v>-2.0</v>
      </c>
      <c r="I93" s="1" t="s">
        <v>1155</v>
      </c>
      <c r="J93" s="5">
        <v>1.0</v>
      </c>
    </row>
    <row r="94" hidden="1">
      <c r="A94" s="1" t="s">
        <v>1156</v>
      </c>
      <c r="B94" s="1">
        <v>105349.0</v>
      </c>
      <c r="C94" s="1">
        <v>6.0</v>
      </c>
      <c r="D94" s="1">
        <v>9.0</v>
      </c>
      <c r="E94" s="1">
        <f t="shared" si="1"/>
        <v>4</v>
      </c>
      <c r="F94" s="1" t="str">
        <f>VLOOKUP(E94,State_code!$B$1:$C$56, 2, FALSE)</f>
        <v>AZ</v>
      </c>
      <c r="G94" s="1">
        <v>402.0</v>
      </c>
      <c r="H94" s="1">
        <v>-2.0</v>
      </c>
      <c r="I94" s="1" t="s">
        <v>1156</v>
      </c>
      <c r="J94" s="5">
        <v>1.0</v>
      </c>
    </row>
    <row r="95" hidden="1">
      <c r="A95" s="1" t="s">
        <v>1157</v>
      </c>
      <c r="B95" s="1">
        <v>105428.0</v>
      </c>
      <c r="C95" s="1">
        <v>6.0</v>
      </c>
      <c r="D95" s="1">
        <v>2.0</v>
      </c>
      <c r="E95" s="1">
        <f t="shared" si="1"/>
        <v>4</v>
      </c>
      <c r="F95" s="1" t="str">
        <f>VLOOKUP(E95,State_code!$B$1:$C$56, 2, FALSE)</f>
        <v>AZ</v>
      </c>
      <c r="G95" s="1">
        <v>403.0</v>
      </c>
      <c r="H95" s="1">
        <v>-2.0</v>
      </c>
      <c r="I95" s="1" t="s">
        <v>1157</v>
      </c>
      <c r="J95" s="5">
        <v>1.0</v>
      </c>
    </row>
    <row r="96" hidden="1">
      <c r="A96" s="1" t="s">
        <v>1158</v>
      </c>
      <c r="B96" s="1">
        <v>105525.0</v>
      </c>
      <c r="C96" s="1">
        <v>6.0</v>
      </c>
      <c r="D96" s="1">
        <v>3.0</v>
      </c>
      <c r="E96" s="1">
        <f t="shared" si="1"/>
        <v>4</v>
      </c>
      <c r="F96" s="1" t="str">
        <f>VLOOKUP(E96,State_code!$B$1:$C$56, 2, FALSE)</f>
        <v>AZ</v>
      </c>
      <c r="G96" s="1">
        <v>406.0</v>
      </c>
      <c r="H96" s="1">
        <v>-2.0</v>
      </c>
      <c r="I96" s="1" t="s">
        <v>1158</v>
      </c>
      <c r="J96" s="5">
        <v>1.0</v>
      </c>
    </row>
    <row r="97" hidden="1">
      <c r="A97" s="1" t="s">
        <v>1159</v>
      </c>
      <c r="B97" s="1">
        <v>105534.0</v>
      </c>
      <c r="C97" s="1">
        <v>6.0</v>
      </c>
      <c r="D97" s="1">
        <v>26.0</v>
      </c>
      <c r="E97" s="1">
        <f t="shared" si="1"/>
        <v>4</v>
      </c>
      <c r="F97" s="1" t="str">
        <f>VLOOKUP(E97,State_code!$B$1:$C$56, 2, FALSE)</f>
        <v>AZ</v>
      </c>
      <c r="G97" s="1">
        <v>406.0</v>
      </c>
      <c r="H97" s="1">
        <v>-2.0</v>
      </c>
      <c r="I97" s="1" t="s">
        <v>1159</v>
      </c>
      <c r="J97" s="5">
        <v>2.0</v>
      </c>
    </row>
    <row r="98" hidden="1">
      <c r="A98" s="1" t="s">
        <v>1160</v>
      </c>
      <c r="B98" s="1">
        <v>105543.0</v>
      </c>
      <c r="C98" s="1">
        <v>6.0</v>
      </c>
      <c r="D98" s="1">
        <v>10.0</v>
      </c>
      <c r="E98" s="1">
        <f t="shared" si="1"/>
        <v>35</v>
      </c>
      <c r="F98" s="1" t="str">
        <f>VLOOKUP(E98,State_code!$B$1:$C$56, 2, FALSE)</f>
        <v>NM</v>
      </c>
      <c r="G98" s="1">
        <v>3501.0</v>
      </c>
      <c r="H98" s="1">
        <v>-2.0</v>
      </c>
      <c r="I98" s="1" t="s">
        <v>1160</v>
      </c>
      <c r="J98" s="5">
        <v>2.0</v>
      </c>
    </row>
    <row r="99" hidden="1">
      <c r="A99" s="1" t="s">
        <v>678</v>
      </c>
      <c r="B99" s="1">
        <v>105589.0</v>
      </c>
      <c r="C99" s="1">
        <v>6.0</v>
      </c>
      <c r="D99" s="1">
        <v>19.0</v>
      </c>
      <c r="E99" s="1">
        <f t="shared" si="1"/>
        <v>4</v>
      </c>
      <c r="F99" s="1" t="str">
        <f>VLOOKUP(E99,State_code!$B$1:$C$56, 2, FALSE)</f>
        <v>AZ</v>
      </c>
      <c r="G99" s="1">
        <v>402.0</v>
      </c>
      <c r="H99" s="1">
        <v>-2.0</v>
      </c>
      <c r="I99" s="1" t="s">
        <v>678</v>
      </c>
      <c r="J99" s="5">
        <v>3.0</v>
      </c>
    </row>
    <row r="100" hidden="1">
      <c r="A100" s="1" t="s">
        <v>1161</v>
      </c>
      <c r="B100" s="1">
        <v>105659.0</v>
      </c>
      <c r="C100" s="1">
        <v>6.0</v>
      </c>
      <c r="D100" s="1">
        <v>11.0</v>
      </c>
      <c r="E100" s="1">
        <f t="shared" si="1"/>
        <v>4</v>
      </c>
      <c r="F100" s="1" t="str">
        <f>VLOOKUP(E100,State_code!$B$1:$C$56, 2, FALSE)</f>
        <v>AZ</v>
      </c>
      <c r="G100" s="1">
        <v>403.0</v>
      </c>
      <c r="H100" s="1">
        <v>-2.0</v>
      </c>
      <c r="I100" s="1" t="s">
        <v>1161</v>
      </c>
      <c r="J100" s="5">
        <v>2.0</v>
      </c>
    </row>
    <row r="101" hidden="1">
      <c r="A101" s="1" t="s">
        <v>1162</v>
      </c>
      <c r="B101" s="1">
        <v>105668.0</v>
      </c>
      <c r="C101" s="1">
        <v>6.0</v>
      </c>
      <c r="D101" s="1">
        <v>6.0</v>
      </c>
      <c r="E101" s="1">
        <f t="shared" si="1"/>
        <v>4</v>
      </c>
      <c r="F101" s="1" t="str">
        <f>VLOOKUP(E101,State_code!$B$1:$C$56, 2, FALSE)</f>
        <v>AZ</v>
      </c>
      <c r="G101" s="1">
        <v>404.0</v>
      </c>
      <c r="H101" s="1">
        <v>-2.0</v>
      </c>
      <c r="I101" s="1" t="s">
        <v>1162</v>
      </c>
      <c r="J101" s="5">
        <v>1.0</v>
      </c>
    </row>
    <row r="102" hidden="1">
      <c r="A102" s="1" t="s">
        <v>1163</v>
      </c>
      <c r="B102" s="1">
        <v>105677.0</v>
      </c>
      <c r="C102" s="1">
        <v>6.0</v>
      </c>
      <c r="D102" s="1">
        <v>-2.0</v>
      </c>
      <c r="E102" s="1">
        <f t="shared" si="1"/>
        <v>4</v>
      </c>
      <c r="F102" s="1" t="str">
        <f>VLOOKUP(E102,State_code!$B$1:$C$56, 2, FALSE)</f>
        <v>AZ</v>
      </c>
      <c r="G102" s="1">
        <v>403.0</v>
      </c>
      <c r="H102" s="1">
        <v>-2.0</v>
      </c>
      <c r="I102" s="1" t="s">
        <v>1163</v>
      </c>
      <c r="J102" s="5">
        <v>2.0</v>
      </c>
    </row>
    <row r="103" hidden="1">
      <c r="A103" s="1" t="s">
        <v>1164</v>
      </c>
      <c r="B103" s="1">
        <v>105747.0</v>
      </c>
      <c r="C103" s="1">
        <v>6.0</v>
      </c>
      <c r="D103" s="1">
        <v>3.0</v>
      </c>
      <c r="E103" s="1">
        <f t="shared" si="1"/>
        <v>4</v>
      </c>
      <c r="F103" s="1" t="str">
        <f>VLOOKUP(E103,State_code!$B$1:$C$56, 2, FALSE)</f>
        <v>AZ</v>
      </c>
      <c r="G103" s="1">
        <v>401.0</v>
      </c>
      <c r="H103" s="1">
        <v>-2.0</v>
      </c>
      <c r="I103" s="1" t="s">
        <v>1164</v>
      </c>
      <c r="J103" s="5">
        <v>1.0</v>
      </c>
    </row>
    <row r="104" hidden="1">
      <c r="A104" s="1" t="s">
        <v>1165</v>
      </c>
      <c r="B104" s="1">
        <v>105792.0</v>
      </c>
      <c r="C104" s="1">
        <v>6.0</v>
      </c>
      <c r="D104" s="1">
        <v>2.0</v>
      </c>
      <c r="E104" s="1">
        <f t="shared" si="1"/>
        <v>4</v>
      </c>
      <c r="F104" s="1" t="str">
        <f>VLOOKUP(E104,State_code!$B$1:$C$56, 2, FALSE)</f>
        <v>AZ</v>
      </c>
      <c r="G104" s="1">
        <v>403.0</v>
      </c>
      <c r="H104" s="1">
        <v>-2.0</v>
      </c>
      <c r="I104" s="1" t="s">
        <v>1165</v>
      </c>
      <c r="J104" s="5">
        <v>1.0</v>
      </c>
    </row>
    <row r="105" hidden="1">
      <c r="A105" s="1" t="s">
        <v>1166</v>
      </c>
      <c r="B105" s="1">
        <v>105899.0</v>
      </c>
      <c r="C105" s="1">
        <v>6.0</v>
      </c>
      <c r="D105" s="1">
        <v>22.0</v>
      </c>
      <c r="E105" s="1">
        <f t="shared" si="1"/>
        <v>4</v>
      </c>
      <c r="F105" s="1" t="str">
        <f>VLOOKUP(E105,State_code!$B$1:$C$56, 2, FALSE)</f>
        <v>AZ</v>
      </c>
      <c r="G105" s="1">
        <v>408.0</v>
      </c>
      <c r="H105" s="1">
        <v>88.0</v>
      </c>
      <c r="I105" s="1" t="s">
        <v>1166</v>
      </c>
      <c r="J105" s="5">
        <v>4.0</v>
      </c>
    </row>
    <row r="106" hidden="1">
      <c r="A106" s="1" t="s">
        <v>1167</v>
      </c>
      <c r="B106" s="1">
        <v>106041.0</v>
      </c>
      <c r="C106" s="1">
        <v>6.0</v>
      </c>
      <c r="D106" s="1">
        <v>11.0</v>
      </c>
      <c r="E106" s="1">
        <f t="shared" si="1"/>
        <v>4</v>
      </c>
      <c r="F106" s="1" t="str">
        <f>VLOOKUP(E106,State_code!$B$1:$C$56, 2, FALSE)</f>
        <v>AZ</v>
      </c>
      <c r="G106" s="1">
        <v>407.0</v>
      </c>
      <c r="H106" s="1">
        <v>-2.0</v>
      </c>
      <c r="I106" s="1" t="s">
        <v>1167</v>
      </c>
      <c r="J106" s="5">
        <v>2.0</v>
      </c>
    </row>
    <row r="107" hidden="1">
      <c r="A107" s="1" t="s">
        <v>1168</v>
      </c>
      <c r="B107" s="1">
        <v>106148.0</v>
      </c>
      <c r="C107" s="1">
        <v>6.0</v>
      </c>
      <c r="D107" s="1">
        <v>2.0</v>
      </c>
      <c r="E107" s="1">
        <f t="shared" si="1"/>
        <v>4</v>
      </c>
      <c r="F107" s="1" t="str">
        <f>VLOOKUP(E107,State_code!$B$1:$C$56, 2, FALSE)</f>
        <v>AZ</v>
      </c>
      <c r="G107" s="1">
        <v>402.0</v>
      </c>
      <c r="H107" s="1">
        <v>-2.0</v>
      </c>
      <c r="I107" s="1" t="s">
        <v>1168</v>
      </c>
      <c r="J107" s="5">
        <v>1.0</v>
      </c>
    </row>
    <row r="108" hidden="1">
      <c r="A108" s="1" t="s">
        <v>1169</v>
      </c>
      <c r="B108" s="1">
        <v>106245.0</v>
      </c>
      <c r="C108" s="1">
        <v>5.0</v>
      </c>
      <c r="D108" s="1">
        <v>16.0</v>
      </c>
      <c r="E108" s="1">
        <f t="shared" si="1"/>
        <v>5</v>
      </c>
      <c r="F108" s="1" t="str">
        <f>VLOOKUP(E108,State_code!$B$1:$C$56, 2, FALSE)</f>
        <v>AR</v>
      </c>
      <c r="G108" s="1">
        <v>502.0</v>
      </c>
      <c r="H108" s="1">
        <v>-2.0</v>
      </c>
      <c r="I108" s="1" t="s">
        <v>1169</v>
      </c>
      <c r="J108" s="5">
        <v>1.0</v>
      </c>
    </row>
    <row r="109" hidden="1">
      <c r="A109" s="1" t="s">
        <v>1170</v>
      </c>
      <c r="B109" s="1">
        <v>106263.0</v>
      </c>
      <c r="C109" s="1">
        <v>5.0</v>
      </c>
      <c r="D109" s="1">
        <v>27.0</v>
      </c>
      <c r="E109" s="1">
        <f t="shared" si="1"/>
        <v>5</v>
      </c>
      <c r="F109" s="1" t="str">
        <f>VLOOKUP(E109,State_code!$B$1:$C$56, 2, FALSE)</f>
        <v>AR</v>
      </c>
      <c r="G109" s="1">
        <v>502.0</v>
      </c>
      <c r="H109" s="1">
        <v>-2.0</v>
      </c>
      <c r="I109" s="1" t="s">
        <v>1170</v>
      </c>
      <c r="J109" s="5">
        <v>1.0</v>
      </c>
    </row>
    <row r="110" hidden="1">
      <c r="A110" s="1" t="s">
        <v>1171</v>
      </c>
      <c r="B110" s="1">
        <v>106306.0</v>
      </c>
      <c r="C110" s="1">
        <v>5.0</v>
      </c>
      <c r="D110" s="1">
        <v>23.0</v>
      </c>
      <c r="E110" s="1">
        <f t="shared" si="1"/>
        <v>5</v>
      </c>
      <c r="F110" s="1" t="str">
        <f>VLOOKUP(E110,State_code!$B$1:$C$56, 2, FALSE)</f>
        <v>AR</v>
      </c>
      <c r="G110" s="1">
        <v>502.0</v>
      </c>
      <c r="H110" s="1">
        <v>54.0</v>
      </c>
      <c r="I110" s="1" t="s">
        <v>1171</v>
      </c>
      <c r="J110" s="5">
        <v>4.0</v>
      </c>
    </row>
    <row r="111" hidden="1">
      <c r="A111" s="1" t="s">
        <v>1172</v>
      </c>
      <c r="B111" s="1">
        <v>106315.0</v>
      </c>
      <c r="C111" s="1">
        <v>5.0</v>
      </c>
      <c r="D111" s="1">
        <v>-2.0</v>
      </c>
      <c r="E111" s="1">
        <f t="shared" si="1"/>
        <v>5</v>
      </c>
      <c r="F111" s="1" t="str">
        <f>VLOOKUP(E111,State_code!$B$1:$C$56, 2, FALSE)</f>
        <v>AR</v>
      </c>
      <c r="G111" s="1">
        <v>504.0</v>
      </c>
      <c r="H111" s="1">
        <v>-2.0</v>
      </c>
      <c r="I111" s="1" t="s">
        <v>1172</v>
      </c>
      <c r="J111" s="5">
        <v>2.0</v>
      </c>
    </row>
    <row r="112" hidden="1">
      <c r="A112" s="1" t="s">
        <v>1173</v>
      </c>
      <c r="B112" s="1">
        <v>106324.0</v>
      </c>
      <c r="C112" s="1">
        <v>5.0</v>
      </c>
      <c r="D112" s="1">
        <v>-2.0</v>
      </c>
      <c r="E112" s="1">
        <f t="shared" si="1"/>
        <v>5</v>
      </c>
      <c r="F112" s="1" t="str">
        <f>VLOOKUP(E112,State_code!$B$1:$C$56, 2, FALSE)</f>
        <v>AR</v>
      </c>
      <c r="G112" s="1">
        <v>504.0</v>
      </c>
      <c r="H112" s="1">
        <v>-2.0</v>
      </c>
      <c r="I112" s="1" t="s">
        <v>1173</v>
      </c>
      <c r="J112" s="5">
        <v>2.0</v>
      </c>
    </row>
    <row r="113" hidden="1">
      <c r="A113" s="1" t="s">
        <v>1174</v>
      </c>
      <c r="B113" s="1">
        <v>106342.0</v>
      </c>
      <c r="C113" s="1">
        <v>5.0</v>
      </c>
      <c r="D113" s="1">
        <v>21.0</v>
      </c>
      <c r="E113" s="1">
        <f t="shared" si="1"/>
        <v>5</v>
      </c>
      <c r="F113" s="1" t="str">
        <f>VLOOKUP(E113,State_code!$B$1:$C$56, 2, FALSE)</f>
        <v>AR</v>
      </c>
      <c r="G113" s="1">
        <v>501.0</v>
      </c>
      <c r="H113" s="1">
        <v>66.0</v>
      </c>
      <c r="I113" s="1" t="s">
        <v>1174</v>
      </c>
      <c r="J113" s="5">
        <v>4.0</v>
      </c>
    </row>
    <row r="114" hidden="1">
      <c r="A114" s="1" t="s">
        <v>1175</v>
      </c>
      <c r="B114" s="1">
        <v>106351.0</v>
      </c>
      <c r="C114" s="1">
        <v>5.0</v>
      </c>
      <c r="D114" s="1">
        <v>-2.0</v>
      </c>
      <c r="E114" s="1">
        <f t="shared" si="1"/>
        <v>5</v>
      </c>
      <c r="F114" s="1" t="str">
        <f>VLOOKUP(E114,State_code!$B$1:$C$56, 2, FALSE)</f>
        <v>AR</v>
      </c>
      <c r="G114" s="1">
        <v>502.0</v>
      </c>
      <c r="H114" s="1">
        <v>-2.0</v>
      </c>
      <c r="I114" s="1" t="s">
        <v>1175</v>
      </c>
      <c r="J114" s="5">
        <v>2.0</v>
      </c>
    </row>
    <row r="115" hidden="1">
      <c r="A115" s="1" t="s">
        <v>1176</v>
      </c>
      <c r="B115" s="1">
        <v>106360.0</v>
      </c>
      <c r="C115" s="1">
        <v>5.0</v>
      </c>
      <c r="D115" s="1">
        <v>-2.0</v>
      </c>
      <c r="E115" s="1">
        <f t="shared" si="1"/>
        <v>5</v>
      </c>
      <c r="F115" s="1" t="str">
        <f>VLOOKUP(E115,State_code!$B$1:$C$56, 2, FALSE)</f>
        <v>AR</v>
      </c>
      <c r="G115" s="1">
        <v>503.0</v>
      </c>
      <c r="H115" s="1" t="e">
        <v>#N/A</v>
      </c>
      <c r="I115" s="1" t="s">
        <v>1176</v>
      </c>
      <c r="J115" s="5">
        <v>1.0</v>
      </c>
    </row>
    <row r="116" hidden="1">
      <c r="A116" s="1" t="s">
        <v>1177</v>
      </c>
      <c r="B116" s="1">
        <v>106397.0</v>
      </c>
      <c r="C116" s="1">
        <v>5.0</v>
      </c>
      <c r="D116" s="1">
        <v>15.0</v>
      </c>
      <c r="E116" s="1">
        <f t="shared" si="1"/>
        <v>5</v>
      </c>
      <c r="F116" s="1" t="str">
        <f>VLOOKUP(E116,State_code!$B$1:$C$56, 2, FALSE)</f>
        <v>AR</v>
      </c>
      <c r="G116" s="1">
        <v>503.0</v>
      </c>
      <c r="H116" s="1">
        <v>-2.0</v>
      </c>
      <c r="I116" s="1" t="s">
        <v>1177</v>
      </c>
      <c r="J116" s="5">
        <v>1.0</v>
      </c>
    </row>
    <row r="117" hidden="1">
      <c r="A117" s="1" t="s">
        <v>1178</v>
      </c>
      <c r="B117" s="1">
        <v>106412.0</v>
      </c>
      <c r="C117" s="1">
        <v>5.0</v>
      </c>
      <c r="D117" s="1">
        <v>22.0</v>
      </c>
      <c r="E117" s="1">
        <f t="shared" si="1"/>
        <v>5</v>
      </c>
      <c r="F117" s="1" t="str">
        <f>VLOOKUP(E117,State_code!$B$1:$C$56, 2, FALSE)</f>
        <v>AR</v>
      </c>
      <c r="G117" s="1">
        <v>504.0</v>
      </c>
      <c r="H117" s="1">
        <v>-2.0</v>
      </c>
      <c r="I117" s="1" t="s">
        <v>1178</v>
      </c>
      <c r="J117" s="5">
        <v>1.0</v>
      </c>
    </row>
    <row r="118" hidden="1">
      <c r="A118" s="1" t="s">
        <v>1179</v>
      </c>
      <c r="B118" s="1">
        <v>106449.0</v>
      </c>
      <c r="C118" s="1">
        <v>5.0</v>
      </c>
      <c r="D118" s="1">
        <v>4.0</v>
      </c>
      <c r="E118" s="1">
        <f t="shared" si="1"/>
        <v>5</v>
      </c>
      <c r="F118" s="1" t="str">
        <f>VLOOKUP(E118,State_code!$B$1:$C$56, 2, FALSE)</f>
        <v>AR</v>
      </c>
      <c r="G118" s="1">
        <v>502.0</v>
      </c>
      <c r="H118" s="1">
        <v>-2.0</v>
      </c>
      <c r="I118" s="1" t="s">
        <v>1179</v>
      </c>
      <c r="J118" s="5">
        <v>1.0</v>
      </c>
    </row>
    <row r="119" hidden="1">
      <c r="A119" s="1" t="s">
        <v>1180</v>
      </c>
      <c r="B119" s="1">
        <v>106458.0</v>
      </c>
      <c r="C119" s="1">
        <v>5.0</v>
      </c>
      <c r="D119" s="1">
        <v>16.0</v>
      </c>
      <c r="E119" s="1">
        <f t="shared" si="1"/>
        <v>5</v>
      </c>
      <c r="F119" s="1" t="str">
        <f>VLOOKUP(E119,State_code!$B$1:$C$56, 2, FALSE)</f>
        <v>AR</v>
      </c>
      <c r="G119" s="1">
        <v>501.0</v>
      </c>
      <c r="H119" s="1">
        <v>-2.0</v>
      </c>
      <c r="I119" s="1" t="s">
        <v>1180</v>
      </c>
      <c r="J119" s="5">
        <v>1.0</v>
      </c>
    </row>
    <row r="120" hidden="1">
      <c r="A120" s="1" t="s">
        <v>1181</v>
      </c>
      <c r="B120" s="1">
        <v>106467.0</v>
      </c>
      <c r="C120" s="1">
        <v>5.0</v>
      </c>
      <c r="D120" s="1">
        <v>18.0</v>
      </c>
      <c r="E120" s="1">
        <f t="shared" si="1"/>
        <v>5</v>
      </c>
      <c r="F120" s="1" t="str">
        <f>VLOOKUP(E120,State_code!$B$1:$C$56, 2, FALSE)</f>
        <v>AR</v>
      </c>
      <c r="G120" s="1">
        <v>504.0</v>
      </c>
      <c r="H120" s="1">
        <v>-2.0</v>
      </c>
      <c r="I120" s="1" t="s">
        <v>1181</v>
      </c>
      <c r="J120" s="5">
        <v>1.0</v>
      </c>
    </row>
    <row r="121" hidden="1">
      <c r="A121" s="1" t="s">
        <v>1182</v>
      </c>
      <c r="B121" s="1">
        <v>106485.0</v>
      </c>
      <c r="C121" s="1">
        <v>5.0</v>
      </c>
      <c r="D121" s="1">
        <v>19.0</v>
      </c>
      <c r="E121" s="1">
        <f t="shared" si="1"/>
        <v>5</v>
      </c>
      <c r="F121" s="1" t="str">
        <f>VLOOKUP(E121,State_code!$B$1:$C$56, 2, FALSE)</f>
        <v>AR</v>
      </c>
      <c r="G121" s="1">
        <v>504.0</v>
      </c>
      <c r="H121" s="1">
        <v>-2.0</v>
      </c>
      <c r="I121" s="1" t="s">
        <v>1182</v>
      </c>
      <c r="J121" s="5">
        <v>2.0</v>
      </c>
    </row>
    <row r="122" hidden="1">
      <c r="A122" s="1" t="s">
        <v>1176</v>
      </c>
      <c r="B122" s="1">
        <v>106494.0</v>
      </c>
      <c r="C122" s="1">
        <v>5.0</v>
      </c>
      <c r="D122" s="1">
        <v>-2.0</v>
      </c>
      <c r="E122" s="1">
        <f t="shared" si="1"/>
        <v>5</v>
      </c>
      <c r="F122" s="1" t="str">
        <f>VLOOKUP(E122,State_code!$B$1:$C$56, 2, FALSE)</f>
        <v>AR</v>
      </c>
      <c r="G122" s="1">
        <v>502.0</v>
      </c>
      <c r="H122" s="1">
        <v>-2.0</v>
      </c>
      <c r="I122" s="1" t="s">
        <v>1176</v>
      </c>
      <c r="J122" s="5">
        <v>4.0</v>
      </c>
    </row>
    <row r="123" hidden="1">
      <c r="A123" s="1" t="s">
        <v>1183</v>
      </c>
      <c r="B123" s="1">
        <v>106546.0</v>
      </c>
      <c r="C123" s="1">
        <v>5.0</v>
      </c>
      <c r="D123" s="1">
        <v>10.0</v>
      </c>
      <c r="E123" s="1">
        <f t="shared" si="1"/>
        <v>5</v>
      </c>
      <c r="F123" s="1" t="str">
        <f>VLOOKUP(E123,State_code!$B$1:$C$56, 2, FALSE)</f>
        <v>AR</v>
      </c>
      <c r="G123" s="1">
        <v>502.0</v>
      </c>
      <c r="H123" s="1">
        <v>54.0</v>
      </c>
      <c r="I123" s="1" t="s">
        <v>1183</v>
      </c>
      <c r="J123" s="5">
        <v>1.0</v>
      </c>
    </row>
    <row r="124" hidden="1">
      <c r="A124" s="1" t="s">
        <v>1184</v>
      </c>
      <c r="B124" s="1">
        <v>106625.0</v>
      </c>
      <c r="C124" s="1">
        <v>5.0</v>
      </c>
      <c r="D124" s="1">
        <v>1.0</v>
      </c>
      <c r="E124" s="1">
        <f t="shared" si="1"/>
        <v>5</v>
      </c>
      <c r="F124" s="1" t="str">
        <f>VLOOKUP(E124,State_code!$B$1:$C$56, 2, FALSE)</f>
        <v>AR</v>
      </c>
      <c r="G124" s="1">
        <v>501.0</v>
      </c>
      <c r="H124" s="1">
        <v>-2.0</v>
      </c>
      <c r="I124" s="1" t="s">
        <v>1184</v>
      </c>
      <c r="J124" s="5">
        <v>1.0</v>
      </c>
    </row>
    <row r="125" hidden="1">
      <c r="A125" s="1" t="s">
        <v>1185</v>
      </c>
      <c r="B125" s="1">
        <v>106704.0</v>
      </c>
      <c r="C125" s="1">
        <v>5.0</v>
      </c>
      <c r="D125" s="1">
        <v>17.0</v>
      </c>
      <c r="E125" s="1">
        <f t="shared" si="1"/>
        <v>5</v>
      </c>
      <c r="F125" s="1" t="str">
        <f>VLOOKUP(E125,State_code!$B$1:$C$56, 2, FALSE)</f>
        <v>AR</v>
      </c>
      <c r="G125" s="1">
        <v>502.0</v>
      </c>
      <c r="H125" s="1">
        <v>-2.0</v>
      </c>
      <c r="I125" s="1" t="s">
        <v>1185</v>
      </c>
      <c r="J125" s="5">
        <v>4.0</v>
      </c>
    </row>
    <row r="126" hidden="1">
      <c r="A126" s="1" t="s">
        <v>1186</v>
      </c>
      <c r="B126" s="1">
        <v>106713.0</v>
      </c>
      <c r="C126" s="1">
        <v>5.0</v>
      </c>
      <c r="D126" s="1">
        <v>22.0</v>
      </c>
      <c r="E126" s="1">
        <f t="shared" si="1"/>
        <v>5</v>
      </c>
      <c r="F126" s="1" t="str">
        <f>VLOOKUP(E126,State_code!$B$1:$C$56, 2, FALSE)</f>
        <v>AR</v>
      </c>
      <c r="G126" s="1">
        <v>502.0</v>
      </c>
      <c r="H126" s="1">
        <v>54.0</v>
      </c>
      <c r="I126" s="1" t="s">
        <v>1186</v>
      </c>
      <c r="J126" s="5">
        <v>1.0</v>
      </c>
    </row>
    <row r="127" hidden="1">
      <c r="A127" s="1" t="s">
        <v>1187</v>
      </c>
      <c r="B127" s="1">
        <v>106795.0</v>
      </c>
      <c r="C127" s="1">
        <v>5.0</v>
      </c>
      <c r="D127" s="1">
        <v>2.0</v>
      </c>
      <c r="E127" s="1">
        <f t="shared" si="1"/>
        <v>5</v>
      </c>
      <c r="F127" s="1" t="str">
        <f>VLOOKUP(E127,State_code!$B$1:$C$56, 2, FALSE)</f>
        <v>AR</v>
      </c>
      <c r="G127" s="1">
        <v>504.0</v>
      </c>
      <c r="H127" s="1">
        <v>-2.0</v>
      </c>
      <c r="I127" s="1" t="s">
        <v>1187</v>
      </c>
      <c r="J127" s="5">
        <v>4.0</v>
      </c>
    </row>
    <row r="128" hidden="1">
      <c r="A128" s="1" t="s">
        <v>1188</v>
      </c>
      <c r="B128" s="1">
        <v>106810.0</v>
      </c>
      <c r="C128" s="1">
        <v>5.0</v>
      </c>
      <c r="D128" s="1">
        <v>22.0</v>
      </c>
      <c r="E128" s="1">
        <f t="shared" si="1"/>
        <v>5</v>
      </c>
      <c r="F128" s="1" t="str">
        <f>VLOOKUP(E128,State_code!$B$1:$C$56, 2, FALSE)</f>
        <v>AR</v>
      </c>
      <c r="G128" s="1">
        <v>501.0</v>
      </c>
      <c r="H128" s="1">
        <v>74.0</v>
      </c>
      <c r="I128" s="1" t="s">
        <v>1188</v>
      </c>
      <c r="J128" s="5">
        <v>1.0</v>
      </c>
    </row>
    <row r="129" hidden="1">
      <c r="A129" s="1" t="s">
        <v>1189</v>
      </c>
      <c r="B129" s="1">
        <v>106883.0</v>
      </c>
      <c r="C129" s="1">
        <v>5.0</v>
      </c>
      <c r="D129" s="1">
        <v>5.0</v>
      </c>
      <c r="E129" s="1">
        <f t="shared" si="1"/>
        <v>5</v>
      </c>
      <c r="F129" s="1" t="str">
        <f>VLOOKUP(E129,State_code!$B$1:$C$56, 2, FALSE)</f>
        <v>AR</v>
      </c>
      <c r="G129" s="1">
        <v>501.0</v>
      </c>
      <c r="H129" s="1">
        <v>-2.0</v>
      </c>
      <c r="I129" s="1" t="s">
        <v>1189</v>
      </c>
      <c r="J129" s="5">
        <v>2.0</v>
      </c>
    </row>
    <row r="130" hidden="1">
      <c r="A130" s="1" t="s">
        <v>1190</v>
      </c>
      <c r="B130" s="1">
        <v>106908.0</v>
      </c>
      <c r="C130" s="1">
        <v>5.0</v>
      </c>
      <c r="D130" s="1">
        <v>-2.0</v>
      </c>
      <c r="E130" s="1">
        <f t="shared" si="1"/>
        <v>5</v>
      </c>
      <c r="F130" s="1" t="str">
        <f>VLOOKUP(E130,State_code!$B$1:$C$56, 2, FALSE)</f>
        <v>AR</v>
      </c>
      <c r="G130" s="1">
        <v>502.0</v>
      </c>
      <c r="H130" s="1">
        <v>-2.0</v>
      </c>
      <c r="I130" s="1" t="s">
        <v>1190</v>
      </c>
      <c r="J130" s="5">
        <v>1.0</v>
      </c>
    </row>
    <row r="131" hidden="1">
      <c r="A131" s="1" t="s">
        <v>1191</v>
      </c>
      <c r="B131" s="1">
        <v>106980.0</v>
      </c>
      <c r="C131" s="1">
        <v>5.0</v>
      </c>
      <c r="D131" s="1">
        <v>4.0</v>
      </c>
      <c r="E131" s="1">
        <f t="shared" si="1"/>
        <v>5</v>
      </c>
      <c r="F131" s="1" t="str">
        <f>VLOOKUP(E131,State_code!$B$1:$C$56, 2, FALSE)</f>
        <v>AR</v>
      </c>
      <c r="G131" s="1">
        <v>504.0</v>
      </c>
      <c r="H131" s="1">
        <v>-2.0</v>
      </c>
      <c r="I131" s="1" t="s">
        <v>1191</v>
      </c>
      <c r="J131" s="5">
        <v>1.0</v>
      </c>
    </row>
    <row r="132" hidden="1">
      <c r="A132" s="1" t="s">
        <v>1192</v>
      </c>
      <c r="B132" s="1">
        <v>106999.0</v>
      </c>
      <c r="C132" s="1">
        <v>5.0</v>
      </c>
      <c r="D132" s="1">
        <v>7.0</v>
      </c>
      <c r="E132" s="1">
        <f t="shared" si="1"/>
        <v>5</v>
      </c>
      <c r="F132" s="1" t="str">
        <f>VLOOKUP(E132,State_code!$B$1:$C$56, 2, FALSE)</f>
        <v>AR</v>
      </c>
      <c r="G132" s="1">
        <v>501.0</v>
      </c>
      <c r="H132" s="1">
        <v>-2.0</v>
      </c>
      <c r="I132" s="1" t="s">
        <v>1192</v>
      </c>
      <c r="J132" s="5">
        <v>4.0</v>
      </c>
    </row>
    <row r="133" hidden="1">
      <c r="A133" s="1" t="s">
        <v>1193</v>
      </c>
      <c r="B133" s="1">
        <v>107044.0</v>
      </c>
      <c r="C133" s="1">
        <v>5.0</v>
      </c>
      <c r="D133" s="1">
        <v>17.0</v>
      </c>
      <c r="E133" s="1">
        <f t="shared" si="1"/>
        <v>5</v>
      </c>
      <c r="F133" s="1" t="str">
        <f>VLOOKUP(E133,State_code!$B$1:$C$56, 2, FALSE)</f>
        <v>AR</v>
      </c>
      <c r="G133" s="1">
        <v>502.0</v>
      </c>
      <c r="H133" s="1">
        <v>74.0</v>
      </c>
      <c r="I133" s="1" t="s">
        <v>1193</v>
      </c>
      <c r="J133" s="5">
        <v>1.0</v>
      </c>
    </row>
    <row r="134" hidden="1">
      <c r="A134" s="1" t="s">
        <v>1194</v>
      </c>
      <c r="B134" s="1">
        <v>107071.0</v>
      </c>
      <c r="C134" s="1">
        <v>5.0</v>
      </c>
      <c r="D134" s="1">
        <v>19.0</v>
      </c>
      <c r="E134" s="1">
        <f t="shared" si="1"/>
        <v>5</v>
      </c>
      <c r="F134" s="1" t="str">
        <f>VLOOKUP(E134,State_code!$B$1:$C$56, 2, FALSE)</f>
        <v>AR</v>
      </c>
      <c r="G134" s="1">
        <v>504.0</v>
      </c>
      <c r="H134" s="1">
        <v>-2.0</v>
      </c>
      <c r="I134" s="1" t="s">
        <v>1194</v>
      </c>
      <c r="J134" s="5">
        <v>4.0</v>
      </c>
    </row>
    <row r="135" hidden="1">
      <c r="A135" s="1" t="s">
        <v>1195</v>
      </c>
      <c r="B135" s="1">
        <v>107080.0</v>
      </c>
      <c r="C135" s="1">
        <v>5.0</v>
      </c>
      <c r="D135" s="1">
        <v>21.0</v>
      </c>
      <c r="E135" s="1">
        <f t="shared" si="1"/>
        <v>5</v>
      </c>
      <c r="F135" s="1" t="str">
        <f>VLOOKUP(E135,State_code!$B$1:$C$56, 2, FALSE)</f>
        <v>AR</v>
      </c>
      <c r="G135" s="1">
        <v>502.0</v>
      </c>
      <c r="H135" s="1">
        <v>71.0</v>
      </c>
      <c r="I135" s="1" t="s">
        <v>1195</v>
      </c>
      <c r="J135" s="5">
        <v>2.0</v>
      </c>
    </row>
    <row r="136" hidden="1">
      <c r="A136" s="1" t="s">
        <v>1196</v>
      </c>
      <c r="B136" s="1">
        <v>107099.0</v>
      </c>
      <c r="C136" s="1">
        <v>5.0</v>
      </c>
      <c r="D136" s="1">
        <v>-2.0</v>
      </c>
      <c r="E136" s="1">
        <f t="shared" si="1"/>
        <v>5</v>
      </c>
      <c r="F136" s="1" t="str">
        <f>VLOOKUP(E136,State_code!$B$1:$C$56, 2, FALSE)</f>
        <v>AR</v>
      </c>
      <c r="G136" s="1">
        <v>504.0</v>
      </c>
      <c r="H136" s="1">
        <v>-2.0</v>
      </c>
      <c r="I136" s="1" t="s">
        <v>1196</v>
      </c>
      <c r="J136" s="5">
        <v>3.0</v>
      </c>
    </row>
    <row r="137" hidden="1">
      <c r="A137" s="1" t="s">
        <v>1197</v>
      </c>
      <c r="B137" s="1">
        <v>107123.0</v>
      </c>
      <c r="C137" s="1">
        <v>5.0</v>
      </c>
      <c r="D137" s="1">
        <v>10.0</v>
      </c>
      <c r="E137" s="1">
        <f t="shared" si="1"/>
        <v>5</v>
      </c>
      <c r="F137" s="1" t="str">
        <f>VLOOKUP(E137,State_code!$B$1:$C$56, 2, FALSE)</f>
        <v>AR</v>
      </c>
      <c r="G137" s="1">
        <v>504.0</v>
      </c>
      <c r="H137" s="1">
        <v>-2.0</v>
      </c>
      <c r="I137" s="1" t="s">
        <v>1197</v>
      </c>
      <c r="J137" s="5">
        <v>3.0</v>
      </c>
    </row>
    <row r="138" hidden="1">
      <c r="A138" s="1" t="s">
        <v>1198</v>
      </c>
      <c r="B138" s="1">
        <v>107141.0</v>
      </c>
      <c r="C138" s="1">
        <v>5.0</v>
      </c>
      <c r="D138" s="1">
        <v>19.0</v>
      </c>
      <c r="E138" s="1">
        <f t="shared" si="1"/>
        <v>5</v>
      </c>
      <c r="F138" s="1" t="str">
        <f>VLOOKUP(E138,State_code!$B$1:$C$56, 2, FALSE)</f>
        <v>AR</v>
      </c>
      <c r="G138" s="1">
        <v>503.0</v>
      </c>
      <c r="H138" s="1">
        <v>-2.0</v>
      </c>
      <c r="I138" s="1" t="s">
        <v>1198</v>
      </c>
      <c r="J138" s="5">
        <v>2.0</v>
      </c>
    </row>
    <row r="139" hidden="1">
      <c r="A139" s="1" t="s">
        <v>1199</v>
      </c>
      <c r="B139" s="1">
        <v>107220.0</v>
      </c>
      <c r="C139" s="1">
        <v>5.0</v>
      </c>
      <c r="D139" s="1">
        <v>-2.0</v>
      </c>
      <c r="E139" s="1">
        <f t="shared" si="1"/>
        <v>5</v>
      </c>
      <c r="F139" s="1" t="str">
        <f>VLOOKUP(E139,State_code!$B$1:$C$56, 2, FALSE)</f>
        <v>AR</v>
      </c>
      <c r="G139" s="1">
        <v>503.0</v>
      </c>
      <c r="H139" s="1">
        <v>-2.0</v>
      </c>
      <c r="I139" s="1" t="s">
        <v>1199</v>
      </c>
      <c r="J139" s="5">
        <v>2.0</v>
      </c>
    </row>
    <row r="140" hidden="1">
      <c r="A140" s="1" t="s">
        <v>1200</v>
      </c>
      <c r="B140" s="1">
        <v>107293.0</v>
      </c>
      <c r="C140" s="1">
        <v>5.0</v>
      </c>
      <c r="D140" s="1">
        <v>-2.0</v>
      </c>
      <c r="E140" s="1">
        <f t="shared" si="1"/>
        <v>5</v>
      </c>
      <c r="F140" s="1" t="str">
        <f>VLOOKUP(E140,State_code!$B$1:$C$56, 2, FALSE)</f>
        <v>AR</v>
      </c>
      <c r="G140" s="1">
        <v>503.0</v>
      </c>
      <c r="H140" s="1">
        <v>-2.0</v>
      </c>
      <c r="I140" s="1" t="s">
        <v>1200</v>
      </c>
      <c r="J140" s="5">
        <v>1.0</v>
      </c>
    </row>
    <row r="141" hidden="1">
      <c r="A141" s="1" t="s">
        <v>1201</v>
      </c>
      <c r="B141" s="1">
        <v>107318.0</v>
      </c>
      <c r="C141" s="1">
        <v>5.0</v>
      </c>
      <c r="D141" s="1">
        <v>3.0</v>
      </c>
      <c r="E141" s="1">
        <f t="shared" si="1"/>
        <v>5</v>
      </c>
      <c r="F141" s="1" t="str">
        <f>VLOOKUP(E141,State_code!$B$1:$C$56, 2, FALSE)</f>
        <v>AR</v>
      </c>
      <c r="G141" s="1">
        <v>501.0</v>
      </c>
      <c r="H141" s="1">
        <v>-2.0</v>
      </c>
      <c r="I141" s="1" t="s">
        <v>1201</v>
      </c>
      <c r="J141" s="5">
        <v>1.0</v>
      </c>
    </row>
    <row r="142" hidden="1">
      <c r="A142" s="1" t="s">
        <v>1202</v>
      </c>
      <c r="B142" s="1">
        <v>107327.0</v>
      </c>
      <c r="C142" s="1">
        <v>5.0</v>
      </c>
      <c r="D142" s="1">
        <v>5.0</v>
      </c>
      <c r="E142" s="1">
        <f t="shared" si="1"/>
        <v>5</v>
      </c>
      <c r="F142" s="1" t="str">
        <f>VLOOKUP(E142,State_code!$B$1:$C$56, 2, FALSE)</f>
        <v>AR</v>
      </c>
      <c r="G142" s="1">
        <v>501.0</v>
      </c>
      <c r="H142" s="1">
        <v>-2.0</v>
      </c>
      <c r="I142" s="1" t="s">
        <v>1202</v>
      </c>
      <c r="J142" s="5">
        <v>2.0</v>
      </c>
    </row>
    <row r="143" hidden="1">
      <c r="A143" s="1" t="s">
        <v>1203</v>
      </c>
      <c r="B143" s="1">
        <v>107442.0</v>
      </c>
      <c r="C143" s="1">
        <v>5.0</v>
      </c>
      <c r="D143" s="1">
        <v>-2.0</v>
      </c>
      <c r="E143" s="1">
        <f t="shared" si="1"/>
        <v>5</v>
      </c>
      <c r="F143" s="1" t="str">
        <f>VLOOKUP(E143,State_code!$B$1:$C$56, 2, FALSE)</f>
        <v>AR</v>
      </c>
      <c r="G143" s="1">
        <v>502.0</v>
      </c>
      <c r="H143" s="1">
        <v>-2.0</v>
      </c>
      <c r="I143" s="1" t="s">
        <v>1203</v>
      </c>
      <c r="J143" s="5">
        <v>1.0</v>
      </c>
    </row>
    <row r="144" hidden="1">
      <c r="A144" s="1" t="s">
        <v>1204</v>
      </c>
      <c r="B144" s="1">
        <v>107460.0</v>
      </c>
      <c r="C144" s="1">
        <v>5.0</v>
      </c>
      <c r="D144" s="1">
        <v>4.0</v>
      </c>
      <c r="E144" s="1">
        <f t="shared" si="1"/>
        <v>5</v>
      </c>
      <c r="F144" s="1" t="str">
        <f>VLOOKUP(E144,State_code!$B$1:$C$56, 2, FALSE)</f>
        <v>AR</v>
      </c>
      <c r="G144" s="1">
        <v>501.0</v>
      </c>
      <c r="H144" s="1">
        <v>-2.0</v>
      </c>
      <c r="I144" s="1" t="s">
        <v>1204</v>
      </c>
      <c r="J144" s="5">
        <v>1.0</v>
      </c>
    </row>
    <row r="145" hidden="1">
      <c r="A145" s="1" t="s">
        <v>1205</v>
      </c>
      <c r="B145" s="1">
        <v>107488.0</v>
      </c>
      <c r="C145" s="1">
        <v>5.0</v>
      </c>
      <c r="D145" s="1">
        <v>-2.0</v>
      </c>
      <c r="E145" s="1">
        <f t="shared" si="1"/>
        <v>5</v>
      </c>
      <c r="F145" s="1" t="str">
        <f>VLOOKUP(E145,State_code!$B$1:$C$56, 2, FALSE)</f>
        <v>AR</v>
      </c>
      <c r="G145" s="1">
        <v>503.0</v>
      </c>
      <c r="H145" s="1">
        <v>-2.0</v>
      </c>
      <c r="I145" s="1" t="s">
        <v>1205</v>
      </c>
      <c r="J145" s="5">
        <v>4.0</v>
      </c>
    </row>
    <row r="146" hidden="1">
      <c r="A146" s="1" t="s">
        <v>1206</v>
      </c>
      <c r="B146" s="1">
        <v>107512.0</v>
      </c>
      <c r="C146" s="1">
        <v>5.0</v>
      </c>
      <c r="D146" s="1">
        <v>21.0</v>
      </c>
      <c r="E146" s="1">
        <f t="shared" si="1"/>
        <v>5</v>
      </c>
      <c r="F146" s="1" t="str">
        <f>VLOOKUP(E146,State_code!$B$1:$C$56, 2, FALSE)</f>
        <v>AR</v>
      </c>
      <c r="G146" s="1">
        <v>504.0</v>
      </c>
      <c r="H146" s="1">
        <v>75.0</v>
      </c>
      <c r="I146" s="1" t="s">
        <v>1206</v>
      </c>
      <c r="J146" s="5">
        <v>1.0</v>
      </c>
    </row>
    <row r="147" hidden="1">
      <c r="A147" s="1" t="s">
        <v>1207</v>
      </c>
      <c r="B147" s="1">
        <v>107521.0</v>
      </c>
      <c r="C147" s="1">
        <v>5.0</v>
      </c>
      <c r="D147" s="1">
        <v>9.0</v>
      </c>
      <c r="E147" s="1">
        <f t="shared" si="1"/>
        <v>5</v>
      </c>
      <c r="F147" s="1" t="str">
        <f>VLOOKUP(E147,State_code!$B$1:$C$56, 2, FALSE)</f>
        <v>AR</v>
      </c>
      <c r="G147" s="1">
        <v>504.0</v>
      </c>
      <c r="H147" s="1">
        <v>-2.0</v>
      </c>
      <c r="I147" s="1" t="s">
        <v>1207</v>
      </c>
      <c r="J147" s="5">
        <v>1.0</v>
      </c>
    </row>
    <row r="148" hidden="1">
      <c r="A148" s="1" t="s">
        <v>1208</v>
      </c>
      <c r="B148" s="1">
        <v>107549.0</v>
      </c>
      <c r="C148" s="1">
        <v>5.0</v>
      </c>
      <c r="D148" s="1">
        <v>1.0</v>
      </c>
      <c r="E148" s="1">
        <f t="shared" si="1"/>
        <v>5</v>
      </c>
      <c r="F148" s="1" t="str">
        <f>VLOOKUP(E148,State_code!$B$1:$C$56, 2, FALSE)</f>
        <v>AR</v>
      </c>
      <c r="G148" s="1">
        <v>501.0</v>
      </c>
      <c r="H148" s="1">
        <v>-2.0</v>
      </c>
      <c r="I148" s="1" t="s">
        <v>1208</v>
      </c>
      <c r="J148" s="5">
        <v>4.0</v>
      </c>
    </row>
    <row r="149" hidden="1">
      <c r="A149" s="1" t="s">
        <v>1209</v>
      </c>
      <c r="B149" s="1">
        <v>107558.0</v>
      </c>
      <c r="C149" s="1">
        <v>5.0</v>
      </c>
      <c r="D149" s="1">
        <v>22.0</v>
      </c>
      <c r="E149" s="1">
        <f t="shared" si="1"/>
        <v>5</v>
      </c>
      <c r="F149" s="1" t="str">
        <f>VLOOKUP(E149,State_code!$B$1:$C$56, 2, FALSE)</f>
        <v>AR</v>
      </c>
      <c r="G149" s="1">
        <v>504.0</v>
      </c>
      <c r="H149" s="1">
        <v>66.0</v>
      </c>
      <c r="I149" s="1" t="s">
        <v>1209</v>
      </c>
      <c r="J149" s="5">
        <v>1.0</v>
      </c>
    </row>
    <row r="150" hidden="1">
      <c r="A150" s="1" t="s">
        <v>1210</v>
      </c>
      <c r="B150" s="1">
        <v>107585.0</v>
      </c>
      <c r="C150" s="1">
        <v>5.0</v>
      </c>
      <c r="D150" s="1">
        <v>1.0</v>
      </c>
      <c r="E150" s="1">
        <f t="shared" si="1"/>
        <v>5</v>
      </c>
      <c r="F150" s="1" t="str">
        <f>VLOOKUP(E150,State_code!$B$1:$C$56, 2, FALSE)</f>
        <v>AR</v>
      </c>
      <c r="G150" s="1">
        <v>502.0</v>
      </c>
      <c r="H150" s="1">
        <v>-2.0</v>
      </c>
      <c r="I150" s="1" t="s">
        <v>1210</v>
      </c>
      <c r="J150" s="5">
        <v>4.0</v>
      </c>
    </row>
    <row r="151" hidden="1">
      <c r="A151" s="1" t="s">
        <v>1211</v>
      </c>
      <c r="B151" s="1">
        <v>107600.0</v>
      </c>
      <c r="C151" s="1">
        <v>5.0</v>
      </c>
      <c r="D151" s="1">
        <v>22.0</v>
      </c>
      <c r="E151" s="1">
        <f t="shared" si="1"/>
        <v>5</v>
      </c>
      <c r="F151" s="1" t="str">
        <f>VLOOKUP(E151,State_code!$B$1:$C$56, 2, FALSE)</f>
        <v>AR</v>
      </c>
      <c r="G151" s="1">
        <v>502.0</v>
      </c>
      <c r="H151" s="1">
        <v>71.0</v>
      </c>
      <c r="I151" s="1" t="s">
        <v>1211</v>
      </c>
      <c r="J151" s="5">
        <v>1.0</v>
      </c>
    </row>
    <row r="152" hidden="1">
      <c r="A152" s="1" t="s">
        <v>1212</v>
      </c>
      <c r="B152" s="1">
        <v>107619.0</v>
      </c>
      <c r="C152" s="1">
        <v>5.0</v>
      </c>
      <c r="D152" s="1">
        <v>5.0</v>
      </c>
      <c r="E152" s="1">
        <f t="shared" si="1"/>
        <v>5</v>
      </c>
      <c r="F152" s="1" t="str">
        <f>VLOOKUP(E152,State_code!$B$1:$C$56, 2, FALSE)</f>
        <v>AR</v>
      </c>
      <c r="G152" s="1">
        <v>501.0</v>
      </c>
      <c r="H152" s="1">
        <v>-2.0</v>
      </c>
      <c r="I152" s="1" t="s">
        <v>1212</v>
      </c>
      <c r="J152" s="5">
        <v>1.0</v>
      </c>
    </row>
    <row r="153" hidden="1">
      <c r="A153" s="1" t="s">
        <v>1213</v>
      </c>
      <c r="B153" s="1">
        <v>107637.0</v>
      </c>
      <c r="C153" s="1">
        <v>5.0</v>
      </c>
      <c r="D153" s="1">
        <v>3.0</v>
      </c>
      <c r="E153" s="1">
        <f t="shared" si="1"/>
        <v>5</v>
      </c>
      <c r="F153" s="1" t="str">
        <f>VLOOKUP(E153,State_code!$B$1:$C$56, 2, FALSE)</f>
        <v>AR</v>
      </c>
      <c r="G153" s="1">
        <v>504.0</v>
      </c>
      <c r="H153" s="1">
        <v>-2.0</v>
      </c>
      <c r="I153" s="1" t="s">
        <v>1213</v>
      </c>
      <c r="J153" s="5">
        <v>2.0</v>
      </c>
    </row>
    <row r="154" hidden="1">
      <c r="A154" s="1" t="s">
        <v>1214</v>
      </c>
      <c r="B154" s="1">
        <v>107655.0</v>
      </c>
      <c r="C154" s="1">
        <v>5.0</v>
      </c>
      <c r="D154" s="1">
        <v>-2.0</v>
      </c>
      <c r="E154" s="1">
        <f t="shared" si="1"/>
        <v>5</v>
      </c>
      <c r="F154" s="1" t="str">
        <f>VLOOKUP(E154,State_code!$B$1:$C$56, 2, FALSE)</f>
        <v>AR</v>
      </c>
      <c r="G154" s="1">
        <v>504.0</v>
      </c>
      <c r="H154" s="1">
        <v>-2.0</v>
      </c>
      <c r="I154" s="1" t="s">
        <v>1214</v>
      </c>
      <c r="J154" s="5">
        <v>1.0</v>
      </c>
    </row>
    <row r="155" hidden="1">
      <c r="A155" s="1" t="s">
        <v>1215</v>
      </c>
      <c r="B155" s="1">
        <v>107664.0</v>
      </c>
      <c r="C155" s="1">
        <v>5.0</v>
      </c>
      <c r="D155" s="1">
        <v>1.0</v>
      </c>
      <c r="E155" s="1">
        <f t="shared" si="1"/>
        <v>5</v>
      </c>
      <c r="F155" s="1" t="str">
        <f>VLOOKUP(E155,State_code!$B$1:$C$56, 2, FALSE)</f>
        <v>AR</v>
      </c>
      <c r="G155" s="1">
        <v>502.0</v>
      </c>
      <c r="H155" s="1">
        <v>-2.0</v>
      </c>
      <c r="I155" s="1" t="s">
        <v>1215</v>
      </c>
      <c r="J155" s="5">
        <v>1.0</v>
      </c>
    </row>
    <row r="156" hidden="1">
      <c r="A156" s="1" t="s">
        <v>1216</v>
      </c>
      <c r="B156" s="1">
        <v>107725.0</v>
      </c>
      <c r="C156" s="1">
        <v>5.0</v>
      </c>
      <c r="D156" s="1">
        <v>5.0</v>
      </c>
      <c r="E156" s="1">
        <f t="shared" si="1"/>
        <v>5</v>
      </c>
      <c r="F156" s="1" t="str">
        <f>VLOOKUP(E156,State_code!$B$1:$C$56, 2, FALSE)</f>
        <v>AR</v>
      </c>
      <c r="G156" s="1">
        <v>504.0</v>
      </c>
      <c r="H156" s="1">
        <v>-2.0</v>
      </c>
      <c r="I156" s="1" t="s">
        <v>1216</v>
      </c>
      <c r="J156" s="5">
        <v>1.0</v>
      </c>
    </row>
    <row r="157" hidden="1">
      <c r="A157" s="1" t="s">
        <v>1217</v>
      </c>
      <c r="B157" s="1">
        <v>107743.0</v>
      </c>
      <c r="C157" s="1">
        <v>5.0</v>
      </c>
      <c r="D157" s="1">
        <v>4.0</v>
      </c>
      <c r="E157" s="1">
        <f t="shared" si="1"/>
        <v>5</v>
      </c>
      <c r="F157" s="1" t="str">
        <f>VLOOKUP(E157,State_code!$B$1:$C$56, 2, FALSE)</f>
        <v>AR</v>
      </c>
      <c r="G157" s="1">
        <v>504.0</v>
      </c>
      <c r="H157" s="1">
        <v>-2.0</v>
      </c>
      <c r="I157" s="1" t="s">
        <v>1217</v>
      </c>
      <c r="J157" s="5">
        <v>2.0</v>
      </c>
    </row>
    <row r="158" hidden="1">
      <c r="A158" s="1" t="s">
        <v>1218</v>
      </c>
      <c r="B158" s="1">
        <v>107789.0</v>
      </c>
      <c r="C158" s="1">
        <v>5.0</v>
      </c>
      <c r="D158" s="1">
        <v>-2.0</v>
      </c>
      <c r="E158" s="1">
        <f t="shared" si="1"/>
        <v>5</v>
      </c>
      <c r="F158" s="1" t="str">
        <f>VLOOKUP(E158,State_code!$B$1:$C$56, 2, FALSE)</f>
        <v>AR</v>
      </c>
      <c r="G158" s="1">
        <v>503.0</v>
      </c>
      <c r="H158" s="1">
        <v>-2.0</v>
      </c>
      <c r="I158" s="1" t="s">
        <v>1218</v>
      </c>
      <c r="J158" s="5">
        <v>2.0</v>
      </c>
    </row>
    <row r="159" hidden="1">
      <c r="A159" s="1" t="s">
        <v>1219</v>
      </c>
      <c r="B159" s="1">
        <v>107831.0</v>
      </c>
      <c r="C159" s="1">
        <v>5.0</v>
      </c>
      <c r="D159" s="1">
        <v>-2.0</v>
      </c>
      <c r="E159" s="1">
        <f t="shared" si="1"/>
        <v>5</v>
      </c>
      <c r="F159" s="1" t="str">
        <f>VLOOKUP(E159,State_code!$B$1:$C$56, 2, FALSE)</f>
        <v>AR</v>
      </c>
      <c r="G159" s="1">
        <v>502.0</v>
      </c>
      <c r="H159" s="1">
        <v>-2.0</v>
      </c>
      <c r="I159" s="1" t="s">
        <v>1219</v>
      </c>
      <c r="J159" s="5">
        <v>4.0</v>
      </c>
    </row>
    <row r="160" hidden="1">
      <c r="A160" s="1" t="s">
        <v>1220</v>
      </c>
      <c r="B160" s="1">
        <v>107840.0</v>
      </c>
      <c r="C160" s="1">
        <v>5.0</v>
      </c>
      <c r="D160" s="1">
        <v>1.0</v>
      </c>
      <c r="E160" s="1">
        <f t="shared" si="1"/>
        <v>5</v>
      </c>
      <c r="F160" s="1" t="str">
        <f>VLOOKUP(E160,State_code!$B$1:$C$56, 2, FALSE)</f>
        <v>AR</v>
      </c>
      <c r="G160" s="1">
        <v>502.0</v>
      </c>
      <c r="H160" s="1">
        <v>51.0</v>
      </c>
      <c r="I160" s="1" t="s">
        <v>1220</v>
      </c>
      <c r="J160" s="5">
        <v>4.0</v>
      </c>
    </row>
    <row r="161" hidden="1">
      <c r="A161" s="1" t="s">
        <v>1221</v>
      </c>
      <c r="B161" s="1">
        <v>107877.0</v>
      </c>
      <c r="C161" s="1">
        <v>5.0</v>
      </c>
      <c r="D161" s="1">
        <v>22.0</v>
      </c>
      <c r="E161" s="1">
        <f t="shared" si="1"/>
        <v>5</v>
      </c>
      <c r="F161" s="1" t="str">
        <f>VLOOKUP(E161,State_code!$B$1:$C$56, 2, FALSE)</f>
        <v>AR</v>
      </c>
      <c r="G161" s="1">
        <v>501.0</v>
      </c>
      <c r="H161" s="1">
        <v>75.0</v>
      </c>
      <c r="I161" s="1" t="s">
        <v>1221</v>
      </c>
      <c r="J161" s="5">
        <v>1.0</v>
      </c>
    </row>
    <row r="162" hidden="1">
      <c r="A162" s="1" t="s">
        <v>1222</v>
      </c>
      <c r="B162" s="1">
        <v>107974.0</v>
      </c>
      <c r="C162" s="1">
        <v>5.0</v>
      </c>
      <c r="D162" s="1">
        <v>5.0</v>
      </c>
      <c r="E162" s="1">
        <f t="shared" si="1"/>
        <v>5</v>
      </c>
      <c r="F162" s="1" t="str">
        <f>VLOOKUP(E162,State_code!$B$1:$C$56, 2, FALSE)</f>
        <v>AR</v>
      </c>
      <c r="G162" s="1">
        <v>504.0</v>
      </c>
      <c r="H162" s="1">
        <v>-2.0</v>
      </c>
      <c r="I162" s="1" t="s">
        <v>1222</v>
      </c>
      <c r="J162" s="5">
        <v>1.0</v>
      </c>
    </row>
    <row r="163" hidden="1">
      <c r="A163" s="1" t="s">
        <v>1223</v>
      </c>
      <c r="B163" s="1">
        <v>107983.0</v>
      </c>
      <c r="C163" s="1">
        <v>5.0</v>
      </c>
      <c r="D163" s="1">
        <v>18.0</v>
      </c>
      <c r="E163" s="1">
        <f t="shared" si="1"/>
        <v>5</v>
      </c>
      <c r="F163" s="1" t="str">
        <f>VLOOKUP(E163,State_code!$B$1:$C$56, 2, FALSE)</f>
        <v>AR</v>
      </c>
      <c r="G163" s="1">
        <v>504.0</v>
      </c>
      <c r="H163" s="1">
        <v>-2.0</v>
      </c>
      <c r="I163" s="1" t="s">
        <v>1223</v>
      </c>
      <c r="J163" s="5">
        <v>1.0</v>
      </c>
    </row>
    <row r="164" hidden="1">
      <c r="A164" s="1" t="s">
        <v>1224</v>
      </c>
      <c r="B164" s="1">
        <v>107992.0</v>
      </c>
      <c r="C164" s="1">
        <v>5.0</v>
      </c>
      <c r="D164" s="1">
        <v>8.0</v>
      </c>
      <c r="E164" s="1">
        <f t="shared" si="1"/>
        <v>5</v>
      </c>
      <c r="F164" s="1" t="str">
        <f>VLOOKUP(E164,State_code!$B$1:$C$56, 2, FALSE)</f>
        <v>AR</v>
      </c>
      <c r="G164" s="1">
        <v>504.0</v>
      </c>
      <c r="H164" s="1">
        <v>-2.0</v>
      </c>
      <c r="I164" s="1" t="s">
        <v>1224</v>
      </c>
      <c r="J164" s="5">
        <v>1.0</v>
      </c>
    </row>
    <row r="165" hidden="1">
      <c r="A165" s="1" t="s">
        <v>1225</v>
      </c>
      <c r="B165" s="1">
        <v>108056.0</v>
      </c>
      <c r="C165" s="1">
        <v>5.0</v>
      </c>
      <c r="D165" s="1">
        <v>-2.0</v>
      </c>
      <c r="E165" s="1">
        <f t="shared" si="1"/>
        <v>5</v>
      </c>
      <c r="F165" s="1" t="str">
        <f>VLOOKUP(E165,State_code!$B$1:$C$56, 2, FALSE)</f>
        <v>AR</v>
      </c>
      <c r="G165" s="1">
        <v>502.0</v>
      </c>
      <c r="H165" s="1">
        <v>-2.0</v>
      </c>
      <c r="I165" s="1" t="s">
        <v>1225</v>
      </c>
      <c r="J165" s="5">
        <v>2.0</v>
      </c>
    </row>
    <row r="166" hidden="1">
      <c r="A166" s="1" t="s">
        <v>1226</v>
      </c>
      <c r="B166" s="1">
        <v>108065.0</v>
      </c>
      <c r="C166" s="1">
        <v>5.0</v>
      </c>
      <c r="D166" s="1">
        <v>-2.0</v>
      </c>
      <c r="E166" s="1">
        <f t="shared" si="1"/>
        <v>5</v>
      </c>
      <c r="F166" s="1" t="str">
        <f>VLOOKUP(E166,State_code!$B$1:$C$56, 2, FALSE)</f>
        <v>AR</v>
      </c>
      <c r="G166" s="1">
        <v>502.0</v>
      </c>
      <c r="H166" s="1">
        <v>-2.0</v>
      </c>
      <c r="I166" s="1" t="s">
        <v>1226</v>
      </c>
      <c r="J166" s="5">
        <v>1.0</v>
      </c>
    </row>
    <row r="167" hidden="1">
      <c r="A167" s="1" t="s">
        <v>1227</v>
      </c>
      <c r="B167" s="1">
        <v>108092.0</v>
      </c>
      <c r="C167" s="1">
        <v>5.0</v>
      </c>
      <c r="D167" s="1">
        <v>22.0</v>
      </c>
      <c r="E167" s="1">
        <f t="shared" si="1"/>
        <v>5</v>
      </c>
      <c r="F167" s="1" t="str">
        <f>VLOOKUP(E167,State_code!$B$1:$C$56, 2, FALSE)</f>
        <v>AR</v>
      </c>
      <c r="G167" s="1">
        <v>503.0</v>
      </c>
      <c r="H167" s="1">
        <v>-2.0</v>
      </c>
      <c r="I167" s="1" t="s">
        <v>1227</v>
      </c>
      <c r="J167" s="5">
        <v>2.0</v>
      </c>
    </row>
    <row r="168" hidden="1">
      <c r="A168" s="1" t="s">
        <v>1228</v>
      </c>
      <c r="B168" s="1">
        <v>108232.0</v>
      </c>
      <c r="C168" s="1">
        <v>8.0</v>
      </c>
      <c r="D168" s="1">
        <v>18.0</v>
      </c>
      <c r="E168" s="1">
        <f t="shared" si="1"/>
        <v>6</v>
      </c>
      <c r="F168" s="1" t="str">
        <f>VLOOKUP(E168,State_code!$B$1:$C$56, 2, FALSE)</f>
        <v>CA</v>
      </c>
      <c r="G168" s="1">
        <v>611.0</v>
      </c>
      <c r="H168" s="1">
        <v>-2.0</v>
      </c>
      <c r="I168" s="1" t="s">
        <v>1228</v>
      </c>
      <c r="J168" s="5">
        <v>3.0</v>
      </c>
    </row>
    <row r="169" hidden="1">
      <c r="A169" s="1" t="s">
        <v>1229</v>
      </c>
      <c r="B169" s="1">
        <v>108269.0</v>
      </c>
      <c r="C169" s="1">
        <v>8.0</v>
      </c>
      <c r="D169" s="1">
        <v>26.0</v>
      </c>
      <c r="E169" s="1">
        <f t="shared" si="1"/>
        <v>6</v>
      </c>
      <c r="F169" s="1" t="str">
        <f>VLOOKUP(E169,State_code!$B$1:$C$56, 2, FALSE)</f>
        <v>CA</v>
      </c>
      <c r="G169" s="1">
        <v>612.0</v>
      </c>
      <c r="H169" s="1">
        <v>-2.0</v>
      </c>
      <c r="I169" s="1" t="s">
        <v>1229</v>
      </c>
      <c r="J169" s="5">
        <v>1.0</v>
      </c>
    </row>
    <row r="170" hidden="1">
      <c r="A170" s="1" t="s">
        <v>1230</v>
      </c>
      <c r="B170" s="1">
        <v>108667.0</v>
      </c>
      <c r="C170" s="1">
        <v>8.0</v>
      </c>
      <c r="D170" s="1">
        <v>3.0</v>
      </c>
      <c r="E170" s="1">
        <f t="shared" si="1"/>
        <v>6</v>
      </c>
      <c r="F170" s="1" t="str">
        <f>VLOOKUP(E170,State_code!$B$1:$C$56, 2, FALSE)</f>
        <v>CA</v>
      </c>
      <c r="G170" s="1">
        <v>612.0</v>
      </c>
      <c r="H170" s="1">
        <v>-2.0</v>
      </c>
      <c r="I170" s="1" t="s">
        <v>1230</v>
      </c>
      <c r="J170" s="5">
        <v>1.0</v>
      </c>
    </row>
    <row r="171" hidden="1">
      <c r="A171" s="1" t="s">
        <v>1231</v>
      </c>
      <c r="B171" s="1">
        <v>108807.0</v>
      </c>
      <c r="C171" s="1">
        <v>8.0</v>
      </c>
      <c r="D171" s="1">
        <v>2.0</v>
      </c>
      <c r="E171" s="1">
        <f t="shared" si="1"/>
        <v>6</v>
      </c>
      <c r="F171" s="1" t="str">
        <f>VLOOKUP(E171,State_code!$B$1:$C$56, 2, FALSE)</f>
        <v>CA</v>
      </c>
      <c r="G171" s="1">
        <v>624.0</v>
      </c>
      <c r="H171" s="1">
        <v>-2.0</v>
      </c>
      <c r="I171" s="1" t="s">
        <v>1231</v>
      </c>
      <c r="J171" s="5">
        <v>3.0</v>
      </c>
    </row>
    <row r="172" hidden="1">
      <c r="A172" s="1" t="s">
        <v>1232</v>
      </c>
      <c r="B172" s="1">
        <v>108852.0</v>
      </c>
      <c r="C172" s="1">
        <v>8.0</v>
      </c>
      <c r="D172" s="1">
        <v>-2.0</v>
      </c>
      <c r="E172" s="1">
        <f t="shared" si="1"/>
        <v>6</v>
      </c>
      <c r="F172" s="1" t="str">
        <f>VLOOKUP(E172,State_code!$B$1:$C$56, 2, FALSE)</f>
        <v>CA</v>
      </c>
      <c r="G172" s="1">
        <v>630.0</v>
      </c>
      <c r="H172" s="1">
        <v>-2.0</v>
      </c>
      <c r="I172" s="1" t="s">
        <v>1232</v>
      </c>
      <c r="J172" s="5">
        <v>4.0</v>
      </c>
    </row>
    <row r="173" hidden="1">
      <c r="A173" s="1" t="s">
        <v>1233</v>
      </c>
      <c r="B173" s="1">
        <v>108861.0</v>
      </c>
      <c r="C173" s="1">
        <v>8.0</v>
      </c>
      <c r="D173" s="1">
        <v>24.0</v>
      </c>
      <c r="E173" s="1">
        <f t="shared" si="1"/>
        <v>6</v>
      </c>
      <c r="F173" s="1" t="str">
        <f>VLOOKUP(E173,State_code!$B$1:$C$56, 2, FALSE)</f>
        <v>CA</v>
      </c>
      <c r="G173" s="1">
        <v>612.0</v>
      </c>
      <c r="H173" s="1">
        <v>52.0</v>
      </c>
      <c r="I173" s="1" t="s">
        <v>1233</v>
      </c>
      <c r="J173" s="5">
        <v>3.0</v>
      </c>
    </row>
    <row r="174" hidden="1">
      <c r="A174" s="1" t="s">
        <v>1234</v>
      </c>
      <c r="B174" s="1">
        <v>108870.0</v>
      </c>
      <c r="C174" s="1">
        <v>8.0</v>
      </c>
      <c r="D174" s="1">
        <v>30.0</v>
      </c>
      <c r="E174" s="1">
        <f t="shared" si="1"/>
        <v>6</v>
      </c>
      <c r="F174" s="1" t="str">
        <f>VLOOKUP(E174,State_code!$B$1:$C$56, 2, FALSE)</f>
        <v>CA</v>
      </c>
      <c r="G174" s="1">
        <v>630.0</v>
      </c>
      <c r="H174" s="1">
        <v>-2.0</v>
      </c>
      <c r="I174" s="1" t="s">
        <v>1234</v>
      </c>
      <c r="J174" s="5">
        <v>2.0</v>
      </c>
    </row>
    <row r="175" hidden="1">
      <c r="A175" s="1" t="s">
        <v>1235</v>
      </c>
      <c r="B175" s="1">
        <v>108977.0</v>
      </c>
      <c r="C175" s="1">
        <v>8.0</v>
      </c>
      <c r="D175" s="1">
        <v>-2.0</v>
      </c>
      <c r="E175" s="1">
        <f t="shared" si="1"/>
        <v>6</v>
      </c>
      <c r="F175" s="1" t="str">
        <f>VLOOKUP(E175,State_code!$B$1:$C$56, 2, FALSE)</f>
        <v>CA</v>
      </c>
      <c r="G175" s="1">
        <v>631.0</v>
      </c>
      <c r="H175" s="1">
        <v>-2.0</v>
      </c>
      <c r="I175" s="1" t="s">
        <v>1235</v>
      </c>
      <c r="J175" s="5">
        <v>2.0</v>
      </c>
    </row>
    <row r="176" hidden="1">
      <c r="A176" s="1" t="s">
        <v>1236</v>
      </c>
      <c r="B176" s="1">
        <v>109040.0</v>
      </c>
      <c r="C176" s="1">
        <v>8.0</v>
      </c>
      <c r="D176" s="1">
        <v>10.0</v>
      </c>
      <c r="E176" s="1">
        <f t="shared" si="1"/>
        <v>6</v>
      </c>
      <c r="F176" s="1" t="str">
        <f>VLOOKUP(E176,State_code!$B$1:$C$56, 2, FALSE)</f>
        <v>CA</v>
      </c>
      <c r="G176" s="1">
        <v>634.0</v>
      </c>
      <c r="H176" s="1">
        <v>-2.0</v>
      </c>
      <c r="I176" s="1" t="s">
        <v>1236</v>
      </c>
      <c r="J176" s="5">
        <v>1.0</v>
      </c>
    </row>
    <row r="177" hidden="1">
      <c r="A177" s="1" t="s">
        <v>1237</v>
      </c>
      <c r="B177" s="1">
        <v>109208.0</v>
      </c>
      <c r="C177" s="1">
        <v>8.0</v>
      </c>
      <c r="D177" s="1">
        <v>5.0</v>
      </c>
      <c r="E177" s="1">
        <f t="shared" si="1"/>
        <v>6</v>
      </c>
      <c r="F177" s="1" t="str">
        <f>VLOOKUP(E177,State_code!$B$1:$C$56, 2, FALSE)</f>
        <v>CA</v>
      </c>
      <c r="G177" s="1">
        <v>606.0</v>
      </c>
      <c r="H177" s="1">
        <v>-2.0</v>
      </c>
      <c r="I177" s="1" t="s">
        <v>1237</v>
      </c>
      <c r="J177" s="5">
        <v>1.0</v>
      </c>
    </row>
    <row r="178" hidden="1">
      <c r="A178" s="1" t="s">
        <v>1238</v>
      </c>
      <c r="B178" s="1">
        <v>109350.0</v>
      </c>
      <c r="C178" s="1">
        <v>8.0</v>
      </c>
      <c r="D178" s="1">
        <v>14.0</v>
      </c>
      <c r="E178" s="1">
        <f t="shared" si="1"/>
        <v>6</v>
      </c>
      <c r="F178" s="1" t="str">
        <f>VLOOKUP(E178,State_code!$B$1:$C$56, 2, FALSE)</f>
        <v>CA</v>
      </c>
      <c r="G178" s="1">
        <v>627.0</v>
      </c>
      <c r="H178" s="1">
        <v>-2.0</v>
      </c>
      <c r="I178" s="1" t="s">
        <v>1238</v>
      </c>
      <c r="J178" s="5">
        <v>3.0</v>
      </c>
    </row>
    <row r="179" hidden="1">
      <c r="A179" s="1" t="s">
        <v>1239</v>
      </c>
      <c r="B179" s="1">
        <v>109651.0</v>
      </c>
      <c r="C179" s="1">
        <v>8.0</v>
      </c>
      <c r="D179" s="1">
        <v>20.0</v>
      </c>
      <c r="E179" s="1">
        <f t="shared" si="1"/>
        <v>6</v>
      </c>
      <c r="F179" s="1" t="str">
        <f>VLOOKUP(E179,State_code!$B$1:$C$56, 2, FALSE)</f>
        <v>CA</v>
      </c>
      <c r="G179" s="1">
        <v>630.0</v>
      </c>
      <c r="H179" s="1">
        <v>-2.0</v>
      </c>
      <c r="I179" s="1" t="s">
        <v>1239</v>
      </c>
      <c r="J179" s="5">
        <v>2.0</v>
      </c>
    </row>
    <row r="180" hidden="1">
      <c r="A180" s="1" t="s">
        <v>1240</v>
      </c>
      <c r="B180" s="1">
        <v>109721.0</v>
      </c>
      <c r="C180" s="1">
        <v>8.0</v>
      </c>
      <c r="D180" s="1">
        <v>-2.0</v>
      </c>
      <c r="E180" s="1">
        <f t="shared" si="1"/>
        <v>6</v>
      </c>
      <c r="F180" s="1" t="str">
        <f>VLOOKUP(E180,State_code!$B$1:$C$56, 2, FALSE)</f>
        <v>CA</v>
      </c>
      <c r="G180" s="1">
        <v>634.0</v>
      </c>
      <c r="H180" s="1">
        <v>-2.0</v>
      </c>
      <c r="I180" s="1" t="s">
        <v>1240</v>
      </c>
      <c r="J180" s="5">
        <v>2.0</v>
      </c>
    </row>
    <row r="181" hidden="1">
      <c r="A181" s="1" t="s">
        <v>1241</v>
      </c>
      <c r="B181" s="1">
        <v>109730.0</v>
      </c>
      <c r="C181" s="1">
        <v>8.0</v>
      </c>
      <c r="D181" s="1">
        <v>-2.0</v>
      </c>
      <c r="E181" s="1">
        <f t="shared" si="1"/>
        <v>6</v>
      </c>
      <c r="F181" s="1" t="str">
        <f>VLOOKUP(E181,State_code!$B$1:$C$56, 2, FALSE)</f>
        <v>CA</v>
      </c>
      <c r="G181" s="1">
        <v>651.0</v>
      </c>
      <c r="H181" s="1">
        <v>-2.0</v>
      </c>
      <c r="I181" s="1" t="s">
        <v>1241</v>
      </c>
      <c r="J181" s="5">
        <v>4.0</v>
      </c>
    </row>
    <row r="182" hidden="1">
      <c r="A182" s="1" t="s">
        <v>1242</v>
      </c>
      <c r="B182" s="1">
        <v>109785.0</v>
      </c>
      <c r="C182" s="1">
        <v>8.0</v>
      </c>
      <c r="D182" s="1">
        <v>16.0</v>
      </c>
      <c r="E182" s="1">
        <f t="shared" si="1"/>
        <v>6</v>
      </c>
      <c r="F182" s="1" t="str">
        <f>VLOOKUP(E182,State_code!$B$1:$C$56, 2, FALSE)</f>
        <v>CA</v>
      </c>
      <c r="G182" s="1">
        <v>631.0</v>
      </c>
      <c r="H182" s="1">
        <v>88.0</v>
      </c>
      <c r="I182" s="1" t="s">
        <v>1242</v>
      </c>
      <c r="J182" s="5">
        <v>1.0</v>
      </c>
    </row>
    <row r="183" hidden="1">
      <c r="A183" s="1" t="s">
        <v>1243</v>
      </c>
      <c r="B183" s="1">
        <v>109819.0</v>
      </c>
      <c r="C183" s="1">
        <v>8.0</v>
      </c>
      <c r="D183" s="1">
        <v>14.0</v>
      </c>
      <c r="E183" s="1">
        <f t="shared" si="1"/>
        <v>6</v>
      </c>
      <c r="F183" s="1" t="str">
        <f>VLOOKUP(E183,State_code!$B$1:$C$56, 2, FALSE)</f>
        <v>CA</v>
      </c>
      <c r="G183" s="1">
        <v>622.0</v>
      </c>
      <c r="H183" s="1">
        <v>-2.0</v>
      </c>
      <c r="I183" s="1" t="s">
        <v>1243</v>
      </c>
      <c r="J183" s="5">
        <v>1.0</v>
      </c>
    </row>
    <row r="184" hidden="1">
      <c r="A184" s="1" t="s">
        <v>1244</v>
      </c>
      <c r="B184" s="1">
        <v>109907.0</v>
      </c>
      <c r="C184" s="1">
        <v>8.0</v>
      </c>
      <c r="D184" s="1">
        <v>7.0</v>
      </c>
      <c r="E184" s="1">
        <f t="shared" si="1"/>
        <v>6</v>
      </c>
      <c r="F184" s="1" t="str">
        <f>VLOOKUP(E184,State_code!$B$1:$C$56, 2, FALSE)</f>
        <v>CA</v>
      </c>
      <c r="G184" s="1">
        <v>623.0</v>
      </c>
      <c r="H184" s="1">
        <v>-2.0</v>
      </c>
      <c r="I184" s="1" t="s">
        <v>1244</v>
      </c>
      <c r="J184" s="5">
        <v>2.0</v>
      </c>
    </row>
    <row r="185" hidden="1">
      <c r="A185" s="1" t="s">
        <v>1245</v>
      </c>
      <c r="B185" s="1">
        <v>109934.0</v>
      </c>
      <c r="C185" s="1">
        <v>8.0</v>
      </c>
      <c r="D185" s="1">
        <v>-2.0</v>
      </c>
      <c r="E185" s="1">
        <f t="shared" si="1"/>
        <v>6</v>
      </c>
      <c r="F185" s="1" t="str">
        <f>VLOOKUP(E185,State_code!$B$1:$C$56, 2, FALSE)</f>
        <v>CA</v>
      </c>
      <c r="G185" s="1">
        <v>652.0</v>
      </c>
      <c r="H185" s="1">
        <v>-2.0</v>
      </c>
      <c r="I185" s="1" t="s">
        <v>1245</v>
      </c>
      <c r="J185" s="5">
        <v>4.0</v>
      </c>
    </row>
    <row r="186" hidden="1">
      <c r="A186" s="1" t="s">
        <v>1246</v>
      </c>
      <c r="B186" s="1">
        <v>110060.0</v>
      </c>
      <c r="C186" s="1">
        <v>8.0</v>
      </c>
      <c r="D186" s="1">
        <v>22.0</v>
      </c>
      <c r="E186" s="1">
        <f t="shared" si="1"/>
        <v>6</v>
      </c>
      <c r="F186" s="1" t="str">
        <f>VLOOKUP(E186,State_code!$B$1:$C$56, 2, FALSE)</f>
        <v>CA</v>
      </c>
      <c r="G186" s="1">
        <v>646.0</v>
      </c>
      <c r="H186" s="1">
        <v>99.0</v>
      </c>
      <c r="I186" s="1" t="s">
        <v>1246</v>
      </c>
      <c r="J186" s="5">
        <v>4.0</v>
      </c>
    </row>
    <row r="187" hidden="1">
      <c r="A187" s="1" t="s">
        <v>1247</v>
      </c>
      <c r="B187" s="1">
        <v>110097.0</v>
      </c>
      <c r="C187" s="1">
        <v>8.0</v>
      </c>
      <c r="D187" s="1">
        <v>17.0</v>
      </c>
      <c r="E187" s="1">
        <f t="shared" si="1"/>
        <v>6</v>
      </c>
      <c r="F187" s="1" t="str">
        <f>VLOOKUP(E187,State_code!$B$1:$C$56, 2, FALSE)</f>
        <v>CA</v>
      </c>
      <c r="G187" s="1">
        <v>638.0</v>
      </c>
      <c r="H187" s="1">
        <v>88.0</v>
      </c>
      <c r="I187" s="1" t="s">
        <v>1247</v>
      </c>
      <c r="J187" s="5">
        <v>2.0</v>
      </c>
    </row>
    <row r="188" hidden="1">
      <c r="A188" s="1" t="s">
        <v>1248</v>
      </c>
      <c r="B188" s="1">
        <v>110194.0</v>
      </c>
      <c r="C188" s="1">
        <v>8.0</v>
      </c>
      <c r="D188" s="1">
        <v>-2.0</v>
      </c>
      <c r="E188" s="1">
        <f t="shared" si="1"/>
        <v>6</v>
      </c>
      <c r="F188" s="1" t="str">
        <f>VLOOKUP(E188,State_code!$B$1:$C$56, 2, FALSE)</f>
        <v>CA</v>
      </c>
      <c r="G188" s="1">
        <v>646.0</v>
      </c>
      <c r="H188" s="1">
        <v>-2.0</v>
      </c>
      <c r="I188" s="1" t="s">
        <v>1248</v>
      </c>
      <c r="J188" s="5">
        <v>2.0</v>
      </c>
    </row>
    <row r="189" hidden="1">
      <c r="A189" s="1" t="s">
        <v>1249</v>
      </c>
      <c r="B189" s="1">
        <v>110219.0</v>
      </c>
      <c r="C189" s="1">
        <v>6.0</v>
      </c>
      <c r="D189" s="1">
        <v>23.0</v>
      </c>
      <c r="E189" s="1">
        <f t="shared" si="1"/>
        <v>4</v>
      </c>
      <c r="F189" s="1" t="str">
        <f>VLOOKUP(E189,State_code!$B$1:$C$56, 2, FALSE)</f>
        <v>AZ</v>
      </c>
      <c r="G189" s="1">
        <v>404.0</v>
      </c>
      <c r="H189" s="1">
        <v>-2.0</v>
      </c>
      <c r="I189" s="1" t="s">
        <v>1249</v>
      </c>
      <c r="J189" s="5">
        <v>1.0</v>
      </c>
    </row>
    <row r="190" hidden="1">
      <c r="A190" s="1" t="s">
        <v>1250</v>
      </c>
      <c r="B190" s="1">
        <v>110246.0</v>
      </c>
      <c r="C190" s="1">
        <v>8.0</v>
      </c>
      <c r="D190" s="1">
        <v>7.0</v>
      </c>
      <c r="E190" s="1">
        <f t="shared" si="1"/>
        <v>6</v>
      </c>
      <c r="F190" s="1" t="str">
        <f>VLOOKUP(E190,State_code!$B$1:$C$56, 2, FALSE)</f>
        <v>CA</v>
      </c>
      <c r="G190" s="1">
        <v>601.0</v>
      </c>
      <c r="H190" s="1">
        <v>-2.0</v>
      </c>
      <c r="I190" s="1" t="s">
        <v>1250</v>
      </c>
      <c r="J190" s="5">
        <v>3.0</v>
      </c>
    </row>
    <row r="191" hidden="1">
      <c r="A191" s="1" t="s">
        <v>97</v>
      </c>
      <c r="B191" s="1">
        <v>110316.0</v>
      </c>
      <c r="C191" s="1">
        <v>8.0</v>
      </c>
      <c r="D191" s="1">
        <v>17.0</v>
      </c>
      <c r="E191" s="1">
        <f t="shared" si="1"/>
        <v>6</v>
      </c>
      <c r="F191" s="1" t="str">
        <f>VLOOKUP(E191,State_code!$B$1:$C$56, 2, FALSE)</f>
        <v>CA</v>
      </c>
      <c r="G191" s="1">
        <v>611.0</v>
      </c>
      <c r="H191" s="1">
        <v>-2.0</v>
      </c>
      <c r="I191" s="1" t="s">
        <v>97</v>
      </c>
      <c r="J191" s="5">
        <v>1.0</v>
      </c>
    </row>
    <row r="192" hidden="1">
      <c r="A192" s="1" t="s">
        <v>1251</v>
      </c>
      <c r="B192" s="1">
        <v>110334.0</v>
      </c>
      <c r="C192" s="1">
        <v>8.0</v>
      </c>
      <c r="D192" s="1">
        <v>1.0</v>
      </c>
      <c r="E192" s="1">
        <f t="shared" si="1"/>
        <v>6</v>
      </c>
      <c r="F192" s="1" t="str">
        <f>VLOOKUP(E192,State_code!$B$1:$C$56, 2, FALSE)</f>
        <v>CA</v>
      </c>
      <c r="G192" s="1">
        <v>619.0</v>
      </c>
      <c r="H192" s="1">
        <v>-2.0</v>
      </c>
      <c r="I192" s="1" t="s">
        <v>1251</v>
      </c>
      <c r="J192" s="5">
        <v>4.0</v>
      </c>
    </row>
    <row r="193" hidden="1">
      <c r="A193" s="1" t="s">
        <v>1252</v>
      </c>
      <c r="B193" s="1">
        <v>110361.0</v>
      </c>
      <c r="C193" s="1">
        <v>8.0</v>
      </c>
      <c r="D193" s="1">
        <v>18.0</v>
      </c>
      <c r="E193" s="1">
        <f t="shared" si="1"/>
        <v>6</v>
      </c>
      <c r="F193" s="1" t="str">
        <f>VLOOKUP(E193,State_code!$B$1:$C$56, 2, FALSE)</f>
        <v>CA</v>
      </c>
      <c r="G193" s="1">
        <v>639.0</v>
      </c>
      <c r="H193" s="1">
        <v>75.0</v>
      </c>
      <c r="I193" s="1" t="s">
        <v>1252</v>
      </c>
      <c r="J193" s="5">
        <v>3.0</v>
      </c>
    </row>
    <row r="194" hidden="1">
      <c r="A194" s="1" t="s">
        <v>440</v>
      </c>
      <c r="B194" s="1">
        <v>110370.0</v>
      </c>
      <c r="C194" s="1">
        <v>8.0</v>
      </c>
      <c r="D194" s="1">
        <v>30.0</v>
      </c>
      <c r="E194" s="1">
        <f t="shared" si="1"/>
        <v>6</v>
      </c>
      <c r="F194" s="1" t="str">
        <f>VLOOKUP(E194,State_code!$B$1:$C$56, 2, FALSE)</f>
        <v>CA</v>
      </c>
      <c r="G194" s="1">
        <v>611.0</v>
      </c>
      <c r="H194" s="1">
        <v>-2.0</v>
      </c>
      <c r="I194" s="1" t="s">
        <v>440</v>
      </c>
      <c r="J194" s="5">
        <v>1.0</v>
      </c>
    </row>
    <row r="195" hidden="1">
      <c r="A195" s="1" t="s">
        <v>1253</v>
      </c>
      <c r="B195" s="1">
        <v>110398.0</v>
      </c>
      <c r="C195" s="1">
        <v>8.0</v>
      </c>
      <c r="D195" s="1">
        <v>31.0</v>
      </c>
      <c r="E195" s="1">
        <f t="shared" si="1"/>
        <v>6</v>
      </c>
      <c r="F195" s="1" t="str">
        <f>VLOOKUP(E195,State_code!$B$1:$C$56, 2, FALSE)</f>
        <v>CA</v>
      </c>
      <c r="G195" s="1">
        <v>611.0</v>
      </c>
      <c r="H195" s="1">
        <v>-2.0</v>
      </c>
      <c r="I195" s="1" t="s">
        <v>1253</v>
      </c>
      <c r="J195" s="5">
        <v>3.0</v>
      </c>
    </row>
    <row r="196" hidden="1">
      <c r="A196" s="1" t="s">
        <v>1254</v>
      </c>
      <c r="B196" s="1">
        <v>110404.0</v>
      </c>
      <c r="C196" s="1">
        <v>8.0</v>
      </c>
      <c r="D196" s="1">
        <v>15.0</v>
      </c>
      <c r="E196" s="1">
        <f t="shared" si="1"/>
        <v>6</v>
      </c>
      <c r="F196" s="1" t="str">
        <f>VLOOKUP(E196,State_code!$B$1:$C$56, 2, FALSE)</f>
        <v>CA</v>
      </c>
      <c r="G196" s="1">
        <v>628.0</v>
      </c>
      <c r="H196" s="1">
        <v>-2.0</v>
      </c>
      <c r="I196" s="1" t="s">
        <v>1254</v>
      </c>
      <c r="J196" s="5">
        <v>4.0</v>
      </c>
    </row>
    <row r="197" hidden="1">
      <c r="A197" s="1" t="s">
        <v>1255</v>
      </c>
      <c r="B197" s="1">
        <v>110413.0</v>
      </c>
      <c r="C197" s="1">
        <v>8.0</v>
      </c>
      <c r="D197" s="1">
        <v>18.0</v>
      </c>
      <c r="E197" s="1">
        <f t="shared" si="1"/>
        <v>6</v>
      </c>
      <c r="F197" s="1" t="str">
        <f>VLOOKUP(E197,State_code!$B$1:$C$56, 2, FALSE)</f>
        <v>CA</v>
      </c>
      <c r="G197" s="1">
        <v>626.0</v>
      </c>
      <c r="H197" s="1">
        <v>39.0</v>
      </c>
      <c r="I197" s="1" t="s">
        <v>1255</v>
      </c>
      <c r="J197" s="5">
        <v>1.0</v>
      </c>
    </row>
    <row r="198" hidden="1">
      <c r="A198" s="1" t="s">
        <v>1256</v>
      </c>
      <c r="B198" s="1">
        <v>110422.0</v>
      </c>
      <c r="C198" s="1">
        <v>8.0</v>
      </c>
      <c r="D198" s="1">
        <v>18.0</v>
      </c>
      <c r="E198" s="1">
        <f t="shared" si="1"/>
        <v>6</v>
      </c>
      <c r="F198" s="1" t="str">
        <f>VLOOKUP(E198,State_code!$B$1:$C$56, 2, FALSE)</f>
        <v>CA</v>
      </c>
      <c r="G198" s="1">
        <v>624.0</v>
      </c>
      <c r="H198" s="1">
        <v>-2.0</v>
      </c>
      <c r="I198" s="1" t="s">
        <v>1256</v>
      </c>
      <c r="J198" s="5">
        <v>2.0</v>
      </c>
    </row>
    <row r="199" hidden="1">
      <c r="A199" s="1" t="s">
        <v>1257</v>
      </c>
      <c r="B199" s="1">
        <v>110468.0</v>
      </c>
      <c r="C199" s="1">
        <v>8.0</v>
      </c>
      <c r="D199" s="1">
        <v>17.0</v>
      </c>
      <c r="E199" s="1">
        <f t="shared" si="1"/>
        <v>6</v>
      </c>
      <c r="F199" s="1" t="str">
        <f>VLOOKUP(E199,State_code!$B$1:$C$56, 2, FALSE)</f>
        <v>CA</v>
      </c>
      <c r="G199" s="1">
        <v>651.0</v>
      </c>
      <c r="H199" s="1">
        <v>-2.0</v>
      </c>
      <c r="I199" s="1" t="s">
        <v>1257</v>
      </c>
      <c r="J199" s="5">
        <v>1.0</v>
      </c>
    </row>
    <row r="200" hidden="1">
      <c r="A200" s="1" t="s">
        <v>1258</v>
      </c>
      <c r="B200" s="1">
        <v>110486.0</v>
      </c>
      <c r="C200" s="1">
        <v>8.0</v>
      </c>
      <c r="D200" s="1">
        <v>18.0</v>
      </c>
      <c r="E200" s="1">
        <f t="shared" si="1"/>
        <v>6</v>
      </c>
      <c r="F200" s="1" t="str">
        <f>VLOOKUP(E200,State_code!$B$1:$C$56, 2, FALSE)</f>
        <v>CA</v>
      </c>
      <c r="G200" s="1">
        <v>620.0</v>
      </c>
      <c r="H200" s="1">
        <v>-2.0</v>
      </c>
      <c r="I200" s="1" t="s">
        <v>1258</v>
      </c>
      <c r="J200" s="5">
        <v>1.0</v>
      </c>
    </row>
    <row r="201" hidden="1">
      <c r="A201" s="1" t="s">
        <v>1259</v>
      </c>
      <c r="B201" s="1">
        <v>110495.0</v>
      </c>
      <c r="C201" s="1">
        <v>8.0</v>
      </c>
      <c r="D201" s="1">
        <v>18.0</v>
      </c>
      <c r="E201" s="1">
        <f t="shared" si="1"/>
        <v>6</v>
      </c>
      <c r="F201" s="1" t="str">
        <f>VLOOKUP(E201,State_code!$B$1:$C$56, 2, FALSE)</f>
        <v>CA</v>
      </c>
      <c r="G201" s="1">
        <v>605.0</v>
      </c>
      <c r="H201" s="1">
        <v>-2.0</v>
      </c>
      <c r="I201" s="1" t="s">
        <v>1259</v>
      </c>
      <c r="J201" s="5">
        <v>1.0</v>
      </c>
    </row>
    <row r="202" hidden="1">
      <c r="A202" s="1" t="s">
        <v>1260</v>
      </c>
      <c r="B202" s="1">
        <v>110501.0</v>
      </c>
      <c r="C202" s="1">
        <v>8.0</v>
      </c>
      <c r="D202" s="1">
        <v>-2.0</v>
      </c>
      <c r="E202" s="1">
        <f t="shared" si="1"/>
        <v>6</v>
      </c>
      <c r="F202" s="1" t="str">
        <f>VLOOKUP(E202,State_code!$B$1:$C$56, 2, FALSE)</f>
        <v>CA</v>
      </c>
      <c r="G202" s="1">
        <v>642.0</v>
      </c>
      <c r="H202" s="1">
        <v>-2.0</v>
      </c>
      <c r="I202" s="1" t="s">
        <v>1260</v>
      </c>
      <c r="J202" s="5">
        <v>1.0</v>
      </c>
    </row>
    <row r="203" hidden="1">
      <c r="A203" s="1" t="s">
        <v>1261</v>
      </c>
      <c r="B203" s="1">
        <v>110510.0</v>
      </c>
      <c r="C203" s="1">
        <v>8.0</v>
      </c>
      <c r="D203" s="1">
        <v>16.0</v>
      </c>
      <c r="E203" s="1">
        <f t="shared" si="1"/>
        <v>6</v>
      </c>
      <c r="F203" s="1" t="str">
        <f>VLOOKUP(E203,State_code!$B$1:$C$56, 2, FALSE)</f>
        <v>CA</v>
      </c>
      <c r="G203" s="1">
        <v>633.0</v>
      </c>
      <c r="H203" s="1">
        <v>-2.0</v>
      </c>
      <c r="I203" s="1" t="s">
        <v>1261</v>
      </c>
      <c r="J203" s="5">
        <v>1.0</v>
      </c>
    </row>
    <row r="204" hidden="1">
      <c r="A204" s="1" t="s">
        <v>1262</v>
      </c>
      <c r="B204" s="1">
        <v>110529.0</v>
      </c>
      <c r="C204" s="1">
        <v>8.0</v>
      </c>
      <c r="D204" s="1">
        <v>18.0</v>
      </c>
      <c r="E204" s="1">
        <f t="shared" si="1"/>
        <v>6</v>
      </c>
      <c r="F204" s="1" t="str">
        <f>VLOOKUP(E204,State_code!$B$1:$C$56, 2, FALSE)</f>
        <v>CA</v>
      </c>
      <c r="G204" s="1">
        <v>635.0</v>
      </c>
      <c r="H204" s="1">
        <v>-2.0</v>
      </c>
      <c r="I204" s="1" t="s">
        <v>1262</v>
      </c>
      <c r="J204" s="5">
        <v>1.0</v>
      </c>
    </row>
    <row r="205" hidden="1">
      <c r="A205" s="1" t="s">
        <v>1263</v>
      </c>
      <c r="B205" s="1">
        <v>110538.0</v>
      </c>
      <c r="C205" s="1">
        <v>8.0</v>
      </c>
      <c r="D205" s="1">
        <v>18.0</v>
      </c>
      <c r="E205" s="1">
        <f t="shared" si="1"/>
        <v>6</v>
      </c>
      <c r="F205" s="1" t="str">
        <f>VLOOKUP(E205,State_code!$B$1:$C$56, 2, FALSE)</f>
        <v>CA</v>
      </c>
      <c r="G205" s="1">
        <v>601.0</v>
      </c>
      <c r="H205" s="1">
        <v>-2.0</v>
      </c>
      <c r="I205" s="1" t="s">
        <v>1263</v>
      </c>
      <c r="J205" s="5">
        <v>1.0</v>
      </c>
    </row>
    <row r="206" hidden="1">
      <c r="A206" s="1" t="s">
        <v>729</v>
      </c>
      <c r="B206" s="1">
        <v>110547.0</v>
      </c>
      <c r="C206" s="1">
        <v>8.0</v>
      </c>
      <c r="D206" s="1">
        <v>18.0</v>
      </c>
      <c r="E206" s="1">
        <f t="shared" si="1"/>
        <v>6</v>
      </c>
      <c r="F206" s="1" t="str">
        <f>VLOOKUP(E206,State_code!$B$1:$C$56, 2, FALSE)</f>
        <v>CA</v>
      </c>
      <c r="G206" s="1">
        <v>644.0</v>
      </c>
      <c r="H206" s="1">
        <v>-2.0</v>
      </c>
      <c r="I206" s="1" t="s">
        <v>729</v>
      </c>
      <c r="J206" s="5">
        <v>1.0</v>
      </c>
    </row>
    <row r="207" hidden="1">
      <c r="A207" s="1" t="s">
        <v>1264</v>
      </c>
      <c r="B207" s="1">
        <v>110556.0</v>
      </c>
      <c r="C207" s="1">
        <v>8.0</v>
      </c>
      <c r="D207" s="1">
        <v>16.0</v>
      </c>
      <c r="E207" s="1">
        <f t="shared" si="1"/>
        <v>6</v>
      </c>
      <c r="F207" s="1" t="str">
        <f>VLOOKUP(E207,State_code!$B$1:$C$56, 2, FALSE)</f>
        <v>CA</v>
      </c>
      <c r="G207" s="1">
        <v>620.0</v>
      </c>
      <c r="H207" s="1">
        <v>-2.0</v>
      </c>
      <c r="I207" s="1" t="s">
        <v>1264</v>
      </c>
      <c r="J207" s="5">
        <v>1.0</v>
      </c>
    </row>
    <row r="208" hidden="1">
      <c r="A208" s="1" t="s">
        <v>1265</v>
      </c>
      <c r="B208" s="1">
        <v>110565.0</v>
      </c>
      <c r="C208" s="1">
        <v>8.0</v>
      </c>
      <c r="D208" s="1">
        <v>16.0</v>
      </c>
      <c r="E208" s="1">
        <f t="shared" si="1"/>
        <v>6</v>
      </c>
      <c r="F208" s="1" t="str">
        <f>VLOOKUP(E208,State_code!$B$1:$C$56, 2, FALSE)</f>
        <v>CA</v>
      </c>
      <c r="G208" s="1">
        <v>645.0</v>
      </c>
      <c r="H208" s="1">
        <v>-2.0</v>
      </c>
      <c r="I208" s="1" t="s">
        <v>1265</v>
      </c>
      <c r="J208" s="5">
        <v>1.0</v>
      </c>
    </row>
    <row r="209" hidden="1">
      <c r="A209" s="1" t="s">
        <v>1266</v>
      </c>
      <c r="B209" s="1">
        <v>110574.0</v>
      </c>
      <c r="C209" s="1">
        <v>8.0</v>
      </c>
      <c r="D209" s="1">
        <v>16.0</v>
      </c>
      <c r="E209" s="1">
        <f t="shared" si="1"/>
        <v>6</v>
      </c>
      <c r="F209" s="1" t="str">
        <f>VLOOKUP(E209,State_code!$B$1:$C$56, 2, FALSE)</f>
        <v>CA</v>
      </c>
      <c r="G209" s="1">
        <v>614.0</v>
      </c>
      <c r="H209" s="1">
        <v>-2.0</v>
      </c>
      <c r="I209" s="1" t="s">
        <v>1266</v>
      </c>
      <c r="J209" s="5">
        <v>1.0</v>
      </c>
    </row>
    <row r="210" hidden="1">
      <c r="A210" s="1" t="s">
        <v>1267</v>
      </c>
      <c r="B210" s="1">
        <v>110583.0</v>
      </c>
      <c r="C210" s="1">
        <v>8.0</v>
      </c>
      <c r="D210" s="1">
        <v>16.0</v>
      </c>
      <c r="E210" s="1">
        <f t="shared" si="1"/>
        <v>6</v>
      </c>
      <c r="F210" s="1" t="str">
        <f>VLOOKUP(E210,State_code!$B$1:$C$56, 2, FALSE)</f>
        <v>CA</v>
      </c>
      <c r="G210" s="1">
        <v>642.0</v>
      </c>
      <c r="H210" s="1">
        <v>-2.0</v>
      </c>
      <c r="I210" s="1" t="s">
        <v>1267</v>
      </c>
      <c r="J210" s="5">
        <v>1.0</v>
      </c>
    </row>
    <row r="211" hidden="1">
      <c r="A211" s="1" t="s">
        <v>1268</v>
      </c>
      <c r="B211" s="1">
        <v>110592.0</v>
      </c>
      <c r="C211" s="1">
        <v>8.0</v>
      </c>
      <c r="D211" s="1">
        <v>18.0</v>
      </c>
      <c r="E211" s="1">
        <f t="shared" si="1"/>
        <v>6</v>
      </c>
      <c r="F211" s="1" t="str">
        <f>VLOOKUP(E211,State_code!$B$1:$C$56, 2, FALSE)</f>
        <v>CA</v>
      </c>
      <c r="G211" s="1">
        <v>634.0</v>
      </c>
      <c r="H211" s="1">
        <v>-2.0</v>
      </c>
      <c r="I211" s="1" t="s">
        <v>1268</v>
      </c>
      <c r="J211" s="5">
        <v>1.0</v>
      </c>
    </row>
    <row r="212" hidden="1">
      <c r="A212" s="1" t="s">
        <v>1269</v>
      </c>
      <c r="B212" s="1">
        <v>110608.0</v>
      </c>
      <c r="C212" s="1">
        <v>8.0</v>
      </c>
      <c r="D212" s="1">
        <v>18.0</v>
      </c>
      <c r="E212" s="1">
        <f t="shared" si="1"/>
        <v>6</v>
      </c>
      <c r="F212" s="1" t="str">
        <f>VLOOKUP(E212,State_code!$B$1:$C$56, 2, FALSE)</f>
        <v>CA</v>
      </c>
      <c r="G212" s="1">
        <v>632.0</v>
      </c>
      <c r="H212" s="1">
        <v>-2.0</v>
      </c>
      <c r="I212" s="1" t="s">
        <v>1269</v>
      </c>
      <c r="J212" s="5">
        <v>1.0</v>
      </c>
    </row>
    <row r="213" hidden="1">
      <c r="A213" s="1" t="s">
        <v>1270</v>
      </c>
      <c r="B213" s="1">
        <v>110617.0</v>
      </c>
      <c r="C213" s="1">
        <v>8.0</v>
      </c>
      <c r="D213" s="1">
        <v>18.0</v>
      </c>
      <c r="E213" s="1">
        <f t="shared" si="1"/>
        <v>6</v>
      </c>
      <c r="F213" s="1" t="str">
        <f>VLOOKUP(E213,State_code!$B$1:$C$56, 2, FALSE)</f>
        <v>CA</v>
      </c>
      <c r="G213" s="1">
        <v>607.0</v>
      </c>
      <c r="H213" s="1">
        <v>-2.0</v>
      </c>
      <c r="I213" s="1" t="s">
        <v>1270</v>
      </c>
      <c r="J213" s="5">
        <v>1.0</v>
      </c>
    </row>
    <row r="214" hidden="1">
      <c r="A214" s="1" t="s">
        <v>1271</v>
      </c>
      <c r="B214" s="1">
        <v>110635.0</v>
      </c>
      <c r="C214" s="1">
        <v>8.0</v>
      </c>
      <c r="D214" s="1">
        <v>15.0</v>
      </c>
      <c r="E214" s="1">
        <f t="shared" si="1"/>
        <v>6</v>
      </c>
      <c r="F214" s="1" t="str">
        <f>VLOOKUP(E214,State_code!$B$1:$C$56, 2, FALSE)</f>
        <v>CA</v>
      </c>
      <c r="G214" s="1">
        <v>612.0</v>
      </c>
      <c r="H214" s="1">
        <v>-2.0</v>
      </c>
      <c r="I214" s="1" t="s">
        <v>1271</v>
      </c>
      <c r="J214" s="5">
        <v>1.0</v>
      </c>
    </row>
    <row r="215" hidden="1">
      <c r="A215" s="1" t="s">
        <v>1272</v>
      </c>
      <c r="B215" s="1">
        <v>110644.0</v>
      </c>
      <c r="C215" s="1">
        <v>8.0</v>
      </c>
      <c r="D215" s="1">
        <v>15.0</v>
      </c>
      <c r="E215" s="1">
        <f t="shared" si="1"/>
        <v>6</v>
      </c>
      <c r="F215" s="1" t="str">
        <f>VLOOKUP(E215,State_code!$B$1:$C$56, 2, FALSE)</f>
        <v>CA</v>
      </c>
      <c r="G215" s="1">
        <v>604.0</v>
      </c>
      <c r="H215" s="1">
        <v>-2.0</v>
      </c>
      <c r="I215" s="1" t="s">
        <v>1272</v>
      </c>
      <c r="J215" s="5">
        <v>1.0</v>
      </c>
    </row>
    <row r="216" hidden="1">
      <c r="A216" s="1" t="s">
        <v>1273</v>
      </c>
      <c r="B216" s="1">
        <v>110653.0</v>
      </c>
      <c r="C216" s="1">
        <v>8.0</v>
      </c>
      <c r="D216" s="1">
        <v>15.0</v>
      </c>
      <c r="E216" s="1">
        <f t="shared" si="1"/>
        <v>6</v>
      </c>
      <c r="F216" s="1" t="str">
        <f>VLOOKUP(E216,State_code!$B$1:$C$56, 2, FALSE)</f>
        <v>CA</v>
      </c>
      <c r="G216" s="1">
        <v>647.0</v>
      </c>
      <c r="H216" s="1">
        <v>-2.0</v>
      </c>
      <c r="I216" s="1" t="s">
        <v>1273</v>
      </c>
      <c r="J216" s="5">
        <v>1.0</v>
      </c>
    </row>
    <row r="217" hidden="1">
      <c r="A217" s="1" t="s">
        <v>1274</v>
      </c>
      <c r="B217" s="1">
        <v>110662.0</v>
      </c>
      <c r="C217" s="1">
        <v>8.0</v>
      </c>
      <c r="D217" s="1">
        <v>15.0</v>
      </c>
      <c r="E217" s="1">
        <f t="shared" si="1"/>
        <v>6</v>
      </c>
      <c r="F217" s="1" t="str">
        <f>VLOOKUP(E217,State_code!$B$1:$C$56, 2, FALSE)</f>
        <v>CA</v>
      </c>
      <c r="G217" s="1">
        <v>636.0</v>
      </c>
      <c r="H217" s="1">
        <v>-2.0</v>
      </c>
      <c r="I217" s="1" t="s">
        <v>1274</v>
      </c>
      <c r="J217" s="5">
        <v>1.0</v>
      </c>
    </row>
    <row r="218" hidden="1">
      <c r="A218" s="1" t="s">
        <v>1275</v>
      </c>
      <c r="B218" s="1">
        <v>110671.0</v>
      </c>
      <c r="C218" s="1">
        <v>8.0</v>
      </c>
      <c r="D218" s="1">
        <v>15.0</v>
      </c>
      <c r="E218" s="1">
        <f t="shared" si="1"/>
        <v>6</v>
      </c>
      <c r="F218" s="1" t="str">
        <f>VLOOKUP(E218,State_code!$B$1:$C$56, 2, FALSE)</f>
        <v>CA</v>
      </c>
      <c r="G218" s="1">
        <v>639.0</v>
      </c>
      <c r="H218" s="1">
        <v>-2.0</v>
      </c>
      <c r="I218" s="1" t="s">
        <v>1275</v>
      </c>
      <c r="J218" s="5">
        <v>1.0</v>
      </c>
    </row>
    <row r="219" hidden="1">
      <c r="A219" s="1" t="s">
        <v>1276</v>
      </c>
      <c r="B219" s="1">
        <v>110680.0</v>
      </c>
      <c r="C219" s="1">
        <v>8.0</v>
      </c>
      <c r="D219" s="1">
        <v>15.0</v>
      </c>
      <c r="E219" s="1">
        <f t="shared" si="1"/>
        <v>6</v>
      </c>
      <c r="F219" s="1" t="str">
        <f>VLOOKUP(E219,State_code!$B$1:$C$56, 2, FALSE)</f>
        <v>CA</v>
      </c>
      <c r="G219" s="1">
        <v>650.0</v>
      </c>
      <c r="H219" s="1">
        <v>-2.0</v>
      </c>
      <c r="I219" s="1" t="s">
        <v>1276</v>
      </c>
      <c r="J219" s="5">
        <v>1.0</v>
      </c>
    </row>
    <row r="220" hidden="1">
      <c r="A220" s="1" t="s">
        <v>1277</v>
      </c>
      <c r="B220" s="1">
        <v>110699.0</v>
      </c>
      <c r="C220" s="1">
        <v>8.0</v>
      </c>
      <c r="D220" s="1">
        <v>27.0</v>
      </c>
      <c r="E220" s="1">
        <f t="shared" si="1"/>
        <v>6</v>
      </c>
      <c r="F220" s="1" t="str">
        <f>VLOOKUP(E220,State_code!$B$1:$C$56, 2, FALSE)</f>
        <v>CA</v>
      </c>
      <c r="G220" s="1">
        <v>611.0</v>
      </c>
      <c r="H220" s="1">
        <v>-2.0</v>
      </c>
      <c r="I220" s="1" t="s">
        <v>1277</v>
      </c>
      <c r="J220" s="5">
        <v>1.0</v>
      </c>
    </row>
    <row r="221" hidden="1">
      <c r="A221" s="1" t="s">
        <v>1278</v>
      </c>
      <c r="B221" s="1">
        <v>110705.0</v>
      </c>
      <c r="C221" s="1">
        <v>8.0</v>
      </c>
      <c r="D221" s="1">
        <v>15.0</v>
      </c>
      <c r="E221" s="1">
        <f t="shared" si="1"/>
        <v>6</v>
      </c>
      <c r="F221" s="1" t="str">
        <f>VLOOKUP(E221,State_code!$B$1:$C$56, 2, FALSE)</f>
        <v>CA</v>
      </c>
      <c r="G221" s="1">
        <v>624.0</v>
      </c>
      <c r="H221" s="1">
        <v>-2.0</v>
      </c>
      <c r="I221" s="1" t="s">
        <v>1278</v>
      </c>
      <c r="J221" s="5">
        <v>1.0</v>
      </c>
    </row>
    <row r="222" hidden="1">
      <c r="A222" s="1" t="s">
        <v>1279</v>
      </c>
      <c r="B222" s="1">
        <v>110714.0</v>
      </c>
      <c r="C222" s="1">
        <v>8.0</v>
      </c>
      <c r="D222" s="1">
        <v>15.0</v>
      </c>
      <c r="E222" s="1">
        <f t="shared" si="1"/>
        <v>6</v>
      </c>
      <c r="F222" s="1" t="str">
        <f>VLOOKUP(E222,State_code!$B$1:$C$56, 2, FALSE)</f>
        <v>CA</v>
      </c>
      <c r="G222" s="1">
        <v>619.0</v>
      </c>
      <c r="H222" s="1">
        <v>-2.0</v>
      </c>
      <c r="I222" s="1" t="s">
        <v>1279</v>
      </c>
      <c r="J222" s="5">
        <v>2.0</v>
      </c>
    </row>
    <row r="223" hidden="1">
      <c r="A223" s="1" t="s">
        <v>1280</v>
      </c>
      <c r="B223" s="1">
        <v>110778.0</v>
      </c>
      <c r="C223" s="1">
        <v>8.0</v>
      </c>
      <c r="D223" s="1">
        <v>32.0</v>
      </c>
      <c r="E223" s="1">
        <f t="shared" si="1"/>
        <v>6</v>
      </c>
      <c r="F223" s="1" t="str">
        <f>VLOOKUP(E223,State_code!$B$1:$C$56, 2, FALSE)</f>
        <v>CA</v>
      </c>
      <c r="G223" s="1">
        <v>616.0</v>
      </c>
      <c r="H223" s="1">
        <v>-2.0</v>
      </c>
      <c r="I223" s="1" t="s">
        <v>1280</v>
      </c>
      <c r="J223" s="5">
        <v>2.0</v>
      </c>
    </row>
    <row r="224" hidden="1">
      <c r="A224" s="1" t="s">
        <v>1281</v>
      </c>
      <c r="B224" s="1">
        <v>110875.0</v>
      </c>
      <c r="C224" s="1">
        <v>8.0</v>
      </c>
      <c r="D224" s="1">
        <v>-2.0</v>
      </c>
      <c r="E224" s="1">
        <f t="shared" si="1"/>
        <v>6</v>
      </c>
      <c r="F224" s="1" t="str">
        <f>VLOOKUP(E224,State_code!$B$1:$C$56, 2, FALSE)</f>
        <v>CA</v>
      </c>
      <c r="G224" s="1">
        <v>605.0</v>
      </c>
      <c r="H224" s="1">
        <v>-2.0</v>
      </c>
      <c r="I224" s="1" t="s">
        <v>1281</v>
      </c>
      <c r="J224" s="5">
        <v>4.0</v>
      </c>
    </row>
    <row r="225" hidden="1">
      <c r="A225" s="1" t="s">
        <v>1282</v>
      </c>
      <c r="B225" s="1">
        <v>110918.0</v>
      </c>
      <c r="C225" s="1">
        <v>8.0</v>
      </c>
      <c r="D225" s="1">
        <v>24.0</v>
      </c>
      <c r="E225" s="1">
        <f t="shared" si="1"/>
        <v>6</v>
      </c>
      <c r="F225" s="1" t="str">
        <f>VLOOKUP(E225,State_code!$B$1:$C$56, 2, FALSE)</f>
        <v>CA</v>
      </c>
      <c r="G225" s="1">
        <v>621.0</v>
      </c>
      <c r="H225" s="1" t="e">
        <v>#N/A</v>
      </c>
      <c r="I225" s="1" t="s">
        <v>1282</v>
      </c>
      <c r="J225" s="5">
        <v>2.0</v>
      </c>
    </row>
    <row r="226" hidden="1">
      <c r="A226" s="1" t="s">
        <v>1283</v>
      </c>
      <c r="B226" s="1">
        <v>111045.0</v>
      </c>
      <c r="C226" s="1">
        <v>8.0</v>
      </c>
      <c r="D226" s="1">
        <v>24.0</v>
      </c>
      <c r="E226" s="1">
        <f t="shared" si="1"/>
        <v>6</v>
      </c>
      <c r="F226" s="1" t="str">
        <f>VLOOKUP(E226,State_code!$B$1:$C$56, 2, FALSE)</f>
        <v>CA</v>
      </c>
      <c r="G226" s="1">
        <v>645.0</v>
      </c>
      <c r="H226" s="1">
        <v>108.0</v>
      </c>
      <c r="I226" s="1" t="s">
        <v>1283</v>
      </c>
      <c r="J226" s="5">
        <v>3.0</v>
      </c>
    </row>
    <row r="227" hidden="1">
      <c r="A227" s="1" t="s">
        <v>1284</v>
      </c>
      <c r="B227" s="1">
        <v>111054.0</v>
      </c>
      <c r="C227" s="1">
        <v>8.0</v>
      </c>
      <c r="D227" s="1">
        <v>-2.0</v>
      </c>
      <c r="E227" s="1">
        <f t="shared" si="1"/>
        <v>6</v>
      </c>
      <c r="F227" s="1" t="str">
        <f>VLOOKUP(E227,State_code!$B$1:$C$56, 2, FALSE)</f>
        <v>CA</v>
      </c>
      <c r="G227" s="1">
        <v>651.0</v>
      </c>
      <c r="H227" s="1">
        <v>-2.0</v>
      </c>
      <c r="I227" s="1" t="s">
        <v>1284</v>
      </c>
      <c r="J227" s="5">
        <v>1.0</v>
      </c>
    </row>
    <row r="228" hidden="1">
      <c r="A228" s="1" t="s">
        <v>796</v>
      </c>
      <c r="B228" s="1">
        <v>111081.0</v>
      </c>
      <c r="C228" s="1">
        <v>8.0</v>
      </c>
      <c r="D228" s="1">
        <v>19.0</v>
      </c>
      <c r="E228" s="1">
        <f t="shared" si="1"/>
        <v>6</v>
      </c>
      <c r="F228" s="1" t="str">
        <f>VLOOKUP(E228,State_code!$B$1:$C$56, 2, FALSE)</f>
        <v>CA</v>
      </c>
      <c r="G228" s="1">
        <v>627.0</v>
      </c>
      <c r="H228" s="1">
        <v>-2.0</v>
      </c>
      <c r="I228" s="1" t="s">
        <v>796</v>
      </c>
      <c r="J228" s="5">
        <v>3.0</v>
      </c>
    </row>
    <row r="229" hidden="1">
      <c r="A229" s="1" t="s">
        <v>1285</v>
      </c>
      <c r="B229" s="1">
        <v>111188.0</v>
      </c>
      <c r="C229" s="1">
        <v>8.0</v>
      </c>
      <c r="D229" s="1">
        <v>22.0</v>
      </c>
      <c r="E229" s="1">
        <f t="shared" si="1"/>
        <v>6</v>
      </c>
      <c r="F229" s="1" t="str">
        <f>VLOOKUP(E229,State_code!$B$1:$C$56, 2, FALSE)</f>
        <v>CA</v>
      </c>
      <c r="G229" s="1">
        <v>608.0</v>
      </c>
      <c r="H229" s="1">
        <v>-2.0</v>
      </c>
      <c r="I229" s="1" t="s">
        <v>1285</v>
      </c>
      <c r="J229" s="5">
        <v>1.0</v>
      </c>
    </row>
    <row r="230" hidden="1">
      <c r="A230" s="1" t="s">
        <v>880</v>
      </c>
      <c r="B230" s="1">
        <v>111391.0</v>
      </c>
      <c r="C230" s="1">
        <v>8.0</v>
      </c>
      <c r="D230" s="1">
        <v>31.0</v>
      </c>
      <c r="E230" s="1">
        <f t="shared" si="1"/>
        <v>6</v>
      </c>
      <c r="F230" s="1" t="str">
        <f>VLOOKUP(E230,State_code!$B$1:$C$56, 2, FALSE)</f>
        <v>CA</v>
      </c>
      <c r="G230" s="1">
        <v>650.0</v>
      </c>
      <c r="H230" s="1">
        <v>-2.0</v>
      </c>
      <c r="I230" s="1" t="s">
        <v>880</v>
      </c>
      <c r="J230" s="5">
        <v>1.0</v>
      </c>
    </row>
    <row r="231" hidden="1">
      <c r="A231" s="1" t="s">
        <v>1286</v>
      </c>
      <c r="B231" s="1">
        <v>111434.0</v>
      </c>
      <c r="C231" s="1">
        <v>8.0</v>
      </c>
      <c r="D231" s="1">
        <v>3.0</v>
      </c>
      <c r="E231" s="1">
        <f t="shared" si="1"/>
        <v>6</v>
      </c>
      <c r="F231" s="1" t="str">
        <f>VLOOKUP(E231,State_code!$B$1:$C$56, 2, FALSE)</f>
        <v>CA</v>
      </c>
      <c r="G231" s="1">
        <v>616.0</v>
      </c>
      <c r="H231" s="1">
        <v>-2.0</v>
      </c>
      <c r="I231" s="1" t="s">
        <v>1286</v>
      </c>
      <c r="J231" s="5">
        <v>2.0</v>
      </c>
    </row>
    <row r="232" hidden="1">
      <c r="A232" s="1" t="s">
        <v>1287</v>
      </c>
      <c r="B232" s="1">
        <v>111461.0</v>
      </c>
      <c r="C232" s="1">
        <v>8.0</v>
      </c>
      <c r="D232" s="1">
        <v>2.0</v>
      </c>
      <c r="E232" s="1">
        <f t="shared" si="1"/>
        <v>6</v>
      </c>
      <c r="F232" s="1" t="str">
        <f>VLOOKUP(E232,State_code!$B$1:$C$56, 2, FALSE)</f>
        <v>CA</v>
      </c>
      <c r="G232" s="1">
        <v>627.0</v>
      </c>
      <c r="H232" s="1">
        <v>-2.0</v>
      </c>
      <c r="I232" s="1" t="s">
        <v>1287</v>
      </c>
      <c r="J232" s="5">
        <v>3.0</v>
      </c>
    </row>
    <row r="233" hidden="1">
      <c r="A233" s="1" t="s">
        <v>1288</v>
      </c>
      <c r="B233" s="1">
        <v>111513.0</v>
      </c>
      <c r="C233" s="1">
        <v>8.0</v>
      </c>
      <c r="D233" s="1">
        <v>-2.0</v>
      </c>
      <c r="E233" s="1">
        <f t="shared" si="1"/>
        <v>6</v>
      </c>
      <c r="F233" s="1" t="str">
        <f>VLOOKUP(E233,State_code!$B$1:$C$56, 2, FALSE)</f>
        <v>CA</v>
      </c>
      <c r="G233" s="1">
        <v>645.0</v>
      </c>
      <c r="H233" s="1">
        <v>-2.0</v>
      </c>
      <c r="I233" s="1" t="s">
        <v>1288</v>
      </c>
      <c r="J233" s="5">
        <v>3.0</v>
      </c>
    </row>
    <row r="234" hidden="1">
      <c r="A234" s="1" t="s">
        <v>1289</v>
      </c>
      <c r="B234" s="1">
        <v>111638.0</v>
      </c>
      <c r="C234" s="1">
        <v>8.0</v>
      </c>
      <c r="D234" s="1">
        <v>10.0</v>
      </c>
      <c r="E234" s="1">
        <f t="shared" si="1"/>
        <v>6</v>
      </c>
      <c r="F234" s="1" t="str">
        <f>VLOOKUP(E234,State_code!$B$1:$C$56, 2, FALSE)</f>
        <v>CA</v>
      </c>
      <c r="G234" s="1">
        <v>632.0</v>
      </c>
      <c r="H234" s="1">
        <v>-2.0</v>
      </c>
      <c r="I234" s="1" t="s">
        <v>1289</v>
      </c>
      <c r="J234" s="5">
        <v>3.0</v>
      </c>
    </row>
    <row r="235" hidden="1">
      <c r="A235" s="1" t="s">
        <v>1290</v>
      </c>
      <c r="B235" s="1">
        <v>111708.0</v>
      </c>
      <c r="C235" s="1">
        <v>8.0</v>
      </c>
      <c r="D235" s="1">
        <v>-2.0</v>
      </c>
      <c r="E235" s="1">
        <f t="shared" si="1"/>
        <v>6</v>
      </c>
      <c r="F235" s="1" t="str">
        <f>VLOOKUP(E235,State_code!$B$1:$C$56, 2, FALSE)</f>
        <v>CA</v>
      </c>
      <c r="G235" s="1">
        <v>652.0</v>
      </c>
      <c r="H235" s="1">
        <v>-2.0</v>
      </c>
      <c r="I235" s="1" t="s">
        <v>1290</v>
      </c>
      <c r="J235" s="5">
        <v>3.0</v>
      </c>
    </row>
    <row r="236" hidden="1">
      <c r="A236" s="1" t="s">
        <v>1291</v>
      </c>
      <c r="B236" s="1">
        <v>111717.0</v>
      </c>
      <c r="C236" s="1">
        <v>8.0</v>
      </c>
      <c r="D236" s="1">
        <v>-2.0</v>
      </c>
      <c r="E236" s="1">
        <f t="shared" si="1"/>
        <v>6</v>
      </c>
      <c r="F236" s="1" t="str">
        <f>VLOOKUP(E236,State_code!$B$1:$C$56, 2, FALSE)</f>
        <v>CA</v>
      </c>
      <c r="G236" s="1">
        <v>618.0</v>
      </c>
      <c r="H236" s="1">
        <v>-2.0</v>
      </c>
      <c r="I236" s="1" t="s">
        <v>1291</v>
      </c>
      <c r="J236" s="5">
        <v>3.0</v>
      </c>
    </row>
    <row r="237" hidden="1">
      <c r="A237" s="1" t="s">
        <v>1292</v>
      </c>
      <c r="B237" s="1">
        <v>111726.0</v>
      </c>
      <c r="C237" s="1">
        <v>8.0</v>
      </c>
      <c r="D237" s="1">
        <v>-2.0</v>
      </c>
      <c r="E237" s="1">
        <f t="shared" si="1"/>
        <v>6</v>
      </c>
      <c r="F237" s="1" t="str">
        <f>VLOOKUP(E237,State_code!$B$1:$C$56, 2, FALSE)</f>
        <v>CA</v>
      </c>
      <c r="G237" s="1">
        <v>625.0</v>
      </c>
      <c r="H237" s="1">
        <v>-2.0</v>
      </c>
      <c r="I237" s="1" t="s">
        <v>1292</v>
      </c>
      <c r="J237" s="5">
        <v>3.0</v>
      </c>
    </row>
    <row r="238" hidden="1">
      <c r="A238" s="1" t="s">
        <v>1293</v>
      </c>
      <c r="B238" s="1">
        <v>111744.0</v>
      </c>
      <c r="C238" s="1">
        <v>8.0</v>
      </c>
      <c r="D238" s="1">
        <v>-2.0</v>
      </c>
      <c r="E238" s="1">
        <f t="shared" si="1"/>
        <v>6</v>
      </c>
      <c r="F238" s="1" t="str">
        <f>VLOOKUP(E238,State_code!$B$1:$C$56, 2, FALSE)</f>
        <v>CA</v>
      </c>
      <c r="G238" s="1">
        <v>633.0</v>
      </c>
      <c r="H238" s="1">
        <v>-2.0</v>
      </c>
      <c r="I238" s="1" t="s">
        <v>1293</v>
      </c>
      <c r="J238" s="5">
        <v>3.0</v>
      </c>
    </row>
    <row r="239" hidden="1">
      <c r="A239" s="1" t="s">
        <v>1294</v>
      </c>
      <c r="B239" s="1">
        <v>111762.0</v>
      </c>
      <c r="C239" s="1">
        <v>8.0</v>
      </c>
      <c r="D239" s="1">
        <v>-2.0</v>
      </c>
      <c r="E239" s="1">
        <f t="shared" si="1"/>
        <v>6</v>
      </c>
      <c r="F239" s="1" t="str">
        <f>VLOOKUP(E239,State_code!$B$1:$C$56, 2, FALSE)</f>
        <v>CA</v>
      </c>
      <c r="G239" s="1">
        <v>618.0</v>
      </c>
      <c r="H239" s="1">
        <v>-2.0</v>
      </c>
      <c r="I239" s="1" t="s">
        <v>1294</v>
      </c>
      <c r="J239" s="5">
        <v>1.0</v>
      </c>
    </row>
    <row r="240" hidden="1">
      <c r="A240" s="1" t="s">
        <v>1295</v>
      </c>
      <c r="B240" s="1">
        <v>111799.0</v>
      </c>
      <c r="C240" s="1">
        <v>8.0</v>
      </c>
      <c r="D240" s="1">
        <v>-2.0</v>
      </c>
      <c r="E240" s="1">
        <f t="shared" si="1"/>
        <v>6</v>
      </c>
      <c r="F240" s="1" t="str">
        <f>VLOOKUP(E240,State_code!$B$1:$C$56, 2, FALSE)</f>
        <v>CA</v>
      </c>
      <c r="G240" s="1">
        <v>618.0</v>
      </c>
      <c r="H240" s="1">
        <v>-2.0</v>
      </c>
      <c r="I240" s="1" t="s">
        <v>1295</v>
      </c>
      <c r="J240" s="5">
        <v>1.0</v>
      </c>
    </row>
    <row r="241" hidden="1">
      <c r="A241" s="1" t="s">
        <v>1296</v>
      </c>
      <c r="B241" s="1">
        <v>111887.0</v>
      </c>
      <c r="C241" s="1">
        <v>8.0</v>
      </c>
      <c r="D241" s="1">
        <v>1.0</v>
      </c>
      <c r="E241" s="1">
        <f t="shared" si="1"/>
        <v>6</v>
      </c>
      <c r="F241" s="1" t="str">
        <f>VLOOKUP(E241,State_code!$B$1:$C$56, 2, FALSE)</f>
        <v>CA</v>
      </c>
      <c r="G241" s="1">
        <v>645.0</v>
      </c>
      <c r="H241" s="1">
        <v>-2.0</v>
      </c>
      <c r="I241" s="1" t="s">
        <v>1296</v>
      </c>
      <c r="J241" s="5">
        <v>1.0</v>
      </c>
    </row>
    <row r="242" hidden="1">
      <c r="A242" s="1" t="s">
        <v>1297</v>
      </c>
      <c r="B242" s="1">
        <v>111896.0</v>
      </c>
      <c r="C242" s="1">
        <v>8.0</v>
      </c>
      <c r="D242" s="1">
        <v>3.0</v>
      </c>
      <c r="E242" s="1">
        <f t="shared" si="1"/>
        <v>6</v>
      </c>
      <c r="F242" s="1" t="str">
        <f>VLOOKUP(E242,State_code!$B$1:$C$56, 2, FALSE)</f>
        <v>CA</v>
      </c>
      <c r="G242" s="1">
        <v>620.0</v>
      </c>
      <c r="H242" s="1">
        <v>-2.0</v>
      </c>
      <c r="I242" s="1" t="s">
        <v>1297</v>
      </c>
      <c r="J242" s="5">
        <v>1.0</v>
      </c>
    </row>
    <row r="243" hidden="1">
      <c r="A243" s="1" t="s">
        <v>1298</v>
      </c>
      <c r="B243" s="1">
        <v>111920.0</v>
      </c>
      <c r="C243" s="1">
        <v>8.0</v>
      </c>
      <c r="D243" s="1">
        <v>1.0</v>
      </c>
      <c r="E243" s="1">
        <f t="shared" si="1"/>
        <v>6</v>
      </c>
      <c r="F243" s="1" t="str">
        <f>VLOOKUP(E243,State_code!$B$1:$C$56, 2, FALSE)</f>
        <v>CA</v>
      </c>
      <c r="G243" s="1">
        <v>614.0</v>
      </c>
      <c r="H243" s="1">
        <v>-2.0</v>
      </c>
      <c r="I243" s="1" t="s">
        <v>1298</v>
      </c>
      <c r="J243" s="5">
        <v>4.0</v>
      </c>
    </row>
    <row r="244" hidden="1">
      <c r="A244" s="1" t="s">
        <v>1299</v>
      </c>
      <c r="B244" s="1">
        <v>111939.0</v>
      </c>
      <c r="C244" s="1">
        <v>8.0</v>
      </c>
      <c r="D244" s="1">
        <v>1.0</v>
      </c>
      <c r="E244" s="1">
        <f t="shared" si="1"/>
        <v>6</v>
      </c>
      <c r="F244" s="1" t="str">
        <f>VLOOKUP(E244,State_code!$B$1:$C$56, 2, FALSE)</f>
        <v>CA</v>
      </c>
      <c r="G244" s="1">
        <v>628.0</v>
      </c>
      <c r="H244" s="1">
        <v>-2.0</v>
      </c>
      <c r="I244" s="1" t="s">
        <v>1299</v>
      </c>
      <c r="J244" s="5">
        <v>3.0</v>
      </c>
    </row>
    <row r="245" hidden="1">
      <c r="A245" s="1" t="s">
        <v>935</v>
      </c>
      <c r="B245" s="1">
        <v>111948.0</v>
      </c>
      <c r="C245" s="1">
        <v>8.0</v>
      </c>
      <c r="D245" s="1">
        <v>16.0</v>
      </c>
      <c r="E245" s="1">
        <f t="shared" si="1"/>
        <v>6</v>
      </c>
      <c r="F245" s="1" t="str">
        <f>VLOOKUP(E245,State_code!$B$1:$C$56, 2, FALSE)</f>
        <v>CA</v>
      </c>
      <c r="G245" s="1">
        <v>640.0</v>
      </c>
      <c r="H245" s="1">
        <v>61.0</v>
      </c>
      <c r="I245" s="1" t="s">
        <v>935</v>
      </c>
      <c r="J245" s="5">
        <v>4.0</v>
      </c>
    </row>
    <row r="246" hidden="1">
      <c r="A246" s="1" t="s">
        <v>1300</v>
      </c>
      <c r="B246" s="1">
        <v>111966.0</v>
      </c>
      <c r="C246" s="1">
        <v>8.0</v>
      </c>
      <c r="D246" s="1">
        <v>26.0</v>
      </c>
      <c r="E246" s="1">
        <f t="shared" si="1"/>
        <v>6</v>
      </c>
      <c r="F246" s="1" t="str">
        <f>VLOOKUP(E246,State_code!$B$1:$C$56, 2, FALSE)</f>
        <v>CA</v>
      </c>
      <c r="G246" s="1">
        <v>643.0</v>
      </c>
      <c r="H246" s="1">
        <v>-2.0</v>
      </c>
      <c r="I246" s="1" t="s">
        <v>1300</v>
      </c>
      <c r="J246" s="5">
        <v>4.0</v>
      </c>
    </row>
    <row r="247" hidden="1">
      <c r="A247" s="1" t="s">
        <v>1301</v>
      </c>
      <c r="B247" s="1">
        <v>112075.0</v>
      </c>
      <c r="C247" s="1">
        <v>8.0</v>
      </c>
      <c r="D247" s="1">
        <v>17.0</v>
      </c>
      <c r="E247" s="1">
        <f t="shared" si="1"/>
        <v>6</v>
      </c>
      <c r="F247" s="1" t="str">
        <f>VLOOKUP(E247,State_code!$B$1:$C$56, 2, FALSE)</f>
        <v>CA</v>
      </c>
      <c r="G247" s="1">
        <v>647.0</v>
      </c>
      <c r="H247" s="1">
        <v>68.0</v>
      </c>
      <c r="I247" s="1" t="s">
        <v>1301</v>
      </c>
      <c r="J247" s="5">
        <v>4.0</v>
      </c>
    </row>
    <row r="248" hidden="1">
      <c r="A248" s="1" t="s">
        <v>1302</v>
      </c>
      <c r="B248" s="1">
        <v>112084.0</v>
      </c>
      <c r="C248" s="1">
        <v>8.0</v>
      </c>
      <c r="D248" s="1">
        <v>20.0</v>
      </c>
      <c r="E248" s="1">
        <f t="shared" si="1"/>
        <v>6</v>
      </c>
      <c r="F248" s="1" t="str">
        <f>VLOOKUP(E248,State_code!$B$1:$C$56, 2, FALSE)</f>
        <v>CA</v>
      </c>
      <c r="G248" s="1">
        <v>648.0</v>
      </c>
      <c r="H248" s="1">
        <v>88.0</v>
      </c>
      <c r="I248" s="1" t="s">
        <v>1302</v>
      </c>
      <c r="J248" s="5">
        <v>1.0</v>
      </c>
    </row>
    <row r="249" hidden="1">
      <c r="A249" s="1" t="s">
        <v>1303</v>
      </c>
      <c r="B249" s="1">
        <v>112127.0</v>
      </c>
      <c r="C249" s="1">
        <v>8.0</v>
      </c>
      <c r="D249" s="1">
        <v>24.0</v>
      </c>
      <c r="E249" s="1">
        <f t="shared" si="1"/>
        <v>6</v>
      </c>
      <c r="F249" s="1" t="str">
        <f>VLOOKUP(E249,State_code!$B$1:$C$56, 2, FALSE)</f>
        <v>CA</v>
      </c>
      <c r="G249" s="1">
        <v>612.0</v>
      </c>
      <c r="H249" s="1">
        <v>73.0</v>
      </c>
      <c r="I249" s="1" t="s">
        <v>1303</v>
      </c>
      <c r="J249" s="5">
        <v>2.0</v>
      </c>
    </row>
    <row r="250" hidden="1">
      <c r="A250" s="1" t="s">
        <v>1304</v>
      </c>
      <c r="B250" s="1">
        <v>112172.0</v>
      </c>
      <c r="C250" s="1">
        <v>8.0</v>
      </c>
      <c r="D250" s="1">
        <v>1.0</v>
      </c>
      <c r="E250" s="1">
        <f t="shared" si="1"/>
        <v>6</v>
      </c>
      <c r="F250" s="1" t="str">
        <f>VLOOKUP(E250,State_code!$B$1:$C$56, 2, FALSE)</f>
        <v>CA</v>
      </c>
      <c r="G250" s="1">
        <v>631.0</v>
      </c>
      <c r="H250" s="1">
        <v>-2.0</v>
      </c>
      <c r="I250" s="1" t="s">
        <v>1304</v>
      </c>
      <c r="J250" s="5">
        <v>1.0</v>
      </c>
    </row>
    <row r="251" hidden="1">
      <c r="A251" s="1" t="s">
        <v>1305</v>
      </c>
      <c r="B251" s="1">
        <v>112181.0</v>
      </c>
      <c r="C251" s="1">
        <v>8.0</v>
      </c>
      <c r="D251" s="1">
        <v>-2.0</v>
      </c>
      <c r="E251" s="1">
        <f t="shared" si="1"/>
        <v>6</v>
      </c>
      <c r="F251" s="1" t="str">
        <f>VLOOKUP(E251,State_code!$B$1:$C$56, 2, FALSE)</f>
        <v>CA</v>
      </c>
      <c r="G251" s="1">
        <v>606.0</v>
      </c>
      <c r="H251" s="1">
        <v>-2.0</v>
      </c>
      <c r="I251" s="1" t="s">
        <v>1305</v>
      </c>
      <c r="J251" s="5">
        <v>3.0</v>
      </c>
    </row>
    <row r="252" hidden="1">
      <c r="A252" s="1" t="s">
        <v>1306</v>
      </c>
      <c r="B252" s="1">
        <v>112190.0</v>
      </c>
      <c r="C252" s="1">
        <v>8.0</v>
      </c>
      <c r="D252" s="1">
        <v>4.0</v>
      </c>
      <c r="E252" s="1">
        <f t="shared" si="1"/>
        <v>6</v>
      </c>
      <c r="F252" s="1" t="str">
        <f>VLOOKUP(E252,State_code!$B$1:$C$56, 2, FALSE)</f>
        <v>CA</v>
      </c>
      <c r="G252" s="1">
        <v>611.0</v>
      </c>
      <c r="H252" s="1">
        <v>-2.0</v>
      </c>
      <c r="I252" s="1" t="s">
        <v>1306</v>
      </c>
      <c r="J252" s="5">
        <v>3.0</v>
      </c>
    </row>
    <row r="253" hidden="1">
      <c r="A253" s="1" t="s">
        <v>1307</v>
      </c>
      <c r="B253" s="1">
        <v>112251.0</v>
      </c>
      <c r="C253" s="1">
        <v>8.0</v>
      </c>
      <c r="D253" s="1">
        <v>16.0</v>
      </c>
      <c r="E253" s="1">
        <f t="shared" si="1"/>
        <v>6</v>
      </c>
      <c r="F253" s="1" t="str">
        <f>VLOOKUP(E253,State_code!$B$1:$C$56, 2, FALSE)</f>
        <v>CA</v>
      </c>
      <c r="G253" s="1">
        <v>628.0</v>
      </c>
      <c r="H253" s="1">
        <v>-2.0</v>
      </c>
      <c r="I253" s="1" t="s">
        <v>1307</v>
      </c>
      <c r="J253" s="5">
        <v>2.0</v>
      </c>
    </row>
    <row r="254" hidden="1">
      <c r="A254" s="1" t="s">
        <v>1308</v>
      </c>
      <c r="B254" s="1">
        <v>112260.0</v>
      </c>
      <c r="C254" s="1">
        <v>8.0</v>
      </c>
      <c r="D254" s="1">
        <v>21.0</v>
      </c>
      <c r="E254" s="1">
        <f t="shared" si="1"/>
        <v>6</v>
      </c>
      <c r="F254" s="1" t="str">
        <f>VLOOKUP(E254,State_code!$B$1:$C$56, 2, FALSE)</f>
        <v>CA</v>
      </c>
      <c r="G254" s="1">
        <v>628.0</v>
      </c>
      <c r="H254" s="1">
        <v>-2.0</v>
      </c>
      <c r="I254" s="1" t="s">
        <v>1308</v>
      </c>
      <c r="J254" s="5">
        <v>1.0</v>
      </c>
    </row>
    <row r="255" hidden="1">
      <c r="A255" s="1" t="s">
        <v>1309</v>
      </c>
      <c r="B255" s="1">
        <v>112288.0</v>
      </c>
      <c r="C255" s="1">
        <v>8.0</v>
      </c>
      <c r="D255" s="1">
        <v>-2.0</v>
      </c>
      <c r="E255" s="1">
        <f t="shared" si="1"/>
        <v>6</v>
      </c>
      <c r="F255" s="1" t="str">
        <f>VLOOKUP(E255,State_code!$B$1:$C$56, 2, FALSE)</f>
        <v>CA</v>
      </c>
      <c r="G255" s="1">
        <v>620.0</v>
      </c>
      <c r="H255" s="1">
        <v>-2.0</v>
      </c>
      <c r="I255" s="1" t="s">
        <v>1309</v>
      </c>
      <c r="J255" s="5">
        <v>1.0</v>
      </c>
    </row>
    <row r="256" hidden="1">
      <c r="A256" s="1" t="s">
        <v>1310</v>
      </c>
      <c r="B256" s="1">
        <v>112367.0</v>
      </c>
      <c r="C256" s="1">
        <v>8.0</v>
      </c>
      <c r="D256" s="1">
        <v>-2.0</v>
      </c>
      <c r="E256" s="1">
        <f t="shared" si="1"/>
        <v>6</v>
      </c>
      <c r="F256" s="1" t="str">
        <f>VLOOKUP(E256,State_code!$B$1:$C$56, 2, FALSE)</f>
        <v>CA</v>
      </c>
      <c r="G256" s="1">
        <v>620.0</v>
      </c>
      <c r="H256" s="1">
        <v>-2.0</v>
      </c>
      <c r="I256" s="1" t="s">
        <v>1310</v>
      </c>
      <c r="J256" s="5">
        <v>1.0</v>
      </c>
    </row>
    <row r="257" hidden="1">
      <c r="A257" s="1" t="s">
        <v>1311</v>
      </c>
      <c r="B257" s="1">
        <v>112376.0</v>
      </c>
      <c r="C257" s="1">
        <v>8.0</v>
      </c>
      <c r="D257" s="1">
        <v>-2.0</v>
      </c>
      <c r="E257" s="1">
        <f t="shared" si="1"/>
        <v>6</v>
      </c>
      <c r="F257" s="1" t="str">
        <f>VLOOKUP(E257,State_code!$B$1:$C$56, 2, FALSE)</f>
        <v>CA</v>
      </c>
      <c r="G257" s="1">
        <v>647.0</v>
      </c>
      <c r="H257" s="1">
        <v>-2.0</v>
      </c>
      <c r="I257" s="1" t="s">
        <v>1311</v>
      </c>
      <c r="J257" s="5">
        <v>2.0</v>
      </c>
    </row>
    <row r="258" hidden="1">
      <c r="A258" s="1" t="s">
        <v>1312</v>
      </c>
      <c r="B258" s="1">
        <v>112385.0</v>
      </c>
      <c r="C258" s="1">
        <v>8.0</v>
      </c>
      <c r="D258" s="1">
        <v>3.0</v>
      </c>
      <c r="E258" s="1">
        <f t="shared" si="1"/>
        <v>6</v>
      </c>
      <c r="F258" s="1" t="str">
        <f>VLOOKUP(E258,State_code!$B$1:$C$56, 2, FALSE)</f>
        <v>CA</v>
      </c>
      <c r="G258" s="1">
        <v>645.0</v>
      </c>
      <c r="H258" s="1">
        <v>-2.0</v>
      </c>
      <c r="I258" s="1" t="s">
        <v>1312</v>
      </c>
      <c r="J258" s="5">
        <v>2.0</v>
      </c>
    </row>
    <row r="259" hidden="1">
      <c r="A259" s="1" t="s">
        <v>1313</v>
      </c>
      <c r="B259" s="1">
        <v>112394.0</v>
      </c>
      <c r="C259" s="1">
        <v>8.0</v>
      </c>
      <c r="D259" s="1">
        <v>22.0</v>
      </c>
      <c r="E259" s="1">
        <f t="shared" si="1"/>
        <v>6</v>
      </c>
      <c r="F259" s="1" t="str">
        <f>VLOOKUP(E259,State_code!$B$1:$C$56, 2, FALSE)</f>
        <v>CA</v>
      </c>
      <c r="G259" s="1">
        <v>617.0</v>
      </c>
      <c r="H259" s="1">
        <v>-2.0</v>
      </c>
      <c r="I259" s="1" t="s">
        <v>1313</v>
      </c>
      <c r="J259" s="5">
        <v>3.0</v>
      </c>
    </row>
    <row r="260" hidden="1">
      <c r="A260" s="1" t="s">
        <v>1314</v>
      </c>
      <c r="B260" s="1">
        <v>112455.0</v>
      </c>
      <c r="C260" s="1">
        <v>8.0</v>
      </c>
      <c r="D260" s="1">
        <v>-2.0</v>
      </c>
      <c r="E260" s="1">
        <f t="shared" si="1"/>
        <v>6</v>
      </c>
      <c r="F260" s="1" t="str">
        <f>VLOOKUP(E260,State_code!$B$1:$C$56, 2, FALSE)</f>
        <v>CA</v>
      </c>
      <c r="G260" s="1">
        <v>646.0</v>
      </c>
      <c r="H260" s="1">
        <v>-2.0</v>
      </c>
      <c r="I260" s="1" t="s">
        <v>1314</v>
      </c>
      <c r="J260" s="5">
        <v>1.0</v>
      </c>
    </row>
    <row r="261" hidden="1">
      <c r="A261" s="1" t="s">
        <v>1315</v>
      </c>
      <c r="B261" s="1">
        <v>112525.0</v>
      </c>
      <c r="C261" s="1">
        <v>8.0</v>
      </c>
      <c r="D261" s="1">
        <v>25.0</v>
      </c>
      <c r="E261" s="1">
        <f t="shared" si="1"/>
        <v>6</v>
      </c>
      <c r="F261" s="1" t="str">
        <f>VLOOKUP(E261,State_code!$B$1:$C$56, 2, FALSE)</f>
        <v>CA</v>
      </c>
      <c r="G261" s="1">
        <v>635.0</v>
      </c>
      <c r="H261" s="1">
        <v>-2.0</v>
      </c>
      <c r="I261" s="1" t="s">
        <v>1315</v>
      </c>
      <c r="J261" s="5">
        <v>3.0</v>
      </c>
    </row>
    <row r="262" hidden="1">
      <c r="A262" s="1" t="s">
        <v>1316</v>
      </c>
      <c r="B262" s="1">
        <v>112561.0</v>
      </c>
      <c r="C262" s="1">
        <v>8.0</v>
      </c>
      <c r="D262" s="1">
        <v>1.0</v>
      </c>
      <c r="E262" s="1">
        <f t="shared" si="1"/>
        <v>6</v>
      </c>
      <c r="F262" s="1" t="str">
        <f>VLOOKUP(E262,State_code!$B$1:$C$56, 2, FALSE)</f>
        <v>CA</v>
      </c>
      <c r="G262" s="1">
        <v>605.0</v>
      </c>
      <c r="H262" s="1">
        <v>-2.0</v>
      </c>
      <c r="I262" s="1" t="s">
        <v>1316</v>
      </c>
      <c r="J262" s="5">
        <v>1.0</v>
      </c>
    </row>
    <row r="263" hidden="1">
      <c r="A263" s="1" t="s">
        <v>1317</v>
      </c>
      <c r="B263" s="1">
        <v>112570.0</v>
      </c>
      <c r="C263" s="1">
        <v>8.0</v>
      </c>
      <c r="D263" s="1">
        <v>30.0</v>
      </c>
      <c r="E263" s="1">
        <f t="shared" si="1"/>
        <v>6</v>
      </c>
      <c r="F263" s="1" t="str">
        <f>VLOOKUP(E263,State_code!$B$1:$C$56, 2, FALSE)</f>
        <v>CA</v>
      </c>
      <c r="G263" s="1">
        <v>637.0</v>
      </c>
      <c r="H263" s="1">
        <v>-2.0</v>
      </c>
      <c r="I263" s="1" t="s">
        <v>1317</v>
      </c>
      <c r="J263" s="5">
        <v>1.0</v>
      </c>
    </row>
    <row r="264" hidden="1">
      <c r="A264" s="1" t="s">
        <v>1318</v>
      </c>
      <c r="B264" s="1">
        <v>112686.0</v>
      </c>
      <c r="C264" s="1">
        <v>8.0</v>
      </c>
      <c r="D264" s="1">
        <v>6.0</v>
      </c>
      <c r="E264" s="1">
        <f t="shared" si="1"/>
        <v>6</v>
      </c>
      <c r="F264" s="1" t="str">
        <f>VLOOKUP(E264,State_code!$B$1:$C$56, 2, FALSE)</f>
        <v>CA</v>
      </c>
      <c r="G264" s="1">
        <v>643.0</v>
      </c>
      <c r="H264" s="1">
        <v>-2.0</v>
      </c>
      <c r="I264" s="1" t="s">
        <v>1318</v>
      </c>
      <c r="J264" s="5">
        <v>1.0</v>
      </c>
    </row>
    <row r="265" hidden="1">
      <c r="A265" s="1" t="s">
        <v>1319</v>
      </c>
      <c r="B265" s="1">
        <v>112817.0</v>
      </c>
      <c r="C265" s="1">
        <v>8.0</v>
      </c>
      <c r="D265" s="1">
        <v>-2.0</v>
      </c>
      <c r="E265" s="1">
        <f t="shared" si="1"/>
        <v>6</v>
      </c>
      <c r="F265" s="1" t="str">
        <f>VLOOKUP(E265,State_code!$B$1:$C$56, 2, FALSE)</f>
        <v>CA</v>
      </c>
      <c r="G265" s="1">
        <v>608.0</v>
      </c>
      <c r="H265" s="1">
        <v>-2.0</v>
      </c>
      <c r="I265" s="1" t="s">
        <v>1319</v>
      </c>
      <c r="J265" s="5">
        <v>1.0</v>
      </c>
    </row>
    <row r="266" hidden="1">
      <c r="A266" s="1" t="s">
        <v>844</v>
      </c>
      <c r="B266" s="1">
        <v>112826.0</v>
      </c>
      <c r="C266" s="1">
        <v>8.0</v>
      </c>
      <c r="D266" s="1">
        <v>2.0</v>
      </c>
      <c r="E266" s="1">
        <f t="shared" si="1"/>
        <v>6</v>
      </c>
      <c r="F266" s="1" t="str">
        <f>VLOOKUP(E266,State_code!$B$1:$C$56, 2, FALSE)</f>
        <v>CA</v>
      </c>
      <c r="G266" s="1">
        <v>608.0</v>
      </c>
      <c r="H266" s="1">
        <v>-2.0</v>
      </c>
      <c r="I266" s="1" t="s">
        <v>844</v>
      </c>
      <c r="J266" s="5">
        <v>1.0</v>
      </c>
    </row>
    <row r="267" hidden="1">
      <c r="A267" s="1" t="s">
        <v>1320</v>
      </c>
      <c r="B267" s="1">
        <v>113096.0</v>
      </c>
      <c r="C267" s="1">
        <v>8.0</v>
      </c>
      <c r="D267" s="1">
        <v>5.0</v>
      </c>
      <c r="E267" s="1">
        <f t="shared" si="1"/>
        <v>6</v>
      </c>
      <c r="F267" s="1" t="str">
        <f>VLOOKUP(E267,State_code!$B$1:$C$56, 2, FALSE)</f>
        <v>CA</v>
      </c>
      <c r="G267" s="1">
        <v>607.0</v>
      </c>
      <c r="H267" s="1">
        <v>-2.0</v>
      </c>
      <c r="I267" s="1" t="s">
        <v>1320</v>
      </c>
      <c r="J267" s="5">
        <v>1.0</v>
      </c>
    </row>
    <row r="268" hidden="1">
      <c r="A268" s="1" t="s">
        <v>1321</v>
      </c>
      <c r="B268" s="1">
        <v>113111.0</v>
      </c>
      <c r="C268" s="1">
        <v>8.0</v>
      </c>
      <c r="D268" s="1">
        <v>1.0</v>
      </c>
      <c r="E268" s="1">
        <f t="shared" si="1"/>
        <v>6</v>
      </c>
      <c r="F268" s="1" t="str">
        <f>VLOOKUP(E268,State_code!$B$1:$C$56, 2, FALSE)</f>
        <v>CA</v>
      </c>
      <c r="G268" s="1">
        <v>623.0</v>
      </c>
      <c r="H268" s="1">
        <v>-2.0</v>
      </c>
      <c r="I268" s="1" t="s">
        <v>1321</v>
      </c>
      <c r="J268" s="5">
        <v>1.0</v>
      </c>
    </row>
    <row r="269" hidden="1">
      <c r="A269" s="1" t="s">
        <v>1322</v>
      </c>
      <c r="B269" s="1">
        <v>113193.0</v>
      </c>
      <c r="C269" s="1">
        <v>8.0</v>
      </c>
      <c r="D269" s="1">
        <v>2.0</v>
      </c>
      <c r="E269" s="1">
        <f t="shared" si="1"/>
        <v>6</v>
      </c>
      <c r="F269" s="1" t="str">
        <f>VLOOKUP(E269,State_code!$B$1:$C$56, 2, FALSE)</f>
        <v>CA</v>
      </c>
      <c r="G269" s="1">
        <v>624.0</v>
      </c>
      <c r="H269" s="1">
        <v>-2.0</v>
      </c>
      <c r="I269" s="1" t="s">
        <v>1322</v>
      </c>
      <c r="J269" s="5">
        <v>1.0</v>
      </c>
    </row>
    <row r="270" hidden="1">
      <c r="A270" s="1" t="s">
        <v>1323</v>
      </c>
      <c r="B270" s="1">
        <v>113218.0</v>
      </c>
      <c r="C270" s="1">
        <v>8.0</v>
      </c>
      <c r="D270" s="1">
        <v>2.0</v>
      </c>
      <c r="E270" s="1">
        <f t="shared" si="1"/>
        <v>6</v>
      </c>
      <c r="F270" s="1" t="str">
        <f>VLOOKUP(E270,State_code!$B$1:$C$56, 2, FALSE)</f>
        <v>CA</v>
      </c>
      <c r="G270" s="1">
        <v>648.0</v>
      </c>
      <c r="H270" s="1">
        <v>-2.0</v>
      </c>
      <c r="I270" s="1" t="s">
        <v>1323</v>
      </c>
      <c r="J270" s="5">
        <v>1.0</v>
      </c>
    </row>
    <row r="271" hidden="1">
      <c r="A271" s="1" t="s">
        <v>1324</v>
      </c>
      <c r="B271" s="1">
        <v>113236.0</v>
      </c>
      <c r="C271" s="1">
        <v>8.0</v>
      </c>
      <c r="D271" s="1">
        <v>14.0</v>
      </c>
      <c r="E271" s="1">
        <f t="shared" si="1"/>
        <v>6</v>
      </c>
      <c r="F271" s="1" t="str">
        <f>VLOOKUP(E271,State_code!$B$1:$C$56, 2, FALSE)</f>
        <v>CA</v>
      </c>
      <c r="G271" s="1">
        <v>645.0</v>
      </c>
      <c r="H271" s="1">
        <v>-2.0</v>
      </c>
      <c r="I271" s="1" t="s">
        <v>1324</v>
      </c>
      <c r="J271" s="5">
        <v>2.0</v>
      </c>
    </row>
    <row r="272" hidden="1">
      <c r="A272" s="1" t="s">
        <v>969</v>
      </c>
      <c r="B272" s="1">
        <v>113333.0</v>
      </c>
      <c r="C272" s="1">
        <v>8.0</v>
      </c>
      <c r="D272" s="1">
        <v>5.0</v>
      </c>
      <c r="E272" s="1">
        <f t="shared" si="1"/>
        <v>6</v>
      </c>
      <c r="F272" s="1" t="str">
        <f>VLOOKUP(E272,State_code!$B$1:$C$56, 2, FALSE)</f>
        <v>CA</v>
      </c>
      <c r="G272" s="1">
        <v>617.0</v>
      </c>
      <c r="H272" s="1">
        <v>-2.0</v>
      </c>
      <c r="I272" s="1" t="s">
        <v>969</v>
      </c>
      <c r="J272" s="5">
        <v>3.0</v>
      </c>
    </row>
    <row r="273" hidden="1">
      <c r="A273" s="1" t="s">
        <v>1325</v>
      </c>
      <c r="B273" s="1">
        <v>113449.0</v>
      </c>
      <c r="C273" s="1">
        <v>8.0</v>
      </c>
      <c r="D273" s="1">
        <v>-2.0</v>
      </c>
      <c r="E273" s="1">
        <f t="shared" si="1"/>
        <v>6</v>
      </c>
      <c r="F273" s="1" t="str">
        <f>VLOOKUP(E273,State_code!$B$1:$C$56, 2, FALSE)</f>
        <v>CA</v>
      </c>
      <c r="G273" s="1">
        <v>641.0</v>
      </c>
      <c r="H273" s="1">
        <v>-2.0</v>
      </c>
      <c r="I273" s="1" t="s">
        <v>1325</v>
      </c>
      <c r="J273" s="5">
        <v>1.0</v>
      </c>
    </row>
    <row r="274" hidden="1">
      <c r="A274" s="1" t="s">
        <v>1326</v>
      </c>
      <c r="B274" s="1">
        <v>113537.0</v>
      </c>
      <c r="C274" s="1">
        <v>8.0</v>
      </c>
      <c r="D274" s="1">
        <v>30.0</v>
      </c>
      <c r="E274" s="1">
        <f t="shared" si="1"/>
        <v>6</v>
      </c>
      <c r="F274" s="1" t="str">
        <f>VLOOKUP(E274,State_code!$B$1:$C$56, 2, FALSE)</f>
        <v>CA</v>
      </c>
      <c r="G274" s="1">
        <v>602.0</v>
      </c>
      <c r="H274" s="1">
        <v>-2.0</v>
      </c>
      <c r="I274" s="1" t="s">
        <v>1326</v>
      </c>
      <c r="J274" s="5">
        <v>2.0</v>
      </c>
    </row>
    <row r="275" hidden="1">
      <c r="A275" s="1" t="s">
        <v>1327</v>
      </c>
      <c r="B275" s="1">
        <v>113573.0</v>
      </c>
      <c r="C275" s="1">
        <v>8.0</v>
      </c>
      <c r="D275" s="1">
        <v>1.0</v>
      </c>
      <c r="E275" s="1">
        <f t="shared" si="1"/>
        <v>6</v>
      </c>
      <c r="F275" s="1" t="str">
        <f>VLOOKUP(E275,State_code!$B$1:$C$56, 2, FALSE)</f>
        <v>CA</v>
      </c>
      <c r="G275" s="1">
        <v>641.0</v>
      </c>
      <c r="H275" s="1">
        <v>-2.0</v>
      </c>
      <c r="I275" s="1" t="s">
        <v>1327</v>
      </c>
      <c r="J275" s="5">
        <v>1.0</v>
      </c>
    </row>
    <row r="276" hidden="1">
      <c r="A276" s="1" t="s">
        <v>1328</v>
      </c>
      <c r="B276" s="1">
        <v>113582.0</v>
      </c>
      <c r="C276" s="1">
        <v>8.0</v>
      </c>
      <c r="D276" s="1">
        <v>30.0</v>
      </c>
      <c r="E276" s="1">
        <f t="shared" si="1"/>
        <v>6</v>
      </c>
      <c r="F276" s="1" t="str">
        <f>VLOOKUP(E276,State_code!$B$1:$C$56, 2, FALSE)</f>
        <v>CA</v>
      </c>
      <c r="G276" s="1">
        <v>651.0</v>
      </c>
      <c r="H276" s="1">
        <v>-2.0</v>
      </c>
      <c r="I276" s="1" t="s">
        <v>1328</v>
      </c>
      <c r="J276" s="5">
        <v>3.0</v>
      </c>
    </row>
    <row r="277" hidden="1">
      <c r="A277" s="1" t="s">
        <v>1329</v>
      </c>
      <c r="B277" s="1">
        <v>113616.0</v>
      </c>
      <c r="C277" s="1">
        <v>8.0</v>
      </c>
      <c r="D277" s="1">
        <v>-2.0</v>
      </c>
      <c r="E277" s="1">
        <f t="shared" si="1"/>
        <v>6</v>
      </c>
      <c r="F277" s="1" t="str">
        <f>VLOOKUP(E277,State_code!$B$1:$C$56, 2, FALSE)</f>
        <v>CA</v>
      </c>
      <c r="G277" s="1">
        <v>602.0</v>
      </c>
      <c r="H277" s="1" t="e">
        <v>#N/A</v>
      </c>
      <c r="I277" s="1" t="s">
        <v>1329</v>
      </c>
      <c r="J277" s="5">
        <v>4.0</v>
      </c>
    </row>
    <row r="278" hidden="1">
      <c r="A278" s="1" t="s">
        <v>533</v>
      </c>
      <c r="B278" s="1">
        <v>113634.0</v>
      </c>
      <c r="C278" s="1">
        <v>8.0</v>
      </c>
      <c r="D278" s="1">
        <v>1.0</v>
      </c>
      <c r="E278" s="1">
        <f t="shared" si="1"/>
        <v>6</v>
      </c>
      <c r="F278" s="1" t="str">
        <f>VLOOKUP(E278,State_code!$B$1:$C$56, 2, FALSE)</f>
        <v>CA</v>
      </c>
      <c r="G278" s="1">
        <v>610.0</v>
      </c>
      <c r="H278" s="1">
        <v>-2.0</v>
      </c>
      <c r="I278" s="1" t="s">
        <v>533</v>
      </c>
      <c r="J278" s="5">
        <v>1.0</v>
      </c>
    </row>
    <row r="279" hidden="1">
      <c r="A279" s="1" t="s">
        <v>764</v>
      </c>
      <c r="B279" s="1">
        <v>113698.0</v>
      </c>
      <c r="C279" s="1">
        <v>8.0</v>
      </c>
      <c r="D279" s="1">
        <v>19.0</v>
      </c>
      <c r="E279" s="1">
        <f t="shared" si="1"/>
        <v>6</v>
      </c>
      <c r="F279" s="1" t="str">
        <f>VLOOKUP(E279,State_code!$B$1:$C$56, 2, FALSE)</f>
        <v>CA</v>
      </c>
      <c r="G279" s="1">
        <v>602.0</v>
      </c>
      <c r="H279" s="1">
        <v>-2.0</v>
      </c>
      <c r="I279" s="1" t="s">
        <v>764</v>
      </c>
      <c r="J279" s="5">
        <v>1.0</v>
      </c>
    </row>
    <row r="280" hidden="1">
      <c r="A280" s="1" t="s">
        <v>1330</v>
      </c>
      <c r="B280" s="1">
        <v>113704.0</v>
      </c>
      <c r="C280" s="1">
        <v>8.0</v>
      </c>
      <c r="D280" s="1">
        <v>20.0</v>
      </c>
      <c r="E280" s="1">
        <f t="shared" si="1"/>
        <v>6</v>
      </c>
      <c r="F280" s="1" t="str">
        <f>VLOOKUP(E280,State_code!$B$1:$C$56, 2, FALSE)</f>
        <v>CA</v>
      </c>
      <c r="G280" s="1">
        <v>612.0</v>
      </c>
      <c r="H280" s="1">
        <v>30.0</v>
      </c>
      <c r="I280" s="1" t="s">
        <v>1330</v>
      </c>
      <c r="J280" s="5">
        <v>2.0</v>
      </c>
    </row>
    <row r="281" hidden="1">
      <c r="A281" s="1" t="s">
        <v>1331</v>
      </c>
      <c r="B281" s="1">
        <v>113856.0</v>
      </c>
      <c r="C281" s="1">
        <v>8.0</v>
      </c>
      <c r="D281" s="1">
        <v>2.0</v>
      </c>
      <c r="E281" s="1">
        <f t="shared" si="1"/>
        <v>6</v>
      </c>
      <c r="F281" s="1" t="str">
        <f>VLOOKUP(E281,State_code!$B$1:$C$56, 2, FALSE)</f>
        <v>CA</v>
      </c>
      <c r="G281" s="1">
        <v>628.0</v>
      </c>
      <c r="H281" s="1">
        <v>-2.0</v>
      </c>
      <c r="I281" s="1" t="s">
        <v>1331</v>
      </c>
      <c r="J281" s="5">
        <v>2.0</v>
      </c>
    </row>
    <row r="282" hidden="1">
      <c r="A282" s="1" t="s">
        <v>1332</v>
      </c>
      <c r="B282" s="1">
        <v>113980.0</v>
      </c>
      <c r="C282" s="1">
        <v>8.0</v>
      </c>
      <c r="D282" s="1">
        <v>1.0</v>
      </c>
      <c r="E282" s="1">
        <f t="shared" si="1"/>
        <v>6</v>
      </c>
      <c r="F282" s="1" t="str">
        <f>VLOOKUP(E282,State_code!$B$1:$C$56, 2, FALSE)</f>
        <v>CA</v>
      </c>
      <c r="G282" s="1">
        <v>643.0</v>
      </c>
      <c r="H282" s="1">
        <v>-2.0</v>
      </c>
      <c r="I282" s="1" t="s">
        <v>1332</v>
      </c>
      <c r="J282" s="5">
        <v>1.0</v>
      </c>
    </row>
    <row r="283" hidden="1">
      <c r="A283" s="1" t="s">
        <v>1333</v>
      </c>
      <c r="B283" s="1">
        <v>114114.0</v>
      </c>
      <c r="C283" s="1">
        <v>8.0</v>
      </c>
      <c r="D283" s="1">
        <v>26.0</v>
      </c>
      <c r="E283" s="1">
        <f t="shared" si="1"/>
        <v>6</v>
      </c>
      <c r="F283" s="1" t="str">
        <f>VLOOKUP(E283,State_code!$B$1:$C$56, 2, FALSE)</f>
        <v>CA</v>
      </c>
      <c r="G283" s="1">
        <v>636.0</v>
      </c>
      <c r="H283" s="1">
        <v>-2.0</v>
      </c>
      <c r="I283" s="1" t="s">
        <v>1333</v>
      </c>
      <c r="J283" s="5">
        <v>2.0</v>
      </c>
    </row>
    <row r="284" hidden="1">
      <c r="A284" s="1" t="s">
        <v>1334</v>
      </c>
      <c r="B284" s="1">
        <v>114123.0</v>
      </c>
      <c r="C284" s="1">
        <v>8.0</v>
      </c>
      <c r="D284" s="1">
        <v>23.0</v>
      </c>
      <c r="E284" s="1">
        <f t="shared" si="1"/>
        <v>6</v>
      </c>
      <c r="F284" s="1" t="str">
        <f>VLOOKUP(E284,State_code!$B$1:$C$56, 2, FALSE)</f>
        <v>CA</v>
      </c>
      <c r="G284" s="1">
        <v>602.0</v>
      </c>
      <c r="H284" s="1">
        <v>-2.0</v>
      </c>
      <c r="I284" s="1" t="s">
        <v>1334</v>
      </c>
      <c r="J284" s="5">
        <v>1.0</v>
      </c>
    </row>
    <row r="285" hidden="1">
      <c r="A285" s="1" t="s">
        <v>1335</v>
      </c>
      <c r="B285" s="1">
        <v>114266.0</v>
      </c>
      <c r="C285" s="1">
        <v>8.0</v>
      </c>
      <c r="D285" s="1">
        <v>2.0</v>
      </c>
      <c r="E285" s="1">
        <f t="shared" si="1"/>
        <v>6</v>
      </c>
      <c r="F285" s="1" t="str">
        <f>VLOOKUP(E285,State_code!$B$1:$C$56, 2, FALSE)</f>
        <v>CA</v>
      </c>
      <c r="G285" s="1">
        <v>619.0</v>
      </c>
      <c r="H285" s="1">
        <v>-2.0</v>
      </c>
      <c r="I285" s="1" t="s">
        <v>1335</v>
      </c>
      <c r="J285" s="5">
        <v>2.0</v>
      </c>
    </row>
    <row r="286" hidden="1">
      <c r="A286" s="1" t="s">
        <v>1336</v>
      </c>
      <c r="B286" s="1">
        <v>114354.0</v>
      </c>
      <c r="C286" s="1">
        <v>8.0</v>
      </c>
      <c r="D286" s="1">
        <v>23.0</v>
      </c>
      <c r="E286" s="1">
        <f t="shared" si="1"/>
        <v>6</v>
      </c>
      <c r="F286" s="1" t="str">
        <f>VLOOKUP(E286,State_code!$B$1:$C$56, 2, FALSE)</f>
        <v>CA</v>
      </c>
      <c r="G286" s="1">
        <v>637.0</v>
      </c>
      <c r="H286" s="1">
        <v>-2.0</v>
      </c>
      <c r="I286" s="1" t="s">
        <v>1336</v>
      </c>
      <c r="J286" s="5">
        <v>3.0</v>
      </c>
    </row>
    <row r="287" hidden="1">
      <c r="A287" s="1" t="s">
        <v>1337</v>
      </c>
      <c r="B287" s="1">
        <v>114433.0</v>
      </c>
      <c r="C287" s="1">
        <v>8.0</v>
      </c>
      <c r="D287" s="1">
        <v>14.0</v>
      </c>
      <c r="E287" s="1">
        <f t="shared" si="1"/>
        <v>6</v>
      </c>
      <c r="F287" s="1" t="str">
        <f>VLOOKUP(E287,State_code!$B$1:$C$56, 2, FALSE)</f>
        <v>CA</v>
      </c>
      <c r="G287" s="1">
        <v>603.0</v>
      </c>
      <c r="H287" s="1">
        <v>-2.0</v>
      </c>
      <c r="I287" s="1" t="s">
        <v>1337</v>
      </c>
      <c r="J287" s="5">
        <v>2.0</v>
      </c>
    </row>
    <row r="288" hidden="1">
      <c r="A288" s="1" t="s">
        <v>1338</v>
      </c>
      <c r="B288" s="1">
        <v>114460.0</v>
      </c>
      <c r="C288" s="1">
        <v>8.0</v>
      </c>
      <c r="D288" s="1">
        <v>-2.0</v>
      </c>
      <c r="E288" s="1">
        <f t="shared" si="1"/>
        <v>6</v>
      </c>
      <c r="F288" s="1" t="str">
        <f>VLOOKUP(E288,State_code!$B$1:$C$56, 2, FALSE)</f>
        <v>CA</v>
      </c>
      <c r="G288" s="1">
        <v>606.0</v>
      </c>
      <c r="H288" s="1">
        <v>-2.0</v>
      </c>
      <c r="I288" s="1" t="s">
        <v>1338</v>
      </c>
      <c r="J288" s="5">
        <v>2.0</v>
      </c>
    </row>
    <row r="289" hidden="1">
      <c r="A289" s="1" t="s">
        <v>1339</v>
      </c>
      <c r="B289" s="1">
        <v>114549.0</v>
      </c>
      <c r="C289" s="1">
        <v>8.0</v>
      </c>
      <c r="D289" s="1">
        <v>17.0</v>
      </c>
      <c r="E289" s="1">
        <f t="shared" si="1"/>
        <v>6</v>
      </c>
      <c r="F289" s="1" t="str">
        <f>VLOOKUP(E289,State_code!$B$1:$C$56, 2, FALSE)</f>
        <v>CA</v>
      </c>
      <c r="G289" s="1">
        <v>624.0</v>
      </c>
      <c r="H289" s="1">
        <v>-2.0</v>
      </c>
      <c r="I289" s="1" t="s">
        <v>1339</v>
      </c>
      <c r="J289" s="5">
        <v>1.0</v>
      </c>
    </row>
    <row r="290" hidden="1">
      <c r="A290" s="1" t="s">
        <v>1340</v>
      </c>
      <c r="B290" s="1">
        <v>114585.0</v>
      </c>
      <c r="C290" s="1">
        <v>8.0</v>
      </c>
      <c r="D290" s="1">
        <v>26.0</v>
      </c>
      <c r="E290" s="1">
        <f t="shared" si="1"/>
        <v>6</v>
      </c>
      <c r="F290" s="1" t="str">
        <f>VLOOKUP(E290,State_code!$B$1:$C$56, 2, FALSE)</f>
        <v>CA</v>
      </c>
      <c r="G290" s="1">
        <v>619.0</v>
      </c>
      <c r="H290" s="1">
        <v>-2.0</v>
      </c>
      <c r="I290" s="1" t="s">
        <v>1340</v>
      </c>
      <c r="J290" s="5">
        <v>4.0</v>
      </c>
    </row>
    <row r="291" hidden="1">
      <c r="A291" s="1" t="s">
        <v>1341</v>
      </c>
      <c r="B291" s="1">
        <v>114637.0</v>
      </c>
      <c r="C291" s="1">
        <v>8.0</v>
      </c>
      <c r="D291" s="1">
        <v>-2.0</v>
      </c>
      <c r="E291" s="1">
        <f t="shared" si="1"/>
        <v>6</v>
      </c>
      <c r="F291" s="1" t="str">
        <f>VLOOKUP(E291,State_code!$B$1:$C$56, 2, FALSE)</f>
        <v>CA</v>
      </c>
      <c r="G291" s="1">
        <v>636.0</v>
      </c>
      <c r="H291" s="1">
        <v>-2.0</v>
      </c>
      <c r="I291" s="1" t="s">
        <v>1341</v>
      </c>
      <c r="J291" s="5">
        <v>2.0</v>
      </c>
    </row>
    <row r="292" hidden="1">
      <c r="A292" s="1" t="s">
        <v>1015</v>
      </c>
      <c r="B292" s="1">
        <v>114716.0</v>
      </c>
      <c r="C292" s="1">
        <v>8.0</v>
      </c>
      <c r="D292" s="1">
        <v>14.0</v>
      </c>
      <c r="E292" s="1">
        <f t="shared" si="1"/>
        <v>6</v>
      </c>
      <c r="F292" s="1" t="str">
        <f>VLOOKUP(E292,State_code!$B$1:$C$56, 2, FALSE)</f>
        <v>CA</v>
      </c>
      <c r="G292" s="1">
        <v>616.0</v>
      </c>
      <c r="H292" s="1">
        <v>-2.0</v>
      </c>
      <c r="I292" s="1" t="s">
        <v>1015</v>
      </c>
      <c r="J292" s="5">
        <v>1.0</v>
      </c>
    </row>
    <row r="293" hidden="1">
      <c r="A293" s="1" t="s">
        <v>1342</v>
      </c>
      <c r="B293" s="1">
        <v>114734.0</v>
      </c>
      <c r="C293" s="1">
        <v>8.0</v>
      </c>
      <c r="D293" s="1">
        <v>24.0</v>
      </c>
      <c r="E293" s="1">
        <f t="shared" si="1"/>
        <v>6</v>
      </c>
      <c r="F293" s="1" t="str">
        <f>VLOOKUP(E293,State_code!$B$1:$C$56, 2, FALSE)</f>
        <v>CA</v>
      </c>
      <c r="G293" s="1">
        <v>651.0</v>
      </c>
      <c r="H293" s="1">
        <v>30.0</v>
      </c>
      <c r="I293" s="1" t="s">
        <v>1342</v>
      </c>
      <c r="J293" s="5">
        <v>4.0</v>
      </c>
    </row>
    <row r="294" hidden="1">
      <c r="A294" s="1" t="s">
        <v>1343</v>
      </c>
      <c r="B294" s="1">
        <v>114761.0</v>
      </c>
      <c r="C294" s="1">
        <v>8.0</v>
      </c>
      <c r="D294" s="1">
        <v>-2.0</v>
      </c>
      <c r="E294" s="1">
        <f t="shared" si="1"/>
        <v>6</v>
      </c>
      <c r="F294" s="1" t="str">
        <f>VLOOKUP(E294,State_code!$B$1:$C$56, 2, FALSE)</f>
        <v>CA</v>
      </c>
      <c r="G294" s="1">
        <v>602.0</v>
      </c>
      <c r="H294" s="1">
        <v>-2.0</v>
      </c>
      <c r="I294" s="1" t="s">
        <v>1343</v>
      </c>
      <c r="J294" s="5">
        <v>1.0</v>
      </c>
    </row>
    <row r="295" hidden="1">
      <c r="A295" s="1" t="s">
        <v>1344</v>
      </c>
      <c r="B295" s="1">
        <v>114789.0</v>
      </c>
      <c r="C295" s="1">
        <v>8.0</v>
      </c>
      <c r="D295" s="1">
        <v>5.0</v>
      </c>
      <c r="E295" s="1">
        <f t="shared" si="1"/>
        <v>6</v>
      </c>
      <c r="F295" s="1" t="str">
        <f>VLOOKUP(E295,State_code!$B$1:$C$56, 2, FALSE)</f>
        <v>CA</v>
      </c>
      <c r="G295" s="1">
        <v>621.0</v>
      </c>
      <c r="H295" s="1">
        <v>-2.0</v>
      </c>
      <c r="I295" s="1" t="s">
        <v>1344</v>
      </c>
      <c r="J295" s="5">
        <v>4.0</v>
      </c>
    </row>
    <row r="296" hidden="1">
      <c r="A296" s="1" t="s">
        <v>1345</v>
      </c>
      <c r="B296" s="1">
        <v>114813.0</v>
      </c>
      <c r="C296" s="1">
        <v>8.0</v>
      </c>
      <c r="D296" s="1">
        <v>18.0</v>
      </c>
      <c r="E296" s="1">
        <f t="shared" si="1"/>
        <v>6</v>
      </c>
      <c r="F296" s="1" t="str">
        <f>VLOOKUP(E296,State_code!$B$1:$C$56, 2, FALSE)</f>
        <v>CA</v>
      </c>
      <c r="G296" s="1">
        <v>621.0</v>
      </c>
      <c r="H296" s="1">
        <v>43.0</v>
      </c>
      <c r="I296" s="1" t="s">
        <v>1345</v>
      </c>
      <c r="J296" s="5">
        <v>1.0</v>
      </c>
    </row>
    <row r="297" hidden="1">
      <c r="A297" s="1" t="s">
        <v>535</v>
      </c>
      <c r="B297" s="1">
        <v>114831.0</v>
      </c>
      <c r="C297" s="1">
        <v>8.0</v>
      </c>
      <c r="D297" s="1">
        <v>-2.0</v>
      </c>
      <c r="E297" s="1">
        <f t="shared" si="1"/>
        <v>6</v>
      </c>
      <c r="F297" s="1" t="str">
        <f>VLOOKUP(E297,State_code!$B$1:$C$56, 2, FALSE)</f>
        <v>CA</v>
      </c>
      <c r="G297" s="1">
        <v>616.0</v>
      </c>
      <c r="H297" s="1">
        <v>-2.0</v>
      </c>
      <c r="I297" s="1" t="s">
        <v>535</v>
      </c>
      <c r="J297" s="5">
        <v>1.0</v>
      </c>
    </row>
    <row r="298" hidden="1">
      <c r="A298" s="1" t="s">
        <v>1346</v>
      </c>
      <c r="B298" s="1">
        <v>114840.0</v>
      </c>
      <c r="C298" s="1">
        <v>8.0</v>
      </c>
      <c r="D298" s="1">
        <v>24.0</v>
      </c>
      <c r="E298" s="1">
        <f t="shared" si="1"/>
        <v>6</v>
      </c>
      <c r="F298" s="1" t="str">
        <f>VLOOKUP(E298,State_code!$B$1:$C$56, 2, FALSE)</f>
        <v>CA</v>
      </c>
      <c r="G298" s="1">
        <v>628.0</v>
      </c>
      <c r="H298" s="1">
        <v>78.0</v>
      </c>
      <c r="I298" s="1" t="s">
        <v>1346</v>
      </c>
      <c r="J298" s="5">
        <v>3.0</v>
      </c>
    </row>
    <row r="299" hidden="1">
      <c r="A299" s="1" t="s">
        <v>1347</v>
      </c>
      <c r="B299" s="1">
        <v>114859.0</v>
      </c>
      <c r="C299" s="1">
        <v>8.0</v>
      </c>
      <c r="D299" s="1">
        <v>1.0</v>
      </c>
      <c r="E299" s="1">
        <f t="shared" si="1"/>
        <v>6</v>
      </c>
      <c r="F299" s="1" t="str">
        <f>VLOOKUP(E299,State_code!$B$1:$C$56, 2, FALSE)</f>
        <v>CA</v>
      </c>
      <c r="G299" s="1">
        <v>645.0</v>
      </c>
      <c r="H299" s="1">
        <v>-2.0</v>
      </c>
      <c r="I299" s="1" t="s">
        <v>1347</v>
      </c>
      <c r="J299" s="5">
        <v>1.0</v>
      </c>
    </row>
    <row r="300" hidden="1">
      <c r="A300" s="1" t="s">
        <v>1348</v>
      </c>
      <c r="B300" s="1">
        <v>114938.0</v>
      </c>
      <c r="C300" s="1">
        <v>8.0</v>
      </c>
      <c r="D300" s="1">
        <v>1.0</v>
      </c>
      <c r="E300" s="1">
        <f t="shared" si="1"/>
        <v>6</v>
      </c>
      <c r="F300" s="1" t="str">
        <f>VLOOKUP(E300,State_code!$B$1:$C$56, 2, FALSE)</f>
        <v>CA</v>
      </c>
      <c r="G300" s="1">
        <v>618.0</v>
      </c>
      <c r="H300" s="1">
        <v>-2.0</v>
      </c>
      <c r="I300" s="1" t="s">
        <v>1348</v>
      </c>
      <c r="J300" s="5">
        <v>2.0</v>
      </c>
    </row>
    <row r="301" hidden="1">
      <c r="A301" s="1" t="s">
        <v>1349</v>
      </c>
      <c r="B301" s="1">
        <v>114947.0</v>
      </c>
      <c r="C301" s="1">
        <v>8.0</v>
      </c>
      <c r="D301" s="1">
        <v>-2.0</v>
      </c>
      <c r="E301" s="1">
        <f t="shared" si="1"/>
        <v>6</v>
      </c>
      <c r="F301" s="1" t="str">
        <f>VLOOKUP(E301,State_code!$B$1:$C$56, 2, FALSE)</f>
        <v>CA</v>
      </c>
      <c r="G301" s="1">
        <v>649.0</v>
      </c>
      <c r="H301" s="1">
        <v>-2.0</v>
      </c>
      <c r="I301" s="1" t="s">
        <v>1349</v>
      </c>
      <c r="J301" s="5">
        <v>3.0</v>
      </c>
    </row>
    <row r="302" hidden="1">
      <c r="A302" s="1" t="s">
        <v>1147</v>
      </c>
      <c r="B302" s="1">
        <v>115001.0</v>
      </c>
      <c r="C302" s="1">
        <v>8.0</v>
      </c>
      <c r="D302" s="1">
        <v>1.0</v>
      </c>
      <c r="E302" s="1">
        <f t="shared" si="1"/>
        <v>6</v>
      </c>
      <c r="F302" s="1" t="str">
        <f>VLOOKUP(E302,State_code!$B$1:$C$56, 2, FALSE)</f>
        <v>CA</v>
      </c>
      <c r="G302" s="1">
        <v>630.0</v>
      </c>
      <c r="H302" s="1">
        <v>-2.0</v>
      </c>
      <c r="I302" s="1" t="s">
        <v>1147</v>
      </c>
      <c r="J302" s="5">
        <v>1.0</v>
      </c>
    </row>
    <row r="303" hidden="1">
      <c r="A303" s="1" t="s">
        <v>1350</v>
      </c>
      <c r="B303" s="1">
        <v>115010.0</v>
      </c>
      <c r="C303" s="1">
        <v>8.0</v>
      </c>
      <c r="D303" s="1">
        <v>10.0</v>
      </c>
      <c r="E303" s="1">
        <f t="shared" si="1"/>
        <v>6</v>
      </c>
      <c r="F303" s="1" t="str">
        <f>VLOOKUP(E303,State_code!$B$1:$C$56, 2, FALSE)</f>
        <v>CA</v>
      </c>
      <c r="G303" s="1">
        <v>630.0</v>
      </c>
      <c r="H303" s="1">
        <v>-2.0</v>
      </c>
      <c r="I303" s="1" t="s">
        <v>1350</v>
      </c>
      <c r="J303" s="5">
        <v>3.0</v>
      </c>
    </row>
    <row r="304" hidden="1">
      <c r="A304" s="1" t="s">
        <v>291</v>
      </c>
      <c r="B304" s="1">
        <v>115083.0</v>
      </c>
      <c r="C304" s="1">
        <v>8.0</v>
      </c>
      <c r="D304" s="1">
        <v>18.0</v>
      </c>
      <c r="E304" s="1">
        <f t="shared" si="1"/>
        <v>6</v>
      </c>
      <c r="F304" s="1" t="str">
        <f>VLOOKUP(E304,State_code!$B$1:$C$56, 2, FALSE)</f>
        <v>CA</v>
      </c>
      <c r="G304" s="1">
        <v>611.0</v>
      </c>
      <c r="H304" s="1">
        <v>-2.0</v>
      </c>
      <c r="I304" s="1" t="s">
        <v>291</v>
      </c>
      <c r="J304" s="5">
        <v>1.0</v>
      </c>
    </row>
    <row r="305" hidden="1">
      <c r="A305" s="1" t="s">
        <v>1351</v>
      </c>
      <c r="B305" s="1">
        <v>115126.0</v>
      </c>
      <c r="C305" s="1">
        <v>8.0</v>
      </c>
      <c r="D305" s="1">
        <v>2.0</v>
      </c>
      <c r="E305" s="1">
        <f t="shared" si="1"/>
        <v>6</v>
      </c>
      <c r="F305" s="1" t="str">
        <f>VLOOKUP(E305,State_code!$B$1:$C$56, 2, FALSE)</f>
        <v>CA</v>
      </c>
      <c r="G305" s="1">
        <v>647.0</v>
      </c>
      <c r="H305" s="1">
        <v>-2.0</v>
      </c>
      <c r="I305" s="1" t="s">
        <v>1351</v>
      </c>
      <c r="J305" s="5">
        <v>1.0</v>
      </c>
    </row>
    <row r="306" hidden="1">
      <c r="A306" s="1" t="s">
        <v>1352</v>
      </c>
      <c r="B306" s="1">
        <v>115214.0</v>
      </c>
      <c r="C306" s="1">
        <v>8.0</v>
      </c>
      <c r="D306" s="1">
        <v>24.0</v>
      </c>
      <c r="E306" s="1">
        <f t="shared" si="1"/>
        <v>6</v>
      </c>
      <c r="F306" s="1" t="str">
        <f>VLOOKUP(E306,State_code!$B$1:$C$56, 2, FALSE)</f>
        <v>CA</v>
      </c>
      <c r="G306" s="1">
        <v>612.0</v>
      </c>
      <c r="H306" s="1">
        <v>-2.0</v>
      </c>
      <c r="I306" s="1" t="s">
        <v>1352</v>
      </c>
      <c r="J306" s="5">
        <v>2.0</v>
      </c>
    </row>
    <row r="307" hidden="1">
      <c r="A307" s="1" t="s">
        <v>1353</v>
      </c>
      <c r="B307" s="1">
        <v>115287.0</v>
      </c>
      <c r="C307" s="1">
        <v>8.0</v>
      </c>
      <c r="D307" s="1">
        <v>-2.0</v>
      </c>
      <c r="E307" s="1">
        <f t="shared" si="1"/>
        <v>6</v>
      </c>
      <c r="F307" s="1" t="str">
        <f>VLOOKUP(E307,State_code!$B$1:$C$56, 2, FALSE)</f>
        <v>CA</v>
      </c>
      <c r="G307" s="1">
        <v>651.0</v>
      </c>
      <c r="H307" s="1">
        <v>-2.0</v>
      </c>
      <c r="I307" s="1" t="s">
        <v>1353</v>
      </c>
      <c r="J307" s="5">
        <v>1.0</v>
      </c>
    </row>
    <row r="308" hidden="1">
      <c r="A308" s="1" t="s">
        <v>1354</v>
      </c>
      <c r="B308" s="1">
        <v>115296.0</v>
      </c>
      <c r="C308" s="1">
        <v>8.0</v>
      </c>
      <c r="D308" s="1">
        <v>1.0</v>
      </c>
      <c r="E308" s="1">
        <f t="shared" si="1"/>
        <v>6</v>
      </c>
      <c r="F308" s="1" t="str">
        <f>VLOOKUP(E308,State_code!$B$1:$C$56, 2, FALSE)</f>
        <v>CA</v>
      </c>
      <c r="G308" s="1">
        <v>651.0</v>
      </c>
      <c r="H308" s="1">
        <v>-2.0</v>
      </c>
      <c r="I308" s="1" t="s">
        <v>1354</v>
      </c>
      <c r="J308" s="5">
        <v>3.0</v>
      </c>
    </row>
    <row r="309" hidden="1">
      <c r="A309" s="1" t="s">
        <v>1355</v>
      </c>
      <c r="B309" s="1">
        <v>115357.0</v>
      </c>
      <c r="C309" s="1">
        <v>8.0</v>
      </c>
      <c r="D309" s="1">
        <v>-2.0</v>
      </c>
      <c r="E309" s="1">
        <f t="shared" si="1"/>
        <v>6</v>
      </c>
      <c r="F309" s="1" t="str">
        <f>VLOOKUP(E309,State_code!$B$1:$C$56, 2, FALSE)</f>
        <v>CA</v>
      </c>
      <c r="G309" s="1">
        <v>639.0</v>
      </c>
      <c r="H309" s="1">
        <v>-2.0</v>
      </c>
      <c r="I309" s="1" t="s">
        <v>1355</v>
      </c>
      <c r="J309" s="5">
        <v>2.0</v>
      </c>
    </row>
    <row r="310" hidden="1">
      <c r="A310" s="1" t="s">
        <v>1356</v>
      </c>
      <c r="B310" s="1">
        <v>115393.0</v>
      </c>
      <c r="C310" s="1">
        <v>8.0</v>
      </c>
      <c r="D310" s="1">
        <v>1.0</v>
      </c>
      <c r="E310" s="1">
        <f t="shared" si="1"/>
        <v>6</v>
      </c>
      <c r="F310" s="1" t="str">
        <f>VLOOKUP(E310,State_code!$B$1:$C$56, 2, FALSE)</f>
        <v>CA</v>
      </c>
      <c r="G310" s="1">
        <v>618.0</v>
      </c>
      <c r="H310" s="1">
        <v>-2.0</v>
      </c>
      <c r="I310" s="1" t="s">
        <v>1356</v>
      </c>
      <c r="J310" s="5">
        <v>2.0</v>
      </c>
    </row>
    <row r="311" hidden="1">
      <c r="A311" s="1" t="s">
        <v>701</v>
      </c>
      <c r="B311" s="1">
        <v>115409.0</v>
      </c>
      <c r="C311" s="1">
        <v>8.0</v>
      </c>
      <c r="D311" s="1">
        <v>21.0</v>
      </c>
      <c r="E311" s="1">
        <f t="shared" si="1"/>
        <v>6</v>
      </c>
      <c r="F311" s="1" t="str">
        <f>VLOOKUP(E311,State_code!$B$1:$C$56, 2, FALSE)</f>
        <v>CA</v>
      </c>
      <c r="G311" s="1">
        <v>628.0</v>
      </c>
      <c r="H311" s="1">
        <v>-2.0</v>
      </c>
      <c r="I311" s="1" t="s">
        <v>701</v>
      </c>
      <c r="J311" s="5">
        <v>1.0</v>
      </c>
    </row>
    <row r="312" hidden="1">
      <c r="A312" s="1" t="s">
        <v>1357</v>
      </c>
      <c r="B312" s="1">
        <v>115658.0</v>
      </c>
      <c r="C312" s="1">
        <v>8.0</v>
      </c>
      <c r="D312" s="1">
        <v>-2.0</v>
      </c>
      <c r="E312" s="1">
        <f t="shared" si="1"/>
        <v>6</v>
      </c>
      <c r="F312" s="1" t="str">
        <f>VLOOKUP(E312,State_code!$B$1:$C$56, 2, FALSE)</f>
        <v>CA</v>
      </c>
      <c r="G312" s="1">
        <v>615.0</v>
      </c>
      <c r="H312" s="1">
        <v>-2.0</v>
      </c>
      <c r="I312" s="1" t="s">
        <v>1357</v>
      </c>
      <c r="J312" s="5">
        <v>3.0</v>
      </c>
    </row>
    <row r="313" hidden="1">
      <c r="A313" s="1" t="s">
        <v>1358</v>
      </c>
      <c r="B313" s="1">
        <v>115728.0</v>
      </c>
      <c r="C313" s="1">
        <v>8.0</v>
      </c>
      <c r="D313" s="1">
        <v>20.0</v>
      </c>
      <c r="E313" s="1">
        <f t="shared" si="1"/>
        <v>6</v>
      </c>
      <c r="F313" s="1" t="str">
        <f>VLOOKUP(E313,State_code!$B$1:$C$56, 2, FALSE)</f>
        <v>CA</v>
      </c>
      <c r="G313" s="1">
        <v>612.0</v>
      </c>
      <c r="H313" s="1" t="e">
        <v>#N/A</v>
      </c>
      <c r="I313" s="1" t="s">
        <v>1358</v>
      </c>
      <c r="J313" s="5">
        <v>1.0</v>
      </c>
    </row>
    <row r="314" hidden="1">
      <c r="A314" s="1" t="s">
        <v>1359</v>
      </c>
      <c r="B314" s="1">
        <v>115746.0</v>
      </c>
      <c r="C314" s="1">
        <v>8.0</v>
      </c>
      <c r="D314" s="1">
        <v>26.0</v>
      </c>
      <c r="E314" s="1">
        <f t="shared" si="1"/>
        <v>6</v>
      </c>
      <c r="F314" s="1" t="str">
        <f>VLOOKUP(E314,State_code!$B$1:$C$56, 2, FALSE)</f>
        <v>CA</v>
      </c>
      <c r="G314" s="1">
        <v>624.0</v>
      </c>
      <c r="H314" s="1">
        <v>-2.0</v>
      </c>
      <c r="I314" s="1" t="s">
        <v>1359</v>
      </c>
      <c r="J314" s="5">
        <v>2.0</v>
      </c>
    </row>
    <row r="315" hidden="1">
      <c r="A315" s="1" t="s">
        <v>1360</v>
      </c>
      <c r="B315" s="1">
        <v>115755.0</v>
      </c>
      <c r="C315" s="1">
        <v>8.0</v>
      </c>
      <c r="D315" s="1">
        <v>18.0</v>
      </c>
      <c r="E315" s="1">
        <f t="shared" si="1"/>
        <v>6</v>
      </c>
      <c r="F315" s="1" t="str">
        <f>VLOOKUP(E315,State_code!$B$1:$C$56, 2, FALSE)</f>
        <v>CA</v>
      </c>
      <c r="G315" s="1">
        <v>602.0</v>
      </c>
      <c r="H315" s="1">
        <v>-2.0</v>
      </c>
      <c r="I315" s="1" t="s">
        <v>1360</v>
      </c>
      <c r="J315" s="5">
        <v>2.0</v>
      </c>
    </row>
    <row r="316" hidden="1">
      <c r="A316" s="1" t="s">
        <v>1361</v>
      </c>
      <c r="B316" s="1">
        <v>115773.0</v>
      </c>
      <c r="C316" s="1">
        <v>8.0</v>
      </c>
      <c r="D316" s="1">
        <v>20.0</v>
      </c>
      <c r="E316" s="1">
        <f t="shared" si="1"/>
        <v>6</v>
      </c>
      <c r="F316" s="1" t="str">
        <f>VLOOKUP(E316,State_code!$B$1:$C$56, 2, FALSE)</f>
        <v>CA</v>
      </c>
      <c r="G316" s="1">
        <v>609.0</v>
      </c>
      <c r="H316" s="1">
        <v>-2.0</v>
      </c>
      <c r="I316" s="1" t="s">
        <v>1361</v>
      </c>
      <c r="J316" s="5">
        <v>2.0</v>
      </c>
    </row>
    <row r="317" hidden="1">
      <c r="A317" s="1" t="s">
        <v>1362</v>
      </c>
      <c r="B317" s="1">
        <v>115861.0</v>
      </c>
      <c r="C317" s="1">
        <v>8.0</v>
      </c>
      <c r="D317" s="1">
        <v>1.0</v>
      </c>
      <c r="E317" s="1">
        <f t="shared" si="1"/>
        <v>6</v>
      </c>
      <c r="F317" s="1" t="str">
        <f>VLOOKUP(E317,State_code!$B$1:$C$56, 2, FALSE)</f>
        <v>CA</v>
      </c>
      <c r="G317" s="1">
        <v>625.0</v>
      </c>
      <c r="H317" s="1">
        <v>-2.0</v>
      </c>
      <c r="I317" s="1" t="s">
        <v>1362</v>
      </c>
      <c r="J317" s="5">
        <v>1.0</v>
      </c>
    </row>
    <row r="318" hidden="1">
      <c r="A318" s="1" t="s">
        <v>1363</v>
      </c>
      <c r="B318" s="1">
        <v>115931.0</v>
      </c>
      <c r="C318" s="1">
        <v>8.0</v>
      </c>
      <c r="D318" s="1">
        <v>10.0</v>
      </c>
      <c r="E318" s="1">
        <f t="shared" si="1"/>
        <v>6</v>
      </c>
      <c r="F318" s="1" t="str">
        <f>VLOOKUP(E318,State_code!$B$1:$C$56, 2, FALSE)</f>
        <v>CA</v>
      </c>
      <c r="G318" s="1">
        <v>617.0</v>
      </c>
      <c r="H318" s="1">
        <v>-2.0</v>
      </c>
      <c r="I318" s="1" t="s">
        <v>1363</v>
      </c>
      <c r="J318" s="5">
        <v>2.0</v>
      </c>
    </row>
    <row r="319" hidden="1">
      <c r="A319" s="1" t="s">
        <v>1364</v>
      </c>
      <c r="B319" s="1">
        <v>116226.0</v>
      </c>
      <c r="C319" s="1">
        <v>8.0</v>
      </c>
      <c r="D319" s="1">
        <v>30.0</v>
      </c>
      <c r="E319" s="1">
        <f t="shared" si="1"/>
        <v>6</v>
      </c>
      <c r="F319" s="1" t="str">
        <f>VLOOKUP(E319,State_code!$B$1:$C$56, 2, FALSE)</f>
        <v>CA</v>
      </c>
      <c r="G319" s="1">
        <v>647.0</v>
      </c>
      <c r="H319" s="1">
        <v>-2.0</v>
      </c>
      <c r="I319" s="1" t="s">
        <v>1364</v>
      </c>
      <c r="J319" s="5">
        <v>4.0</v>
      </c>
    </row>
    <row r="320" hidden="1">
      <c r="A320" s="1" t="s">
        <v>1365</v>
      </c>
      <c r="B320" s="1">
        <v>116350.0</v>
      </c>
      <c r="C320" s="1">
        <v>8.0</v>
      </c>
      <c r="D320" s="1">
        <v>-2.0</v>
      </c>
      <c r="E320" s="1">
        <f t="shared" si="1"/>
        <v>6</v>
      </c>
      <c r="F320" s="1" t="str">
        <f>VLOOKUP(E320,State_code!$B$1:$C$56, 2, FALSE)</f>
        <v>CA</v>
      </c>
      <c r="G320" s="1">
        <v>630.0</v>
      </c>
      <c r="H320" s="1">
        <v>-2.0</v>
      </c>
      <c r="I320" s="1" t="s">
        <v>1365</v>
      </c>
      <c r="J320" s="5">
        <v>1.0</v>
      </c>
    </row>
    <row r="321" hidden="1">
      <c r="A321" s="1" t="s">
        <v>1366</v>
      </c>
      <c r="B321" s="1">
        <v>116439.0</v>
      </c>
      <c r="C321" s="1">
        <v>8.0</v>
      </c>
      <c r="D321" s="1">
        <v>2.0</v>
      </c>
      <c r="E321" s="1">
        <f t="shared" si="1"/>
        <v>6</v>
      </c>
      <c r="F321" s="1" t="str">
        <f>VLOOKUP(E321,State_code!$B$1:$C$56, 2, FALSE)</f>
        <v>CA</v>
      </c>
      <c r="G321" s="1">
        <v>647.0</v>
      </c>
      <c r="H321" s="1">
        <v>-2.0</v>
      </c>
      <c r="I321" s="1" t="s">
        <v>1366</v>
      </c>
      <c r="J321" s="5">
        <v>4.0</v>
      </c>
    </row>
    <row r="322" hidden="1">
      <c r="A322" s="1" t="s">
        <v>1367</v>
      </c>
      <c r="B322" s="1">
        <v>116563.0</v>
      </c>
      <c r="C322" s="1">
        <v>8.0</v>
      </c>
      <c r="D322" s="1">
        <v>-2.0</v>
      </c>
      <c r="E322" s="1">
        <f t="shared" si="1"/>
        <v>6</v>
      </c>
      <c r="F322" s="1" t="str">
        <f>VLOOKUP(E322,State_code!$B$1:$C$56, 2, FALSE)</f>
        <v>CA</v>
      </c>
      <c r="G322" s="1">
        <v>651.0</v>
      </c>
      <c r="H322" s="1">
        <v>-2.0</v>
      </c>
      <c r="I322" s="1" t="s">
        <v>1367</v>
      </c>
      <c r="J322" s="5">
        <v>3.0</v>
      </c>
    </row>
    <row r="323" hidden="1">
      <c r="A323" s="1" t="s">
        <v>1368</v>
      </c>
      <c r="B323" s="1">
        <v>116846.0</v>
      </c>
      <c r="C323" s="1">
        <v>8.0</v>
      </c>
      <c r="D323" s="1">
        <v>21.0</v>
      </c>
      <c r="E323" s="1">
        <f t="shared" si="1"/>
        <v>6</v>
      </c>
      <c r="F323" s="1" t="str">
        <f>VLOOKUP(E323,State_code!$B$1:$C$56, 2, FALSE)</f>
        <v>CA</v>
      </c>
      <c r="G323" s="1">
        <v>632.0</v>
      </c>
      <c r="H323" s="1">
        <v>80.0</v>
      </c>
      <c r="I323" s="1" t="s">
        <v>1368</v>
      </c>
      <c r="J323" s="5">
        <v>3.0</v>
      </c>
    </row>
    <row r="324" hidden="1">
      <c r="A324" s="1" t="s">
        <v>1369</v>
      </c>
      <c r="B324" s="1">
        <v>117052.0</v>
      </c>
      <c r="C324" s="1">
        <v>8.0</v>
      </c>
      <c r="D324" s="1">
        <v>3.0</v>
      </c>
      <c r="E324" s="1">
        <f t="shared" si="1"/>
        <v>6</v>
      </c>
      <c r="F324" s="1" t="str">
        <f>VLOOKUP(E324,State_code!$B$1:$C$56, 2, FALSE)</f>
        <v>CA</v>
      </c>
      <c r="G324" s="1">
        <v>621.0</v>
      </c>
      <c r="H324" s="1">
        <v>-2.0</v>
      </c>
      <c r="I324" s="1" t="s">
        <v>1369</v>
      </c>
      <c r="J324" s="5">
        <v>1.0</v>
      </c>
    </row>
    <row r="325" hidden="1">
      <c r="A325" s="1" t="s">
        <v>1370</v>
      </c>
      <c r="B325" s="1">
        <v>117104.0</v>
      </c>
      <c r="C325" s="1">
        <v>8.0</v>
      </c>
      <c r="D325" s="1">
        <v>22.0</v>
      </c>
      <c r="E325" s="1">
        <f t="shared" si="1"/>
        <v>6</v>
      </c>
      <c r="F325" s="1" t="str">
        <f>VLOOKUP(E325,State_code!$B$1:$C$56, 2, FALSE)</f>
        <v>CA</v>
      </c>
      <c r="G325" s="1">
        <v>631.0</v>
      </c>
      <c r="H325" s="1">
        <v>79.0</v>
      </c>
      <c r="I325" s="1" t="s">
        <v>1370</v>
      </c>
      <c r="J325" s="5">
        <v>2.0</v>
      </c>
    </row>
    <row r="326" hidden="1">
      <c r="A326" s="1" t="s">
        <v>239</v>
      </c>
      <c r="B326" s="1">
        <v>117140.0</v>
      </c>
      <c r="C326" s="1">
        <v>8.0</v>
      </c>
      <c r="D326" s="1">
        <v>17.0</v>
      </c>
      <c r="E326" s="1">
        <f t="shared" si="1"/>
        <v>6</v>
      </c>
      <c r="F326" s="1" t="str">
        <f>VLOOKUP(E326,State_code!$B$1:$C$56, 2, FALSE)</f>
        <v>CA</v>
      </c>
      <c r="G326" s="1">
        <v>631.0</v>
      </c>
      <c r="H326" s="1">
        <v>-2.0</v>
      </c>
      <c r="I326" s="1" t="s">
        <v>239</v>
      </c>
      <c r="J326" s="5">
        <v>1.0</v>
      </c>
    </row>
    <row r="327" hidden="1">
      <c r="A327" s="1" t="s">
        <v>1371</v>
      </c>
      <c r="B327" s="1">
        <v>117168.0</v>
      </c>
      <c r="C327" s="1">
        <v>8.0</v>
      </c>
      <c r="D327" s="1">
        <v>30.0</v>
      </c>
      <c r="E327" s="1">
        <f t="shared" si="1"/>
        <v>6</v>
      </c>
      <c r="F327" s="1" t="str">
        <f>VLOOKUP(E327,State_code!$B$1:$C$56, 2, FALSE)</f>
        <v>CA</v>
      </c>
      <c r="G327" s="1">
        <v>647.0</v>
      </c>
      <c r="H327" s="1">
        <v>-2.0</v>
      </c>
      <c r="I327" s="1" t="s">
        <v>1371</v>
      </c>
      <c r="J327" s="5">
        <v>1.0</v>
      </c>
    </row>
    <row r="328" hidden="1">
      <c r="A328" s="1" t="s">
        <v>1372</v>
      </c>
      <c r="B328" s="1">
        <v>117195.0</v>
      </c>
      <c r="C328" s="1">
        <v>8.0</v>
      </c>
      <c r="D328" s="1">
        <v>6.0</v>
      </c>
      <c r="E328" s="1">
        <f t="shared" si="1"/>
        <v>6</v>
      </c>
      <c r="F328" s="1" t="str">
        <f>VLOOKUP(E328,State_code!$B$1:$C$56, 2, FALSE)</f>
        <v>CA</v>
      </c>
      <c r="G328" s="1">
        <v>603.0</v>
      </c>
      <c r="H328" s="1">
        <v>-2.0</v>
      </c>
      <c r="I328" s="1" t="s">
        <v>1372</v>
      </c>
      <c r="J328" s="5">
        <v>4.0</v>
      </c>
    </row>
    <row r="329" hidden="1">
      <c r="A329" s="1" t="s">
        <v>1373</v>
      </c>
      <c r="B329" s="1">
        <v>117238.0</v>
      </c>
      <c r="C329" s="1">
        <v>8.0</v>
      </c>
      <c r="D329" s="1">
        <v>-2.0</v>
      </c>
      <c r="E329" s="1">
        <f t="shared" si="1"/>
        <v>6</v>
      </c>
      <c r="F329" s="1" t="str">
        <f>VLOOKUP(E329,State_code!$B$1:$C$56, 2, FALSE)</f>
        <v>CA</v>
      </c>
      <c r="G329" s="1">
        <v>627.0</v>
      </c>
      <c r="H329" s="1">
        <v>-2.0</v>
      </c>
      <c r="I329" s="1" t="s">
        <v>1373</v>
      </c>
      <c r="J329" s="5">
        <v>3.0</v>
      </c>
    </row>
    <row r="330" hidden="1">
      <c r="A330" s="1" t="s">
        <v>1374</v>
      </c>
      <c r="B330" s="1">
        <v>117247.0</v>
      </c>
      <c r="C330" s="1">
        <v>8.0</v>
      </c>
      <c r="D330" s="1">
        <v>6.0</v>
      </c>
      <c r="E330" s="1">
        <f t="shared" si="1"/>
        <v>6</v>
      </c>
      <c r="F330" s="1" t="str">
        <f>VLOOKUP(E330,State_code!$B$1:$C$56, 2, FALSE)</f>
        <v>CA</v>
      </c>
      <c r="G330" s="1">
        <v>612.0</v>
      </c>
      <c r="H330" s="1">
        <v>-2.0</v>
      </c>
      <c r="I330" s="1" t="s">
        <v>1374</v>
      </c>
      <c r="J330" s="5">
        <v>3.0</v>
      </c>
    </row>
    <row r="331" hidden="1">
      <c r="A331" s="1" t="s">
        <v>1375</v>
      </c>
      <c r="B331" s="1">
        <v>117274.0</v>
      </c>
      <c r="C331" s="1">
        <v>8.0</v>
      </c>
      <c r="D331" s="1">
        <v>2.0</v>
      </c>
      <c r="E331" s="1">
        <f t="shared" si="1"/>
        <v>6</v>
      </c>
      <c r="F331" s="1" t="str">
        <f>VLOOKUP(E331,State_code!$B$1:$C$56, 2, FALSE)</f>
        <v>CA</v>
      </c>
      <c r="G331" s="1">
        <v>601.0</v>
      </c>
      <c r="H331" s="1">
        <v>-2.0</v>
      </c>
      <c r="I331" s="1" t="s">
        <v>1375</v>
      </c>
      <c r="J331" s="5">
        <v>4.0</v>
      </c>
    </row>
    <row r="332" hidden="1">
      <c r="A332" s="1" t="s">
        <v>1376</v>
      </c>
      <c r="B332" s="1">
        <v>117283.0</v>
      </c>
      <c r="C332" s="1">
        <v>8.0</v>
      </c>
      <c r="D332" s="1">
        <v>24.0</v>
      </c>
      <c r="E332" s="1">
        <f t="shared" si="1"/>
        <v>6</v>
      </c>
      <c r="F332" s="1" t="str">
        <f>VLOOKUP(E332,State_code!$B$1:$C$56, 2, FALSE)</f>
        <v>CA</v>
      </c>
      <c r="G332" s="1">
        <v>631.0</v>
      </c>
      <c r="H332" s="1">
        <v>27.0</v>
      </c>
      <c r="I332" s="1" t="s">
        <v>1376</v>
      </c>
      <c r="J332" s="5">
        <v>4.0</v>
      </c>
    </row>
    <row r="333" hidden="1">
      <c r="A333" s="1" t="s">
        <v>1377</v>
      </c>
      <c r="B333" s="1">
        <v>117520.0</v>
      </c>
      <c r="C333" s="1">
        <v>8.0</v>
      </c>
      <c r="D333" s="1">
        <v>26.0</v>
      </c>
      <c r="E333" s="1">
        <f t="shared" si="1"/>
        <v>6</v>
      </c>
      <c r="F333" s="1" t="str">
        <f>VLOOKUP(E333,State_code!$B$1:$C$56, 2, FALSE)</f>
        <v>CA</v>
      </c>
      <c r="G333" s="1">
        <v>614.0</v>
      </c>
      <c r="H333" s="1">
        <v>-2.0</v>
      </c>
      <c r="I333" s="1" t="s">
        <v>1377</v>
      </c>
      <c r="J333" s="5">
        <v>4.0</v>
      </c>
    </row>
    <row r="334" hidden="1">
      <c r="A334" s="1" t="s">
        <v>1378</v>
      </c>
      <c r="B334" s="1">
        <v>117557.0</v>
      </c>
      <c r="C334" s="1">
        <v>8.0</v>
      </c>
      <c r="D334" s="1">
        <v>29.0</v>
      </c>
      <c r="E334" s="1">
        <f t="shared" si="1"/>
        <v>6</v>
      </c>
      <c r="F334" s="1" t="str">
        <f>VLOOKUP(E334,State_code!$B$1:$C$56, 2, FALSE)</f>
        <v>CA</v>
      </c>
      <c r="G334" s="1">
        <v>612.0</v>
      </c>
      <c r="H334" s="1">
        <v>-2.0</v>
      </c>
      <c r="I334" s="1" t="s">
        <v>1378</v>
      </c>
      <c r="J334" s="5">
        <v>1.0</v>
      </c>
    </row>
    <row r="335" hidden="1">
      <c r="A335" s="1" t="s">
        <v>1379</v>
      </c>
      <c r="B335" s="1">
        <v>117575.0</v>
      </c>
      <c r="C335" s="1">
        <v>8.0</v>
      </c>
      <c r="D335" s="1">
        <v>22.0</v>
      </c>
      <c r="E335" s="1">
        <f t="shared" si="1"/>
        <v>6</v>
      </c>
      <c r="F335" s="1" t="str">
        <f>VLOOKUP(E335,State_code!$B$1:$C$56, 2, FALSE)</f>
        <v>CA</v>
      </c>
      <c r="G335" s="1">
        <v>651.0</v>
      </c>
      <c r="H335" s="1">
        <v>54.0</v>
      </c>
      <c r="I335" s="1" t="s">
        <v>1379</v>
      </c>
      <c r="J335" s="5">
        <v>3.0</v>
      </c>
    </row>
    <row r="336" hidden="1">
      <c r="A336" s="1" t="s">
        <v>1380</v>
      </c>
      <c r="B336" s="1">
        <v>117627.0</v>
      </c>
      <c r="C336" s="1">
        <v>8.0</v>
      </c>
      <c r="D336" s="1">
        <v>19.0</v>
      </c>
      <c r="E336" s="1">
        <f t="shared" si="1"/>
        <v>6</v>
      </c>
      <c r="F336" s="1" t="str">
        <f>VLOOKUP(E336,State_code!$B$1:$C$56, 2, FALSE)</f>
        <v>CA</v>
      </c>
      <c r="G336" s="1">
        <v>641.0</v>
      </c>
      <c r="H336" s="1">
        <v>95.0</v>
      </c>
      <c r="I336" s="1" t="s">
        <v>1380</v>
      </c>
      <c r="J336" s="5">
        <v>1.0</v>
      </c>
    </row>
    <row r="337" hidden="1">
      <c r="A337" s="1" t="s">
        <v>1381</v>
      </c>
      <c r="B337" s="1">
        <v>117636.0</v>
      </c>
      <c r="C337" s="1">
        <v>8.0</v>
      </c>
      <c r="D337" s="1">
        <v>16.0</v>
      </c>
      <c r="E337" s="1">
        <f t="shared" si="1"/>
        <v>6</v>
      </c>
      <c r="F337" s="1" t="str">
        <f>VLOOKUP(E337,State_code!$B$1:$C$56, 2, FALSE)</f>
        <v>CA</v>
      </c>
      <c r="G337" s="1">
        <v>623.0</v>
      </c>
      <c r="H337" s="1">
        <v>95.0</v>
      </c>
      <c r="I337" s="1" t="s">
        <v>1381</v>
      </c>
      <c r="J337" s="5">
        <v>1.0</v>
      </c>
    </row>
    <row r="338" hidden="1">
      <c r="A338" s="1" t="s">
        <v>1382</v>
      </c>
      <c r="B338" s="1">
        <v>117645.0</v>
      </c>
      <c r="C338" s="1">
        <v>8.0</v>
      </c>
      <c r="D338" s="1">
        <v>1.0</v>
      </c>
      <c r="E338" s="1">
        <f t="shared" si="1"/>
        <v>6</v>
      </c>
      <c r="F338" s="1" t="str">
        <f>VLOOKUP(E338,State_code!$B$1:$C$56, 2, FALSE)</f>
        <v>CA</v>
      </c>
      <c r="G338" s="1">
        <v>642.0</v>
      </c>
      <c r="H338" s="1">
        <v>-2.0</v>
      </c>
      <c r="I338" s="1" t="s">
        <v>1382</v>
      </c>
      <c r="J338" s="5">
        <v>1.0</v>
      </c>
    </row>
    <row r="339" hidden="1">
      <c r="A339" s="1" t="s">
        <v>1383</v>
      </c>
      <c r="B339" s="1">
        <v>117672.0</v>
      </c>
      <c r="C339" s="1">
        <v>8.0</v>
      </c>
      <c r="D339" s="1">
        <v>26.0</v>
      </c>
      <c r="E339" s="1">
        <f t="shared" si="1"/>
        <v>6</v>
      </c>
      <c r="F339" s="1" t="str">
        <f>VLOOKUP(E339,State_code!$B$1:$C$56, 2, FALSE)</f>
        <v>CA</v>
      </c>
      <c r="G339" s="1">
        <v>638.0</v>
      </c>
      <c r="H339" s="1">
        <v>-2.0</v>
      </c>
      <c r="I339" s="1" t="s">
        <v>1383</v>
      </c>
      <c r="J339" s="5">
        <v>1.0</v>
      </c>
    </row>
    <row r="340" hidden="1">
      <c r="A340" s="1" t="s">
        <v>1384</v>
      </c>
      <c r="B340" s="1">
        <v>117681.0</v>
      </c>
      <c r="C340" s="1">
        <v>8.0</v>
      </c>
      <c r="D340" s="1">
        <v>-2.0</v>
      </c>
      <c r="E340" s="1">
        <f t="shared" si="1"/>
        <v>6</v>
      </c>
      <c r="F340" s="1" t="str">
        <f>VLOOKUP(E340,State_code!$B$1:$C$56, 2, FALSE)</f>
        <v>CA</v>
      </c>
      <c r="G340" s="1">
        <v>634.0</v>
      </c>
      <c r="H340" s="1">
        <v>-2.0</v>
      </c>
      <c r="I340" s="1" t="s">
        <v>1384</v>
      </c>
      <c r="J340" s="5">
        <v>1.0</v>
      </c>
    </row>
    <row r="341" hidden="1">
      <c r="A341" s="1" t="s">
        <v>1385</v>
      </c>
      <c r="B341" s="1">
        <v>117690.0</v>
      </c>
      <c r="C341" s="1">
        <v>8.0</v>
      </c>
      <c r="D341" s="1">
        <v>2.0</v>
      </c>
      <c r="E341" s="1">
        <f t="shared" si="1"/>
        <v>6</v>
      </c>
      <c r="F341" s="1" t="str">
        <f>VLOOKUP(E341,State_code!$B$1:$C$56, 2, FALSE)</f>
        <v>CA</v>
      </c>
      <c r="G341" s="1">
        <v>644.0</v>
      </c>
      <c r="H341" s="1">
        <v>-2.0</v>
      </c>
      <c r="I341" s="1" t="s">
        <v>1385</v>
      </c>
      <c r="J341" s="5">
        <v>1.0</v>
      </c>
    </row>
    <row r="342" hidden="1">
      <c r="A342" s="1" t="s">
        <v>1386</v>
      </c>
      <c r="B342" s="1">
        <v>117706.0</v>
      </c>
      <c r="C342" s="1">
        <v>8.0</v>
      </c>
      <c r="D342" s="1">
        <v>2.0</v>
      </c>
      <c r="E342" s="1">
        <f t="shared" si="1"/>
        <v>6</v>
      </c>
      <c r="F342" s="1" t="str">
        <f>VLOOKUP(E342,State_code!$B$1:$C$56, 2, FALSE)</f>
        <v>CA</v>
      </c>
      <c r="G342" s="1">
        <v>632.0</v>
      </c>
      <c r="H342" s="1">
        <v>-2.0</v>
      </c>
      <c r="I342" s="1" t="s">
        <v>1386</v>
      </c>
      <c r="J342" s="5">
        <v>4.0</v>
      </c>
    </row>
    <row r="343" hidden="1">
      <c r="A343" s="1" t="s">
        <v>1387</v>
      </c>
      <c r="B343" s="1">
        <v>117715.0</v>
      </c>
      <c r="C343" s="1">
        <v>8.0</v>
      </c>
      <c r="D343" s="1">
        <v>3.0</v>
      </c>
      <c r="E343" s="1">
        <f t="shared" si="1"/>
        <v>6</v>
      </c>
      <c r="F343" s="1" t="str">
        <f>VLOOKUP(E343,State_code!$B$1:$C$56, 2, FALSE)</f>
        <v>CA</v>
      </c>
      <c r="G343" s="1">
        <v>643.0</v>
      </c>
      <c r="H343" s="1">
        <v>-2.0</v>
      </c>
      <c r="I343" s="1" t="s">
        <v>1387</v>
      </c>
      <c r="J343" s="5">
        <v>1.0</v>
      </c>
    </row>
    <row r="344" hidden="1">
      <c r="A344" s="1" t="s">
        <v>1388</v>
      </c>
      <c r="B344" s="1">
        <v>117724.0</v>
      </c>
      <c r="C344" s="1">
        <v>8.0</v>
      </c>
      <c r="D344" s="1">
        <v>9.0</v>
      </c>
      <c r="E344" s="1">
        <f t="shared" si="1"/>
        <v>6</v>
      </c>
      <c r="F344" s="1" t="str">
        <f>VLOOKUP(E344,State_code!$B$1:$C$56, 2, FALSE)</f>
        <v>CA</v>
      </c>
      <c r="G344" s="1">
        <v>637.0</v>
      </c>
      <c r="H344" s="1">
        <v>-2.0</v>
      </c>
      <c r="I344" s="1" t="s">
        <v>1388</v>
      </c>
      <c r="J344" s="5">
        <v>1.0</v>
      </c>
    </row>
    <row r="345" hidden="1">
      <c r="A345" s="1" t="s">
        <v>1389</v>
      </c>
      <c r="B345" s="1">
        <v>117733.0</v>
      </c>
      <c r="C345" s="1">
        <v>8.0</v>
      </c>
      <c r="D345" s="1">
        <v>2.0</v>
      </c>
      <c r="E345" s="1">
        <f t="shared" si="1"/>
        <v>6</v>
      </c>
      <c r="F345" s="1" t="str">
        <f>VLOOKUP(E345,State_code!$B$1:$C$56, 2, FALSE)</f>
        <v>CA</v>
      </c>
      <c r="G345" s="1">
        <v>629.0</v>
      </c>
      <c r="H345" s="1">
        <v>-2.0</v>
      </c>
      <c r="I345" s="1" t="s">
        <v>1389</v>
      </c>
      <c r="J345" s="5">
        <v>1.0</v>
      </c>
    </row>
    <row r="346" hidden="1">
      <c r="A346" s="1" t="s">
        <v>1390</v>
      </c>
      <c r="B346" s="1">
        <v>117751.0</v>
      </c>
      <c r="C346" s="1">
        <v>8.0</v>
      </c>
      <c r="D346" s="1">
        <v>17.0</v>
      </c>
      <c r="E346" s="1">
        <f t="shared" si="1"/>
        <v>6</v>
      </c>
      <c r="F346" s="1" t="str">
        <f>VLOOKUP(E346,State_code!$B$1:$C$56, 2, FALSE)</f>
        <v>CA</v>
      </c>
      <c r="G346" s="1">
        <v>627.0</v>
      </c>
      <c r="H346" s="1">
        <v>42.0</v>
      </c>
      <c r="I346" s="1" t="s">
        <v>1390</v>
      </c>
      <c r="J346" s="5">
        <v>1.0</v>
      </c>
    </row>
    <row r="347" hidden="1">
      <c r="A347" s="1" t="s">
        <v>1391</v>
      </c>
      <c r="B347" s="1">
        <v>117788.0</v>
      </c>
      <c r="C347" s="1">
        <v>8.0</v>
      </c>
      <c r="D347" s="1">
        <v>3.0</v>
      </c>
      <c r="E347" s="1">
        <f t="shared" si="1"/>
        <v>6</v>
      </c>
      <c r="F347" s="1" t="str">
        <f>VLOOKUP(E347,State_code!$B$1:$C$56, 2, FALSE)</f>
        <v>CA</v>
      </c>
      <c r="G347" s="1">
        <v>630.0</v>
      </c>
      <c r="H347" s="1">
        <v>-2.0</v>
      </c>
      <c r="I347" s="1" t="s">
        <v>1391</v>
      </c>
      <c r="J347" s="5">
        <v>1.0</v>
      </c>
    </row>
    <row r="348" hidden="1">
      <c r="A348" s="1" t="s">
        <v>1392</v>
      </c>
      <c r="B348" s="1">
        <v>117803.0</v>
      </c>
      <c r="C348" s="1">
        <v>8.0</v>
      </c>
      <c r="D348" s="1">
        <v>10.0</v>
      </c>
      <c r="E348" s="1">
        <f t="shared" si="1"/>
        <v>6</v>
      </c>
      <c r="F348" s="1" t="str">
        <f>VLOOKUP(E348,State_code!$B$1:$C$56, 2, FALSE)</f>
        <v>CA</v>
      </c>
      <c r="G348" s="1">
        <v>634.0</v>
      </c>
      <c r="H348" s="1">
        <v>-2.0</v>
      </c>
      <c r="I348" s="1" t="s">
        <v>1392</v>
      </c>
      <c r="J348" s="5">
        <v>4.0</v>
      </c>
    </row>
    <row r="349" hidden="1">
      <c r="A349" s="1" t="s">
        <v>1393</v>
      </c>
      <c r="B349" s="1">
        <v>117867.0</v>
      </c>
      <c r="C349" s="1">
        <v>8.0</v>
      </c>
      <c r="D349" s="1">
        <v>3.0</v>
      </c>
      <c r="E349" s="1">
        <f t="shared" si="1"/>
        <v>6</v>
      </c>
      <c r="F349" s="1" t="str">
        <f>VLOOKUP(E349,State_code!$B$1:$C$56, 2, FALSE)</f>
        <v>CA</v>
      </c>
      <c r="G349" s="1">
        <v>629.0</v>
      </c>
      <c r="H349" s="1">
        <v>-2.0</v>
      </c>
      <c r="I349" s="1" t="s">
        <v>1393</v>
      </c>
      <c r="J349" s="5">
        <v>2.0</v>
      </c>
    </row>
    <row r="350" hidden="1">
      <c r="A350" s="1" t="s">
        <v>1394</v>
      </c>
      <c r="B350" s="1">
        <v>117894.0</v>
      </c>
      <c r="C350" s="1">
        <v>8.0</v>
      </c>
      <c r="D350" s="1">
        <v>1.0</v>
      </c>
      <c r="E350" s="1">
        <f t="shared" si="1"/>
        <v>6</v>
      </c>
      <c r="F350" s="1" t="str">
        <f>VLOOKUP(E350,State_code!$B$1:$C$56, 2, FALSE)</f>
        <v>CA</v>
      </c>
      <c r="G350" s="1">
        <v>608.0</v>
      </c>
      <c r="H350" s="1">
        <v>-2.0</v>
      </c>
      <c r="I350" s="1" t="s">
        <v>1394</v>
      </c>
      <c r="J350" s="5">
        <v>2.0</v>
      </c>
    </row>
    <row r="351" hidden="1">
      <c r="A351" s="1" t="s">
        <v>1395</v>
      </c>
      <c r="B351" s="1">
        <v>117900.0</v>
      </c>
      <c r="C351" s="1">
        <v>8.0</v>
      </c>
      <c r="D351" s="1">
        <v>-2.0</v>
      </c>
      <c r="E351" s="1">
        <f t="shared" si="1"/>
        <v>6</v>
      </c>
      <c r="F351" s="1" t="str">
        <f>VLOOKUP(E351,State_code!$B$1:$C$56, 2, FALSE)</f>
        <v>CA</v>
      </c>
      <c r="G351" s="1">
        <v>606.0</v>
      </c>
      <c r="H351" s="1">
        <v>-2.0</v>
      </c>
      <c r="I351" s="1" t="s">
        <v>1395</v>
      </c>
      <c r="J351" s="5">
        <v>2.0</v>
      </c>
    </row>
    <row r="352" hidden="1">
      <c r="A352" s="1" t="s">
        <v>777</v>
      </c>
      <c r="B352" s="1">
        <v>117946.0</v>
      </c>
      <c r="C352" s="1">
        <v>8.0</v>
      </c>
      <c r="D352" s="1">
        <v>16.0</v>
      </c>
      <c r="E352" s="1">
        <f t="shared" si="1"/>
        <v>6</v>
      </c>
      <c r="F352" s="1" t="str">
        <f>VLOOKUP(E352,State_code!$B$1:$C$56, 2, FALSE)</f>
        <v>CA</v>
      </c>
      <c r="G352" s="1">
        <v>636.0</v>
      </c>
      <c r="H352" s="1">
        <v>30.0</v>
      </c>
      <c r="I352" s="1" t="s">
        <v>777</v>
      </c>
      <c r="J352" s="5">
        <v>2.0</v>
      </c>
    </row>
    <row r="353" hidden="1">
      <c r="A353" s="1" t="s">
        <v>1396</v>
      </c>
      <c r="B353" s="1">
        <v>117955.0</v>
      </c>
      <c r="C353" s="1">
        <v>8.0</v>
      </c>
      <c r="D353" s="1">
        <v>-2.0</v>
      </c>
      <c r="E353" s="1">
        <f t="shared" si="1"/>
        <v>6</v>
      </c>
      <c r="F353" s="1" t="str">
        <f>VLOOKUP(E353,State_code!$B$1:$C$56, 2, FALSE)</f>
        <v>CA</v>
      </c>
      <c r="G353" s="1">
        <v>624.0</v>
      </c>
      <c r="H353" s="1">
        <v>-2.0</v>
      </c>
      <c r="I353" s="1" t="s">
        <v>1396</v>
      </c>
      <c r="J353" s="5">
        <v>2.0</v>
      </c>
    </row>
    <row r="354" hidden="1">
      <c r="A354" s="1" t="s">
        <v>1397</v>
      </c>
      <c r="B354" s="1">
        <v>118134.0</v>
      </c>
      <c r="C354" s="1">
        <v>8.0</v>
      </c>
      <c r="D354" s="1">
        <v>-2.0</v>
      </c>
      <c r="E354" s="1">
        <f t="shared" si="1"/>
        <v>6</v>
      </c>
      <c r="F354" s="1" t="str">
        <f>VLOOKUP(E354,State_code!$B$1:$C$56, 2, FALSE)</f>
        <v>CA</v>
      </c>
      <c r="G354" s="1">
        <v>620.0</v>
      </c>
      <c r="H354" s="1">
        <v>-2.0</v>
      </c>
      <c r="I354" s="1" t="s">
        <v>1397</v>
      </c>
      <c r="J354" s="5">
        <v>1.0</v>
      </c>
    </row>
    <row r="355" hidden="1">
      <c r="A355" s="1" t="s">
        <v>1398</v>
      </c>
      <c r="B355" s="1">
        <v>118143.0</v>
      </c>
      <c r="C355" s="1">
        <v>8.0</v>
      </c>
      <c r="D355" s="1">
        <v>-2.0</v>
      </c>
      <c r="E355" s="1">
        <f t="shared" si="1"/>
        <v>6</v>
      </c>
      <c r="F355" s="1" t="str">
        <f>VLOOKUP(E355,State_code!$B$1:$C$56, 2, FALSE)</f>
        <v>CA</v>
      </c>
      <c r="G355" s="1">
        <v>605.0</v>
      </c>
      <c r="H355" s="1">
        <v>-2.0</v>
      </c>
      <c r="I355" s="1" t="s">
        <v>1398</v>
      </c>
      <c r="J355" s="5">
        <v>1.0</v>
      </c>
    </row>
    <row r="356" hidden="1">
      <c r="A356" s="1" t="s">
        <v>1399</v>
      </c>
      <c r="B356" s="1">
        <v>118161.0</v>
      </c>
      <c r="C356" s="1">
        <v>8.0</v>
      </c>
      <c r="D356" s="1">
        <v>-2.0</v>
      </c>
      <c r="E356" s="1">
        <f t="shared" si="1"/>
        <v>6</v>
      </c>
      <c r="F356" s="1" t="str">
        <f>VLOOKUP(E356,State_code!$B$1:$C$56, 2, FALSE)</f>
        <v>CA</v>
      </c>
      <c r="G356" s="1">
        <v>602.0</v>
      </c>
      <c r="H356" s="1">
        <v>-2.0</v>
      </c>
      <c r="I356" s="1" t="s">
        <v>1399</v>
      </c>
      <c r="J356" s="5">
        <v>3.0</v>
      </c>
    </row>
    <row r="357" hidden="1">
      <c r="A357" s="1" t="s">
        <v>1400</v>
      </c>
      <c r="B357" s="1">
        <v>118198.0</v>
      </c>
      <c r="C357" s="1">
        <v>8.0</v>
      </c>
      <c r="D357" s="1">
        <v>8.0</v>
      </c>
      <c r="E357" s="1">
        <f t="shared" si="1"/>
        <v>6</v>
      </c>
      <c r="F357" s="1" t="str">
        <f>VLOOKUP(E357,State_code!$B$1:$C$56, 2, FALSE)</f>
        <v>CA</v>
      </c>
      <c r="G357" s="1">
        <v>606.0</v>
      </c>
      <c r="H357" s="1">
        <v>-2.0</v>
      </c>
      <c r="I357" s="1" t="s">
        <v>1400</v>
      </c>
      <c r="J357" s="5">
        <v>1.0</v>
      </c>
    </row>
    <row r="358" hidden="1">
      <c r="A358" s="1" t="s">
        <v>1401</v>
      </c>
      <c r="B358" s="1">
        <v>118347.0</v>
      </c>
      <c r="C358" s="1">
        <v>8.0</v>
      </c>
      <c r="D358" s="1">
        <v>6.0</v>
      </c>
      <c r="E358" s="1">
        <f t="shared" si="1"/>
        <v>6</v>
      </c>
      <c r="F358" s="1" t="str">
        <f>VLOOKUP(E358,State_code!$B$1:$C$56, 2, FALSE)</f>
        <v>CA</v>
      </c>
      <c r="G358" s="1">
        <v>602.0</v>
      </c>
      <c r="H358" s="1">
        <v>-2.0</v>
      </c>
      <c r="I358" s="1" t="s">
        <v>1401</v>
      </c>
      <c r="J358" s="5">
        <v>1.0</v>
      </c>
    </row>
    <row r="359" hidden="1">
      <c r="A359" s="1" t="s">
        <v>1402</v>
      </c>
      <c r="B359" s="1">
        <v>118684.0</v>
      </c>
      <c r="C359" s="1">
        <v>8.0</v>
      </c>
      <c r="D359" s="1">
        <v>3.0</v>
      </c>
      <c r="E359" s="1">
        <f t="shared" si="1"/>
        <v>6</v>
      </c>
      <c r="F359" s="1" t="str">
        <f>VLOOKUP(E359,State_code!$B$1:$C$56, 2, FALSE)</f>
        <v>CA</v>
      </c>
      <c r="G359" s="1">
        <v>602.0</v>
      </c>
      <c r="H359" s="1">
        <v>-2.0</v>
      </c>
      <c r="I359" s="1" t="s">
        <v>1402</v>
      </c>
      <c r="J359" s="5">
        <v>3.0</v>
      </c>
    </row>
    <row r="360" hidden="1">
      <c r="A360" s="1" t="s">
        <v>1009</v>
      </c>
      <c r="B360" s="1">
        <v>118693.0</v>
      </c>
      <c r="C360" s="1">
        <v>8.0</v>
      </c>
      <c r="D360" s="1">
        <v>29.0</v>
      </c>
      <c r="E360" s="1">
        <f t="shared" si="1"/>
        <v>6</v>
      </c>
      <c r="F360" s="1" t="str">
        <f>VLOOKUP(E360,State_code!$B$1:$C$56, 2, FALSE)</f>
        <v>CA</v>
      </c>
      <c r="G360" s="1">
        <v>616.0</v>
      </c>
      <c r="H360" s="1">
        <v>-2.0</v>
      </c>
      <c r="I360" s="1" t="s">
        <v>1009</v>
      </c>
      <c r="J360" s="5">
        <v>1.0</v>
      </c>
    </row>
    <row r="361" hidden="1">
      <c r="A361" s="1" t="s">
        <v>1403</v>
      </c>
      <c r="B361" s="1">
        <v>118718.0</v>
      </c>
      <c r="C361" s="1">
        <v>8.0</v>
      </c>
      <c r="D361" s="1">
        <v>1.0</v>
      </c>
      <c r="E361" s="1">
        <f t="shared" si="1"/>
        <v>6</v>
      </c>
      <c r="F361" s="1" t="str">
        <f>VLOOKUP(E361,State_code!$B$1:$C$56, 2, FALSE)</f>
        <v>CA</v>
      </c>
      <c r="G361" s="1">
        <v>613.0</v>
      </c>
      <c r="H361" s="1">
        <v>-2.0</v>
      </c>
      <c r="I361" s="1" t="s">
        <v>1403</v>
      </c>
      <c r="J361" s="5">
        <v>1.0</v>
      </c>
    </row>
    <row r="362" hidden="1">
      <c r="A362" s="1" t="s">
        <v>1404</v>
      </c>
      <c r="B362" s="1">
        <v>118772.0</v>
      </c>
      <c r="C362" s="1">
        <v>8.0</v>
      </c>
      <c r="D362" s="1">
        <v>6.0</v>
      </c>
      <c r="E362" s="1">
        <f t="shared" si="1"/>
        <v>6</v>
      </c>
      <c r="F362" s="1" t="str">
        <f>VLOOKUP(E362,State_code!$B$1:$C$56, 2, FALSE)</f>
        <v>CA</v>
      </c>
      <c r="G362" s="1">
        <v>612.0</v>
      </c>
      <c r="H362" s="1">
        <v>-2.0</v>
      </c>
      <c r="I362" s="1" t="s">
        <v>1404</v>
      </c>
      <c r="J362" s="5">
        <v>2.0</v>
      </c>
    </row>
    <row r="363" hidden="1">
      <c r="A363" s="1" t="s">
        <v>1405</v>
      </c>
      <c r="B363" s="1">
        <v>118888.0</v>
      </c>
      <c r="C363" s="1">
        <v>8.0</v>
      </c>
      <c r="D363" s="1">
        <v>19.0</v>
      </c>
      <c r="E363" s="1">
        <f t="shared" si="1"/>
        <v>6</v>
      </c>
      <c r="F363" s="1" t="str">
        <f>VLOOKUP(E363,State_code!$B$1:$C$56, 2, FALSE)</f>
        <v>CA</v>
      </c>
      <c r="G363" s="1">
        <v>612.0</v>
      </c>
      <c r="H363" s="1">
        <v>-2.0</v>
      </c>
      <c r="I363" s="1" t="s">
        <v>1405</v>
      </c>
      <c r="J363" s="5">
        <v>1.0</v>
      </c>
    </row>
    <row r="364" hidden="1">
      <c r="A364" s="1" t="s">
        <v>1406</v>
      </c>
      <c r="B364" s="1">
        <v>118912.0</v>
      </c>
      <c r="C364" s="1">
        <v>8.0</v>
      </c>
      <c r="D364" s="1">
        <v>14.0</v>
      </c>
      <c r="E364" s="1">
        <f t="shared" si="1"/>
        <v>6</v>
      </c>
      <c r="F364" s="1" t="str">
        <f>VLOOKUP(E364,State_code!$B$1:$C$56, 2, FALSE)</f>
        <v>CA</v>
      </c>
      <c r="G364" s="1">
        <v>649.0</v>
      </c>
      <c r="H364" s="1">
        <v>-2.0</v>
      </c>
      <c r="I364" s="1" t="s">
        <v>1406</v>
      </c>
      <c r="J364" s="5">
        <v>2.0</v>
      </c>
    </row>
    <row r="365" hidden="1">
      <c r="A365" s="1" t="s">
        <v>1407</v>
      </c>
      <c r="B365" s="1">
        <v>118930.0</v>
      </c>
      <c r="C365" s="1">
        <v>8.0</v>
      </c>
      <c r="D365" s="1">
        <v>2.0</v>
      </c>
      <c r="E365" s="1">
        <f t="shared" si="1"/>
        <v>6</v>
      </c>
      <c r="F365" s="1" t="str">
        <f>VLOOKUP(E365,State_code!$B$1:$C$56, 2, FALSE)</f>
        <v>CA</v>
      </c>
      <c r="G365" s="1">
        <v>617.0</v>
      </c>
      <c r="H365" s="1">
        <v>-2.0</v>
      </c>
      <c r="I365" s="1" t="s">
        <v>1407</v>
      </c>
      <c r="J365" s="5">
        <v>3.0</v>
      </c>
    </row>
    <row r="366" hidden="1">
      <c r="A366" s="1" t="s">
        <v>1408</v>
      </c>
      <c r="B366" s="1">
        <v>118958.0</v>
      </c>
      <c r="C366" s="1">
        <v>8.0</v>
      </c>
      <c r="D366" s="1">
        <v>-2.0</v>
      </c>
      <c r="E366" s="1">
        <f t="shared" si="1"/>
        <v>6</v>
      </c>
      <c r="F366" s="1" t="str">
        <f>VLOOKUP(E366,State_code!$B$1:$C$56, 2, FALSE)</f>
        <v>CA</v>
      </c>
      <c r="G366" s="1">
        <v>626.0</v>
      </c>
      <c r="H366" s="1">
        <v>-2.0</v>
      </c>
      <c r="I366" s="1" t="s">
        <v>1408</v>
      </c>
      <c r="J366" s="5">
        <v>1.0</v>
      </c>
    </row>
    <row r="367" hidden="1">
      <c r="A367" s="1" t="s">
        <v>1409</v>
      </c>
      <c r="B367" s="1">
        <v>118976.0</v>
      </c>
      <c r="C367" s="1">
        <v>8.0</v>
      </c>
      <c r="D367" s="1">
        <v>14.0</v>
      </c>
      <c r="E367" s="1">
        <f t="shared" si="1"/>
        <v>6</v>
      </c>
      <c r="F367" s="1" t="str">
        <f>VLOOKUP(E367,State_code!$B$1:$C$56, 2, FALSE)</f>
        <v>CA</v>
      </c>
      <c r="G367" s="1">
        <v>605.0</v>
      </c>
      <c r="H367" s="1">
        <v>-2.0</v>
      </c>
      <c r="I367" s="1" t="s">
        <v>1409</v>
      </c>
      <c r="J367" s="5">
        <v>1.0</v>
      </c>
    </row>
    <row r="368" hidden="1">
      <c r="A368" s="1" t="s">
        <v>1410</v>
      </c>
      <c r="B368" s="1">
        <v>118994.0</v>
      </c>
      <c r="C368" s="1">
        <v>8.0</v>
      </c>
      <c r="D368" s="1">
        <v>-2.0</v>
      </c>
      <c r="E368" s="1">
        <f t="shared" si="1"/>
        <v>6</v>
      </c>
      <c r="F368" s="1" t="str">
        <f>VLOOKUP(E368,State_code!$B$1:$C$56, 2, FALSE)</f>
        <v>CA</v>
      </c>
      <c r="G368" s="1">
        <v>612.0</v>
      </c>
      <c r="H368" s="1">
        <v>-2.0</v>
      </c>
      <c r="I368" s="1" t="s">
        <v>1410</v>
      </c>
      <c r="J368" s="5">
        <v>1.0</v>
      </c>
    </row>
    <row r="369" hidden="1">
      <c r="A369" s="1" t="s">
        <v>1411</v>
      </c>
      <c r="B369" s="1">
        <v>119058.0</v>
      </c>
      <c r="C369" s="1">
        <v>8.0</v>
      </c>
      <c r="D369" s="1">
        <v>18.0</v>
      </c>
      <c r="E369" s="1">
        <f t="shared" si="1"/>
        <v>6</v>
      </c>
      <c r="F369" s="1" t="str">
        <f>VLOOKUP(E369,State_code!$B$1:$C$56, 2, FALSE)</f>
        <v>CA</v>
      </c>
      <c r="G369" s="1">
        <v>619.0</v>
      </c>
      <c r="H369" s="1">
        <v>-2.0</v>
      </c>
      <c r="I369" s="1" t="s">
        <v>1411</v>
      </c>
      <c r="J369" s="5">
        <v>4.0</v>
      </c>
    </row>
    <row r="370" hidden="1">
      <c r="A370" s="1" t="s">
        <v>1412</v>
      </c>
      <c r="B370" s="1">
        <v>119067.0</v>
      </c>
      <c r="C370" s="1">
        <v>8.0</v>
      </c>
      <c r="D370" s="1">
        <v>2.0</v>
      </c>
      <c r="E370" s="1">
        <f t="shared" si="1"/>
        <v>6</v>
      </c>
      <c r="F370" s="1" t="str">
        <f>VLOOKUP(E370,State_code!$B$1:$C$56, 2, FALSE)</f>
        <v>CA</v>
      </c>
      <c r="G370" s="1">
        <v>619.0</v>
      </c>
      <c r="H370" s="1">
        <v>-2.0</v>
      </c>
      <c r="I370" s="1" t="s">
        <v>1412</v>
      </c>
      <c r="J370" s="5">
        <v>1.0</v>
      </c>
    </row>
    <row r="371" hidden="1">
      <c r="A371" s="1" t="s">
        <v>1413</v>
      </c>
      <c r="B371" s="1">
        <v>119137.0</v>
      </c>
      <c r="C371" s="1">
        <v>8.0</v>
      </c>
      <c r="D371" s="1">
        <v>1.0</v>
      </c>
      <c r="E371" s="1">
        <f t="shared" si="1"/>
        <v>6</v>
      </c>
      <c r="F371" s="1" t="str">
        <f>VLOOKUP(E371,State_code!$B$1:$C$56, 2, FALSE)</f>
        <v>CA</v>
      </c>
      <c r="G371" s="1">
        <v>626.0</v>
      </c>
      <c r="H371" s="1">
        <v>-2.0</v>
      </c>
      <c r="I371" s="1" t="s">
        <v>1413</v>
      </c>
      <c r="J371" s="5">
        <v>2.0</v>
      </c>
    </row>
    <row r="372" hidden="1">
      <c r="A372" s="1" t="s">
        <v>1414</v>
      </c>
      <c r="B372" s="1">
        <v>119164.0</v>
      </c>
      <c r="C372" s="1">
        <v>8.0</v>
      </c>
      <c r="D372" s="1">
        <v>4.0</v>
      </c>
      <c r="E372" s="1">
        <f t="shared" si="1"/>
        <v>6</v>
      </c>
      <c r="F372" s="1" t="str">
        <f>VLOOKUP(E372,State_code!$B$1:$C$56, 2, FALSE)</f>
        <v>CA</v>
      </c>
      <c r="G372" s="1">
        <v>638.0</v>
      </c>
      <c r="H372" s="1">
        <v>-2.0</v>
      </c>
      <c r="I372" s="1" t="s">
        <v>1414</v>
      </c>
      <c r="J372" s="5">
        <v>1.0</v>
      </c>
    </row>
    <row r="373" hidden="1">
      <c r="A373" s="1" t="s">
        <v>1415</v>
      </c>
      <c r="B373" s="1">
        <v>119173.0</v>
      </c>
      <c r="C373" s="1">
        <v>8.0</v>
      </c>
      <c r="D373" s="1">
        <v>18.0</v>
      </c>
      <c r="E373" s="1">
        <f t="shared" si="1"/>
        <v>6</v>
      </c>
      <c r="F373" s="1" t="str">
        <f>VLOOKUP(E373,State_code!$B$1:$C$56, 2, FALSE)</f>
        <v>CA</v>
      </c>
      <c r="G373" s="1">
        <v>632.0</v>
      </c>
      <c r="H373" s="1">
        <v>30.0</v>
      </c>
      <c r="I373" s="1" t="s">
        <v>1415</v>
      </c>
      <c r="J373" s="5">
        <v>2.0</v>
      </c>
    </row>
    <row r="374" hidden="1">
      <c r="A374" s="1" t="s">
        <v>1416</v>
      </c>
      <c r="B374" s="1">
        <v>119216.0</v>
      </c>
      <c r="C374" s="1">
        <v>8.0</v>
      </c>
      <c r="D374" s="1">
        <v>4.0</v>
      </c>
      <c r="E374" s="1">
        <f t="shared" si="1"/>
        <v>6</v>
      </c>
      <c r="F374" s="1" t="str">
        <f>VLOOKUP(E374,State_code!$B$1:$C$56, 2, FALSE)</f>
        <v>CA</v>
      </c>
      <c r="G374" s="1">
        <v>625.0</v>
      </c>
      <c r="H374" s="1">
        <v>-2.0</v>
      </c>
      <c r="I374" s="1" t="s">
        <v>1416</v>
      </c>
      <c r="J374" s="5">
        <v>3.0</v>
      </c>
    </row>
    <row r="375" hidden="1">
      <c r="A375" s="1" t="s">
        <v>1417</v>
      </c>
      <c r="B375" s="1">
        <v>119270.0</v>
      </c>
      <c r="C375" s="1">
        <v>8.0</v>
      </c>
      <c r="D375" s="1">
        <v>30.0</v>
      </c>
      <c r="E375" s="1">
        <f t="shared" si="1"/>
        <v>6</v>
      </c>
      <c r="F375" s="1" t="str">
        <f>VLOOKUP(E375,State_code!$B$1:$C$56, 2, FALSE)</f>
        <v>CA</v>
      </c>
      <c r="G375" s="1">
        <v>630.0</v>
      </c>
      <c r="H375" s="1">
        <v>-2.0</v>
      </c>
      <c r="I375" s="1" t="s">
        <v>1417</v>
      </c>
      <c r="J375" s="5">
        <v>1.0</v>
      </c>
    </row>
    <row r="376" hidden="1">
      <c r="A376" s="1" t="s">
        <v>1418</v>
      </c>
      <c r="B376" s="1">
        <v>119331.0</v>
      </c>
      <c r="C376" s="1">
        <v>8.0</v>
      </c>
      <c r="D376" s="1">
        <v>1.0</v>
      </c>
      <c r="E376" s="1">
        <f t="shared" si="1"/>
        <v>6</v>
      </c>
      <c r="F376" s="1" t="str">
        <f>VLOOKUP(E376,State_code!$B$1:$C$56, 2, FALSE)</f>
        <v>CA</v>
      </c>
      <c r="G376" s="1">
        <v>604.0</v>
      </c>
      <c r="H376" s="1">
        <v>-2.0</v>
      </c>
      <c r="I376" s="1" t="s">
        <v>1418</v>
      </c>
      <c r="J376" s="5">
        <v>2.0</v>
      </c>
    </row>
    <row r="377" hidden="1">
      <c r="A377" s="1" t="s">
        <v>1419</v>
      </c>
      <c r="B377" s="1">
        <v>119553.0</v>
      </c>
      <c r="C377" s="1">
        <v>8.0</v>
      </c>
      <c r="D377" s="1">
        <v>-2.0</v>
      </c>
      <c r="E377" s="1">
        <f t="shared" si="1"/>
        <v>6</v>
      </c>
      <c r="F377" s="1" t="str">
        <f>VLOOKUP(E377,State_code!$B$1:$C$56, 2, FALSE)</f>
        <v>CA</v>
      </c>
      <c r="G377" s="1">
        <v>612.0</v>
      </c>
      <c r="H377" s="1">
        <v>-2.0</v>
      </c>
      <c r="I377" s="1" t="s">
        <v>1419</v>
      </c>
      <c r="J377" s="5">
        <v>2.0</v>
      </c>
    </row>
    <row r="378" hidden="1">
      <c r="A378" s="1" t="s">
        <v>1420</v>
      </c>
      <c r="B378" s="1">
        <v>119605.0</v>
      </c>
      <c r="C378" s="1">
        <v>8.0</v>
      </c>
      <c r="D378" s="1">
        <v>18.0</v>
      </c>
      <c r="E378" s="1">
        <f t="shared" si="1"/>
        <v>6</v>
      </c>
      <c r="F378" s="1" t="str">
        <f>VLOOKUP(E378,State_code!$B$1:$C$56, 2, FALSE)</f>
        <v>CA</v>
      </c>
      <c r="G378" s="1">
        <v>651.0</v>
      </c>
      <c r="H378" s="1">
        <v>-2.0</v>
      </c>
      <c r="I378" s="1" t="s">
        <v>1420</v>
      </c>
      <c r="J378" s="5">
        <v>1.0</v>
      </c>
    </row>
    <row r="379" hidden="1">
      <c r="A379" s="1" t="s">
        <v>1421</v>
      </c>
      <c r="B379" s="1">
        <v>119678.0</v>
      </c>
      <c r="C379" s="1">
        <v>0.0</v>
      </c>
      <c r="D379" s="1">
        <v>18.0</v>
      </c>
      <c r="E379" s="1">
        <f t="shared" si="1"/>
        <v>6</v>
      </c>
      <c r="F379" s="1" t="str">
        <f>VLOOKUP(E379,State_code!$B$1:$C$56, 2, FALSE)</f>
        <v>CA</v>
      </c>
      <c r="G379" s="1">
        <v>619.0</v>
      </c>
      <c r="H379" s="1">
        <v>-2.0</v>
      </c>
      <c r="I379" s="1" t="s">
        <v>1421</v>
      </c>
      <c r="J379" s="5">
        <v>2.0</v>
      </c>
    </row>
    <row r="380" hidden="1">
      <c r="A380" s="1" t="s">
        <v>1422</v>
      </c>
      <c r="B380" s="1">
        <v>119775.0</v>
      </c>
      <c r="C380" s="1">
        <v>8.0</v>
      </c>
      <c r="D380" s="1">
        <v>20.0</v>
      </c>
      <c r="E380" s="1">
        <f t="shared" si="1"/>
        <v>6</v>
      </c>
      <c r="F380" s="1" t="str">
        <f>VLOOKUP(E380,State_code!$B$1:$C$56, 2, FALSE)</f>
        <v>CA</v>
      </c>
      <c r="G380" s="1">
        <v>650.0</v>
      </c>
      <c r="H380" s="1">
        <v>-2.0</v>
      </c>
      <c r="I380" s="1" t="s">
        <v>1422</v>
      </c>
      <c r="J380" s="5">
        <v>2.0</v>
      </c>
    </row>
    <row r="381" hidden="1">
      <c r="A381" s="1" t="s">
        <v>1423</v>
      </c>
      <c r="B381" s="1">
        <v>119951.0</v>
      </c>
      <c r="C381" s="1">
        <v>8.0</v>
      </c>
      <c r="D381" s="1">
        <v>-2.0</v>
      </c>
      <c r="E381" s="1">
        <f t="shared" si="1"/>
        <v>6</v>
      </c>
      <c r="F381" s="1" t="str">
        <f>VLOOKUP(E381,State_code!$B$1:$C$56, 2, FALSE)</f>
        <v>CA</v>
      </c>
      <c r="G381" s="1">
        <v>605.0</v>
      </c>
      <c r="H381" s="1">
        <v>-2.0</v>
      </c>
      <c r="I381" s="1" t="s">
        <v>1423</v>
      </c>
      <c r="J381" s="5">
        <v>2.0</v>
      </c>
    </row>
    <row r="382" hidden="1">
      <c r="A382" s="1" t="s">
        <v>1424</v>
      </c>
      <c r="B382" s="1">
        <v>120023.0</v>
      </c>
      <c r="C382" s="1">
        <v>8.0</v>
      </c>
      <c r="D382" s="1">
        <v>-2.0</v>
      </c>
      <c r="E382" s="1">
        <f t="shared" si="1"/>
        <v>6</v>
      </c>
      <c r="F382" s="1" t="str">
        <f>VLOOKUP(E382,State_code!$B$1:$C$56, 2, FALSE)</f>
        <v>CA</v>
      </c>
      <c r="G382" s="1">
        <v>646.0</v>
      </c>
      <c r="H382" s="1">
        <v>-2.0</v>
      </c>
      <c r="I382" s="1" t="s">
        <v>1424</v>
      </c>
      <c r="J382" s="5">
        <v>3.0</v>
      </c>
    </row>
    <row r="383" hidden="1">
      <c r="A383" s="1" t="s">
        <v>1425</v>
      </c>
      <c r="B383" s="1">
        <v>120069.0</v>
      </c>
      <c r="C383" s="1">
        <v>8.0</v>
      </c>
      <c r="D383" s="1">
        <v>-2.0</v>
      </c>
      <c r="E383" s="1">
        <f t="shared" si="1"/>
        <v>6</v>
      </c>
      <c r="F383" s="1" t="str">
        <f>VLOOKUP(E383,State_code!$B$1:$C$56, 2, FALSE)</f>
        <v>CA</v>
      </c>
      <c r="G383" s="1">
        <v>635.0</v>
      </c>
      <c r="H383" s="1">
        <v>-2.0</v>
      </c>
      <c r="I383" s="1" t="s">
        <v>1425</v>
      </c>
      <c r="J383" s="5">
        <v>4.0</v>
      </c>
    </row>
    <row r="384" hidden="1">
      <c r="A384" s="1" t="s">
        <v>1426</v>
      </c>
      <c r="B384" s="1">
        <v>120078.0</v>
      </c>
      <c r="C384" s="1">
        <v>8.0</v>
      </c>
      <c r="D384" s="1">
        <v>10.0</v>
      </c>
      <c r="E384" s="1">
        <f t="shared" si="1"/>
        <v>6</v>
      </c>
      <c r="F384" s="1" t="str">
        <f>VLOOKUP(E384,State_code!$B$1:$C$56, 2, FALSE)</f>
        <v>CA</v>
      </c>
      <c r="G384" s="1">
        <v>631.0</v>
      </c>
      <c r="H384" s="1">
        <v>-2.0</v>
      </c>
      <c r="I384" s="1" t="s">
        <v>1426</v>
      </c>
      <c r="J384" s="5">
        <v>3.0</v>
      </c>
    </row>
    <row r="385" hidden="1">
      <c r="A385" s="1" t="s">
        <v>1427</v>
      </c>
      <c r="B385" s="1">
        <v>120087.0</v>
      </c>
      <c r="C385" s="1">
        <v>8.0</v>
      </c>
      <c r="D385" s="1">
        <v>-2.0</v>
      </c>
      <c r="E385" s="1">
        <f t="shared" si="1"/>
        <v>6</v>
      </c>
      <c r="F385" s="1" t="str">
        <f>VLOOKUP(E385,State_code!$B$1:$C$56, 2, FALSE)</f>
        <v>CA</v>
      </c>
      <c r="G385" s="1">
        <v>629.0</v>
      </c>
      <c r="H385" s="1">
        <v>-2.0</v>
      </c>
      <c r="I385" s="1" t="s">
        <v>1427</v>
      </c>
      <c r="J385" s="5">
        <v>1.0</v>
      </c>
    </row>
    <row r="386" hidden="1">
      <c r="A386" s="1" t="s">
        <v>1428</v>
      </c>
      <c r="B386" s="1">
        <v>120166.0</v>
      </c>
      <c r="C386" s="1">
        <v>8.0</v>
      </c>
      <c r="D386" s="1">
        <v>28.0</v>
      </c>
      <c r="E386" s="1">
        <f t="shared" si="1"/>
        <v>6</v>
      </c>
      <c r="F386" s="1" t="str">
        <f>VLOOKUP(E386,State_code!$B$1:$C$56, 2, FALSE)</f>
        <v>CA</v>
      </c>
      <c r="G386" s="1">
        <v>617.0</v>
      </c>
      <c r="H386" s="1">
        <v>-2.0</v>
      </c>
      <c r="I386" s="1" t="s">
        <v>1428</v>
      </c>
      <c r="J386" s="5">
        <v>1.0</v>
      </c>
    </row>
    <row r="387" hidden="1">
      <c r="A387" s="1" t="s">
        <v>609</v>
      </c>
      <c r="B387" s="1">
        <v>120184.0</v>
      </c>
      <c r="C387" s="1">
        <v>8.0</v>
      </c>
      <c r="D387" s="1">
        <v>19.0</v>
      </c>
      <c r="E387" s="1">
        <f t="shared" si="1"/>
        <v>6</v>
      </c>
      <c r="F387" s="1" t="str">
        <f>VLOOKUP(E387,State_code!$B$1:$C$56, 2, FALSE)</f>
        <v>CA</v>
      </c>
      <c r="G387" s="1">
        <v>615.0</v>
      </c>
      <c r="H387" s="1">
        <v>30.0</v>
      </c>
      <c r="I387" s="1" t="s">
        <v>609</v>
      </c>
      <c r="J387" s="5">
        <v>3.0</v>
      </c>
    </row>
    <row r="388" hidden="1">
      <c r="A388" s="1" t="s">
        <v>933</v>
      </c>
      <c r="B388" s="1">
        <v>120254.0</v>
      </c>
      <c r="C388" s="1">
        <v>8.0</v>
      </c>
      <c r="D388" s="1">
        <v>21.0</v>
      </c>
      <c r="E388" s="1">
        <f t="shared" si="1"/>
        <v>6</v>
      </c>
      <c r="F388" s="1" t="str">
        <f>VLOOKUP(E388,State_code!$B$1:$C$56, 2, FALSE)</f>
        <v>CA</v>
      </c>
      <c r="G388" s="1">
        <v>634.0</v>
      </c>
      <c r="H388" s="1">
        <v>-2.0</v>
      </c>
      <c r="I388" s="1" t="s">
        <v>933</v>
      </c>
      <c r="J388" s="5">
        <v>1.0</v>
      </c>
    </row>
    <row r="389" hidden="1">
      <c r="A389" s="1" t="s">
        <v>1429</v>
      </c>
      <c r="B389" s="1">
        <v>120290.0</v>
      </c>
      <c r="C389" s="1">
        <v>8.0</v>
      </c>
      <c r="D389" s="1">
        <v>8.0</v>
      </c>
      <c r="E389" s="1">
        <f t="shared" si="1"/>
        <v>6</v>
      </c>
      <c r="F389" s="1" t="str">
        <f>VLOOKUP(E389,State_code!$B$1:$C$56, 2, FALSE)</f>
        <v>CA</v>
      </c>
      <c r="G389" s="1">
        <v>617.0</v>
      </c>
      <c r="H389" s="1">
        <v>-2.0</v>
      </c>
      <c r="I389" s="1" t="s">
        <v>1429</v>
      </c>
      <c r="J389" s="5">
        <v>4.0</v>
      </c>
    </row>
    <row r="390" hidden="1">
      <c r="A390" s="1" t="s">
        <v>1430</v>
      </c>
      <c r="B390" s="1">
        <v>120342.0</v>
      </c>
      <c r="C390" s="1">
        <v>8.0</v>
      </c>
      <c r="D390" s="1">
        <v>1.0</v>
      </c>
      <c r="E390" s="1">
        <f t="shared" si="1"/>
        <v>6</v>
      </c>
      <c r="F390" s="1" t="str">
        <f>VLOOKUP(E390,State_code!$B$1:$C$56, 2, FALSE)</f>
        <v>CA</v>
      </c>
      <c r="G390" s="1">
        <v>647.0</v>
      </c>
      <c r="H390" s="1">
        <v>-2.0</v>
      </c>
      <c r="I390" s="1" t="s">
        <v>1430</v>
      </c>
      <c r="J390" s="5">
        <v>2.0</v>
      </c>
    </row>
    <row r="391" hidden="1">
      <c r="A391" s="1" t="s">
        <v>1431</v>
      </c>
      <c r="B391" s="1">
        <v>120403.0</v>
      </c>
      <c r="C391" s="1">
        <v>8.0</v>
      </c>
      <c r="D391" s="1">
        <v>30.0</v>
      </c>
      <c r="E391" s="1">
        <f t="shared" si="1"/>
        <v>6</v>
      </c>
      <c r="F391" s="1" t="str">
        <f>VLOOKUP(E391,State_code!$B$1:$C$56, 2, FALSE)</f>
        <v>CA</v>
      </c>
      <c r="G391" s="1">
        <v>636.0</v>
      </c>
      <c r="H391" s="1">
        <v>-2.0</v>
      </c>
      <c r="I391" s="1" t="s">
        <v>1431</v>
      </c>
      <c r="J391" s="5">
        <v>3.0</v>
      </c>
    </row>
    <row r="392" hidden="1">
      <c r="A392" s="1" t="s">
        <v>1432</v>
      </c>
      <c r="B392" s="1">
        <v>120421.0</v>
      </c>
      <c r="C392" s="1">
        <v>8.0</v>
      </c>
      <c r="D392" s="1">
        <v>1.0</v>
      </c>
      <c r="E392" s="1">
        <f t="shared" si="1"/>
        <v>6</v>
      </c>
      <c r="F392" s="1" t="str">
        <f>VLOOKUP(E392,State_code!$B$1:$C$56, 2, FALSE)</f>
        <v>CA</v>
      </c>
      <c r="G392" s="1">
        <v>626.0</v>
      </c>
      <c r="H392" s="1">
        <v>-2.0</v>
      </c>
      <c r="I392" s="1" t="s">
        <v>1432</v>
      </c>
      <c r="J392" s="5">
        <v>3.0</v>
      </c>
    </row>
    <row r="393" hidden="1">
      <c r="A393" s="1" t="s">
        <v>1433</v>
      </c>
      <c r="B393" s="1">
        <v>120537.0</v>
      </c>
      <c r="C393" s="1">
        <v>8.0</v>
      </c>
      <c r="D393" s="1">
        <v>19.0</v>
      </c>
      <c r="E393" s="1">
        <f t="shared" si="1"/>
        <v>6</v>
      </c>
      <c r="F393" s="1" t="str">
        <f>VLOOKUP(E393,State_code!$B$1:$C$56, 2, FALSE)</f>
        <v>CA</v>
      </c>
      <c r="G393" s="1">
        <v>645.0</v>
      </c>
      <c r="H393" s="1">
        <v>48.0</v>
      </c>
      <c r="I393" s="1" t="s">
        <v>1433</v>
      </c>
      <c r="J393" s="5">
        <v>4.0</v>
      </c>
    </row>
    <row r="394" hidden="1">
      <c r="A394" s="1" t="s">
        <v>1434</v>
      </c>
      <c r="B394" s="1">
        <v>120661.0</v>
      </c>
      <c r="C394" s="1">
        <v>8.0</v>
      </c>
      <c r="D394" s="1">
        <v>10.0</v>
      </c>
      <c r="E394" s="1">
        <f t="shared" si="1"/>
        <v>6</v>
      </c>
      <c r="F394" s="1" t="str">
        <f>VLOOKUP(E394,State_code!$B$1:$C$56, 2, FALSE)</f>
        <v>CA</v>
      </c>
      <c r="G394" s="1">
        <v>652.0</v>
      </c>
      <c r="H394" s="1">
        <v>-2.0</v>
      </c>
      <c r="I394" s="1" t="s">
        <v>1434</v>
      </c>
      <c r="J394" s="5">
        <v>3.0</v>
      </c>
    </row>
    <row r="395" hidden="1">
      <c r="A395" s="1" t="s">
        <v>717</v>
      </c>
      <c r="B395" s="1">
        <v>120698.0</v>
      </c>
      <c r="C395" s="1">
        <v>8.0</v>
      </c>
      <c r="D395" s="1">
        <v>26.0</v>
      </c>
      <c r="E395" s="1">
        <f t="shared" si="1"/>
        <v>6</v>
      </c>
      <c r="F395" s="1" t="str">
        <f>VLOOKUP(E395,State_code!$B$1:$C$56, 2, FALSE)</f>
        <v>CA</v>
      </c>
      <c r="G395" s="1">
        <v>616.0</v>
      </c>
      <c r="H395" s="1">
        <v>-2.0</v>
      </c>
      <c r="I395" s="1" t="s">
        <v>717</v>
      </c>
      <c r="J395" s="5">
        <v>4.0</v>
      </c>
    </row>
    <row r="396" hidden="1">
      <c r="A396" s="1" t="s">
        <v>1435</v>
      </c>
      <c r="B396" s="1">
        <v>120768.0</v>
      </c>
      <c r="C396" s="1">
        <v>8.0</v>
      </c>
      <c r="D396" s="1">
        <v>19.0</v>
      </c>
      <c r="E396" s="1">
        <f t="shared" si="1"/>
        <v>6</v>
      </c>
      <c r="F396" s="1" t="str">
        <f>VLOOKUP(E396,State_code!$B$1:$C$56, 2, FALSE)</f>
        <v>CA</v>
      </c>
      <c r="G396" s="1">
        <v>628.0</v>
      </c>
      <c r="H396" s="1">
        <v>-2.0</v>
      </c>
      <c r="I396" s="1" t="s">
        <v>1435</v>
      </c>
      <c r="J396" s="5">
        <v>3.0</v>
      </c>
    </row>
    <row r="397" hidden="1">
      <c r="A397" s="1" t="s">
        <v>995</v>
      </c>
      <c r="B397" s="1">
        <v>120795.0</v>
      </c>
      <c r="C397" s="1">
        <v>8.0</v>
      </c>
      <c r="D397" s="1">
        <v>24.0</v>
      </c>
      <c r="E397" s="1">
        <f t="shared" si="1"/>
        <v>6</v>
      </c>
      <c r="F397" s="1" t="str">
        <f>VLOOKUP(E397,State_code!$B$1:$C$56, 2, FALSE)</f>
        <v>CA</v>
      </c>
      <c r="G397" s="1">
        <v>612.0</v>
      </c>
      <c r="H397" s="1">
        <v>78.0</v>
      </c>
      <c r="I397" s="1" t="s">
        <v>995</v>
      </c>
      <c r="J397" s="5">
        <v>1.0</v>
      </c>
    </row>
    <row r="398" hidden="1">
      <c r="A398" s="1" t="s">
        <v>1436</v>
      </c>
      <c r="B398" s="1">
        <v>120838.0</v>
      </c>
      <c r="C398" s="1">
        <v>8.0</v>
      </c>
      <c r="D398" s="1">
        <v>29.0</v>
      </c>
      <c r="E398" s="1">
        <f t="shared" si="1"/>
        <v>6</v>
      </c>
      <c r="F398" s="1" t="str">
        <f>VLOOKUP(E398,State_code!$B$1:$C$56, 2, FALSE)</f>
        <v>CA</v>
      </c>
      <c r="G398" s="1">
        <v>634.0</v>
      </c>
      <c r="H398" s="1">
        <v>-2.0</v>
      </c>
      <c r="I398" s="1" t="s">
        <v>1436</v>
      </c>
      <c r="J398" s="5">
        <v>1.0</v>
      </c>
    </row>
    <row r="399" hidden="1">
      <c r="A399" s="1" t="s">
        <v>1437</v>
      </c>
      <c r="B399" s="1">
        <v>120865.0</v>
      </c>
      <c r="C399" s="1">
        <v>8.0</v>
      </c>
      <c r="D399" s="1">
        <v>22.0</v>
      </c>
      <c r="E399" s="1">
        <f t="shared" si="1"/>
        <v>6</v>
      </c>
      <c r="F399" s="1" t="str">
        <f>VLOOKUP(E399,State_code!$B$1:$C$56, 2, FALSE)</f>
        <v>CA</v>
      </c>
      <c r="G399" s="1">
        <v>604.0</v>
      </c>
      <c r="H399" s="1">
        <v>95.0</v>
      </c>
      <c r="I399" s="1" t="s">
        <v>1437</v>
      </c>
      <c r="J399" s="5">
        <v>1.0</v>
      </c>
    </row>
    <row r="400" hidden="1">
      <c r="A400" s="1" t="s">
        <v>139</v>
      </c>
      <c r="B400" s="1">
        <v>120883.0</v>
      </c>
      <c r="C400" s="1">
        <v>8.0</v>
      </c>
      <c r="D400" s="1">
        <v>17.0</v>
      </c>
      <c r="E400" s="1">
        <f t="shared" si="1"/>
        <v>6</v>
      </c>
      <c r="F400" s="1" t="str">
        <f>VLOOKUP(E400,State_code!$B$1:$C$56, 2, FALSE)</f>
        <v>CA</v>
      </c>
      <c r="G400" s="1">
        <v>609.0</v>
      </c>
      <c r="H400" s="1">
        <v>-2.0</v>
      </c>
      <c r="I400" s="1" t="s">
        <v>139</v>
      </c>
      <c r="J400" s="5">
        <v>4.0</v>
      </c>
    </row>
    <row r="401" hidden="1">
      <c r="A401" s="1" t="s">
        <v>1438</v>
      </c>
      <c r="B401" s="1">
        <v>120953.0</v>
      </c>
      <c r="C401" s="1">
        <v>8.0</v>
      </c>
      <c r="D401" s="1">
        <v>2.0</v>
      </c>
      <c r="E401" s="1">
        <f t="shared" si="1"/>
        <v>6</v>
      </c>
      <c r="F401" s="1" t="str">
        <f>VLOOKUP(E401,State_code!$B$1:$C$56, 2, FALSE)</f>
        <v>CA</v>
      </c>
      <c r="G401" s="1">
        <v>625.0</v>
      </c>
      <c r="H401" s="1">
        <v>-2.0</v>
      </c>
      <c r="I401" s="1" t="s">
        <v>1438</v>
      </c>
      <c r="J401" s="5">
        <v>1.0</v>
      </c>
    </row>
    <row r="402" hidden="1">
      <c r="A402" s="1" t="s">
        <v>1439</v>
      </c>
      <c r="B402" s="1">
        <v>120971.0</v>
      </c>
      <c r="C402" s="1">
        <v>8.0</v>
      </c>
      <c r="D402" s="1">
        <v>4.0</v>
      </c>
      <c r="E402" s="1">
        <f t="shared" si="1"/>
        <v>6</v>
      </c>
      <c r="F402" s="1" t="str">
        <f>VLOOKUP(E402,State_code!$B$1:$C$56, 2, FALSE)</f>
        <v>CA</v>
      </c>
      <c r="G402" s="1">
        <v>650.0</v>
      </c>
      <c r="H402" s="1">
        <v>-2.0</v>
      </c>
      <c r="I402" s="1" t="s">
        <v>1439</v>
      </c>
      <c r="J402" s="5">
        <v>3.0</v>
      </c>
    </row>
    <row r="403" hidden="1">
      <c r="A403" s="1" t="s">
        <v>1440</v>
      </c>
      <c r="B403" s="1">
        <v>121044.0</v>
      </c>
      <c r="C403" s="1">
        <v>8.0</v>
      </c>
      <c r="D403" s="1">
        <v>1.0</v>
      </c>
      <c r="E403" s="1">
        <f t="shared" si="1"/>
        <v>6</v>
      </c>
      <c r="F403" s="1" t="str">
        <f>VLOOKUP(E403,State_code!$B$1:$C$56, 2, FALSE)</f>
        <v>CA</v>
      </c>
      <c r="G403" s="1">
        <v>628.0</v>
      </c>
      <c r="H403" s="1">
        <v>-2.0</v>
      </c>
      <c r="I403" s="1" t="s">
        <v>1440</v>
      </c>
      <c r="J403" s="5">
        <v>4.0</v>
      </c>
    </row>
    <row r="404" hidden="1">
      <c r="A404" s="1" t="s">
        <v>1441</v>
      </c>
      <c r="B404" s="1">
        <v>121150.0</v>
      </c>
      <c r="C404" s="1">
        <v>8.0</v>
      </c>
      <c r="D404" s="1">
        <v>17.0</v>
      </c>
      <c r="E404" s="1">
        <f t="shared" si="1"/>
        <v>6</v>
      </c>
      <c r="F404" s="1" t="str">
        <f>VLOOKUP(E404,State_code!$B$1:$C$56, 2, FALSE)</f>
        <v>CA</v>
      </c>
      <c r="G404" s="1">
        <v>632.0</v>
      </c>
      <c r="H404" s="1">
        <v>74.0</v>
      </c>
      <c r="I404" s="1" t="s">
        <v>1441</v>
      </c>
      <c r="J404" s="5">
        <v>3.0</v>
      </c>
    </row>
    <row r="405" hidden="1">
      <c r="A405" s="1" t="s">
        <v>1442</v>
      </c>
      <c r="B405" s="1">
        <v>121178.0</v>
      </c>
      <c r="C405" s="1">
        <v>8.0</v>
      </c>
      <c r="D405" s="1">
        <v>-2.0</v>
      </c>
      <c r="E405" s="1">
        <f t="shared" si="1"/>
        <v>6</v>
      </c>
      <c r="F405" s="1" t="str">
        <f>VLOOKUP(E405,State_code!$B$1:$C$56, 2, FALSE)</f>
        <v>CA</v>
      </c>
      <c r="G405" s="1">
        <v>612.0</v>
      </c>
      <c r="H405" s="1">
        <v>-2.0</v>
      </c>
      <c r="I405" s="1" t="s">
        <v>1442</v>
      </c>
      <c r="J405" s="5">
        <v>1.0</v>
      </c>
    </row>
    <row r="406" hidden="1">
      <c r="A406" s="1" t="s">
        <v>957</v>
      </c>
      <c r="B406" s="1">
        <v>121257.0</v>
      </c>
      <c r="C406" s="1">
        <v>8.0</v>
      </c>
      <c r="D406" s="1">
        <v>21.0</v>
      </c>
      <c r="E406" s="1">
        <f t="shared" si="1"/>
        <v>6</v>
      </c>
      <c r="F406" s="1" t="str">
        <f>VLOOKUP(E406,State_code!$B$1:$C$56, 2, FALSE)</f>
        <v>CA</v>
      </c>
      <c r="G406" s="1">
        <v>628.0</v>
      </c>
      <c r="H406" s="1">
        <v>-2.0</v>
      </c>
      <c r="I406" s="1" t="s">
        <v>957</v>
      </c>
      <c r="J406" s="5">
        <v>2.0</v>
      </c>
    </row>
    <row r="407" hidden="1">
      <c r="A407" s="1" t="s">
        <v>1443</v>
      </c>
      <c r="B407" s="1">
        <v>121275.0</v>
      </c>
      <c r="C407" s="1">
        <v>8.0</v>
      </c>
      <c r="D407" s="1">
        <v>30.0</v>
      </c>
      <c r="E407" s="1">
        <f t="shared" si="1"/>
        <v>6</v>
      </c>
      <c r="F407" s="1" t="str">
        <f>VLOOKUP(E407,State_code!$B$1:$C$56, 2, FALSE)</f>
        <v>CA</v>
      </c>
      <c r="G407" s="1">
        <v>651.0</v>
      </c>
      <c r="H407" s="1" t="e">
        <v>#N/A</v>
      </c>
      <c r="I407" s="1" t="s">
        <v>1443</v>
      </c>
      <c r="J407" s="5">
        <v>1.0</v>
      </c>
    </row>
    <row r="408" hidden="1">
      <c r="A408" s="1" t="s">
        <v>1444</v>
      </c>
      <c r="B408" s="1">
        <v>121309.0</v>
      </c>
      <c r="C408" s="1">
        <v>8.0</v>
      </c>
      <c r="D408" s="1">
        <v>18.0</v>
      </c>
      <c r="E408" s="1">
        <f t="shared" si="1"/>
        <v>6</v>
      </c>
      <c r="F408" s="1" t="str">
        <f>VLOOKUP(E408,State_code!$B$1:$C$56, 2, FALSE)</f>
        <v>CA</v>
      </c>
      <c r="G408" s="1">
        <v>650.0</v>
      </c>
      <c r="H408" s="1">
        <v>59.0</v>
      </c>
      <c r="I408" s="1" t="s">
        <v>1444</v>
      </c>
      <c r="J408" s="5">
        <v>3.0</v>
      </c>
    </row>
    <row r="409" hidden="1">
      <c r="A409" s="1" t="s">
        <v>315</v>
      </c>
      <c r="B409" s="1">
        <v>121345.0</v>
      </c>
      <c r="C409" s="1">
        <v>8.0</v>
      </c>
      <c r="D409" s="1">
        <v>21.0</v>
      </c>
      <c r="E409" s="1">
        <f t="shared" si="1"/>
        <v>6</v>
      </c>
      <c r="F409" s="1" t="str">
        <f>VLOOKUP(E409,State_code!$B$1:$C$56, 2, FALSE)</f>
        <v>CA</v>
      </c>
      <c r="G409" s="1">
        <v>628.0</v>
      </c>
      <c r="H409" s="1">
        <v>-2.0</v>
      </c>
      <c r="I409" s="1" t="s">
        <v>315</v>
      </c>
      <c r="J409" s="5">
        <v>2.0</v>
      </c>
    </row>
    <row r="410" hidden="1">
      <c r="A410" s="1" t="s">
        <v>1445</v>
      </c>
      <c r="B410" s="1">
        <v>121363.0</v>
      </c>
      <c r="C410" s="1">
        <v>8.0</v>
      </c>
      <c r="D410" s="1">
        <v>7.0</v>
      </c>
      <c r="E410" s="1">
        <f t="shared" si="1"/>
        <v>6</v>
      </c>
      <c r="F410" s="1" t="str">
        <f>VLOOKUP(E410,State_code!$B$1:$C$56, 2, FALSE)</f>
        <v>CA</v>
      </c>
      <c r="G410" s="1">
        <v>622.0</v>
      </c>
      <c r="H410" s="1">
        <v>-2.0</v>
      </c>
      <c r="I410" s="1" t="s">
        <v>1445</v>
      </c>
      <c r="J410" s="5">
        <v>3.0</v>
      </c>
    </row>
    <row r="411" hidden="1">
      <c r="A411" s="1" t="s">
        <v>1446</v>
      </c>
      <c r="B411" s="1">
        <v>121433.0</v>
      </c>
      <c r="C411" s="1">
        <v>8.0</v>
      </c>
      <c r="D411" s="1">
        <v>-2.0</v>
      </c>
      <c r="E411" s="1">
        <f t="shared" si="1"/>
        <v>6</v>
      </c>
      <c r="F411" s="1" t="str">
        <f>VLOOKUP(E411,State_code!$B$1:$C$56, 2, FALSE)</f>
        <v>CA</v>
      </c>
      <c r="G411" s="1">
        <v>631.0</v>
      </c>
      <c r="H411" s="1">
        <v>-2.0</v>
      </c>
      <c r="I411" s="1" t="s">
        <v>1446</v>
      </c>
      <c r="J411" s="5">
        <v>1.0</v>
      </c>
    </row>
    <row r="412" hidden="1">
      <c r="A412" s="1" t="s">
        <v>1447</v>
      </c>
      <c r="B412" s="1">
        <v>121619.0</v>
      </c>
      <c r="C412" s="1">
        <v>8.0</v>
      </c>
      <c r="D412" s="1">
        <v>14.0</v>
      </c>
      <c r="E412" s="1">
        <f t="shared" si="1"/>
        <v>6</v>
      </c>
      <c r="F412" s="1" t="str">
        <f>VLOOKUP(E412,State_code!$B$1:$C$56, 2, FALSE)</f>
        <v>CA</v>
      </c>
      <c r="G412" s="1">
        <v>646.0</v>
      </c>
      <c r="H412" s="1">
        <v>-2.0</v>
      </c>
      <c r="I412" s="1" t="s">
        <v>1447</v>
      </c>
      <c r="J412" s="5">
        <v>2.0</v>
      </c>
    </row>
    <row r="413" hidden="1">
      <c r="A413" s="1" t="s">
        <v>1448</v>
      </c>
      <c r="B413" s="1">
        <v>121628.0</v>
      </c>
      <c r="C413" s="1">
        <v>8.0</v>
      </c>
      <c r="D413" s="1">
        <v>32.0</v>
      </c>
      <c r="E413" s="1">
        <f t="shared" si="1"/>
        <v>6</v>
      </c>
      <c r="F413" s="1" t="str">
        <f>VLOOKUP(E413,State_code!$B$1:$C$56, 2, FALSE)</f>
        <v>CA</v>
      </c>
      <c r="G413" s="1">
        <v>636.0</v>
      </c>
      <c r="H413" s="1">
        <v>-2.0</v>
      </c>
      <c r="I413" s="1" t="s">
        <v>1448</v>
      </c>
      <c r="J413" s="5">
        <v>2.0</v>
      </c>
    </row>
    <row r="414" hidden="1">
      <c r="A414" s="1" t="s">
        <v>1449</v>
      </c>
      <c r="B414" s="1">
        <v>121637.0</v>
      </c>
      <c r="C414" s="1">
        <v>8.0</v>
      </c>
      <c r="D414" s="1">
        <v>-2.0</v>
      </c>
      <c r="E414" s="1">
        <f t="shared" si="1"/>
        <v>6</v>
      </c>
      <c r="F414" s="1" t="str">
        <f>VLOOKUP(E414,State_code!$B$1:$C$56, 2, FALSE)</f>
        <v>CA</v>
      </c>
      <c r="G414" s="1">
        <v>601.0</v>
      </c>
      <c r="H414" s="1">
        <v>-2.0</v>
      </c>
      <c r="I414" s="1" t="s">
        <v>1449</v>
      </c>
      <c r="J414" s="5">
        <v>1.0</v>
      </c>
    </row>
    <row r="415" hidden="1">
      <c r="A415" s="1" t="s">
        <v>705</v>
      </c>
      <c r="B415" s="1">
        <v>121691.0</v>
      </c>
      <c r="C415" s="1">
        <v>8.0</v>
      </c>
      <c r="D415" s="1">
        <v>18.0</v>
      </c>
      <c r="E415" s="1">
        <f t="shared" si="1"/>
        <v>6</v>
      </c>
      <c r="F415" s="1" t="str">
        <f>VLOOKUP(E415,State_code!$B$1:$C$56, 2, FALSE)</f>
        <v>CA</v>
      </c>
      <c r="G415" s="1">
        <v>633.0</v>
      </c>
      <c r="H415" s="1">
        <v>-2.0</v>
      </c>
      <c r="I415" s="1" t="s">
        <v>705</v>
      </c>
      <c r="J415" s="5">
        <v>1.0</v>
      </c>
    </row>
    <row r="416" hidden="1">
      <c r="A416" s="1" t="s">
        <v>1450</v>
      </c>
      <c r="B416" s="1">
        <v>121707.0</v>
      </c>
      <c r="C416" s="1">
        <v>8.0</v>
      </c>
      <c r="D416" s="1">
        <v>7.0</v>
      </c>
      <c r="E416" s="1">
        <f t="shared" si="1"/>
        <v>6</v>
      </c>
      <c r="F416" s="1" t="str">
        <f>VLOOKUP(E416,State_code!$B$1:$C$56, 2, FALSE)</f>
        <v>CA</v>
      </c>
      <c r="G416" s="1">
        <v>602.0</v>
      </c>
      <c r="H416" s="1">
        <v>-2.0</v>
      </c>
      <c r="I416" s="1" t="s">
        <v>1450</v>
      </c>
      <c r="J416" s="5">
        <v>3.0</v>
      </c>
    </row>
    <row r="417" hidden="1">
      <c r="A417" s="1" t="s">
        <v>1451</v>
      </c>
      <c r="B417" s="1">
        <v>121859.0</v>
      </c>
      <c r="C417" s="1">
        <v>8.0</v>
      </c>
      <c r="D417" s="1">
        <v>-2.0</v>
      </c>
      <c r="E417" s="1">
        <f t="shared" si="1"/>
        <v>6</v>
      </c>
      <c r="F417" s="1" t="str">
        <f>VLOOKUP(E417,State_code!$B$1:$C$56, 2, FALSE)</f>
        <v>CA</v>
      </c>
      <c r="G417" s="1">
        <v>635.0</v>
      </c>
      <c r="H417" s="1">
        <v>-2.0</v>
      </c>
      <c r="I417" s="1" t="s">
        <v>1451</v>
      </c>
      <c r="J417" s="5">
        <v>1.0</v>
      </c>
    </row>
    <row r="418" hidden="1">
      <c r="A418" s="1" t="s">
        <v>1452</v>
      </c>
      <c r="B418" s="1">
        <v>121868.0</v>
      </c>
      <c r="C418" s="1">
        <v>8.0</v>
      </c>
      <c r="D418" s="1">
        <v>-2.0</v>
      </c>
      <c r="E418" s="1">
        <f t="shared" si="1"/>
        <v>6</v>
      </c>
      <c r="F418" s="1" t="str">
        <f>VLOOKUP(E418,State_code!$B$1:$C$56, 2, FALSE)</f>
        <v>CA</v>
      </c>
      <c r="G418" s="1">
        <v>641.0</v>
      </c>
      <c r="H418" s="1">
        <v>-2.0</v>
      </c>
      <c r="I418" s="1" t="s">
        <v>1452</v>
      </c>
      <c r="J418" s="5">
        <v>1.0</v>
      </c>
    </row>
    <row r="419" hidden="1">
      <c r="A419" s="1" t="s">
        <v>1453</v>
      </c>
      <c r="B419" s="1">
        <v>121886.0</v>
      </c>
      <c r="C419" s="1">
        <v>8.0</v>
      </c>
      <c r="D419" s="1">
        <v>14.0</v>
      </c>
      <c r="E419" s="1">
        <f t="shared" si="1"/>
        <v>6</v>
      </c>
      <c r="F419" s="1" t="str">
        <f>VLOOKUP(E419,State_code!$B$1:$C$56, 2, FALSE)</f>
        <v>CA</v>
      </c>
      <c r="G419" s="1">
        <v>638.0</v>
      </c>
      <c r="H419" s="1">
        <v>-2.0</v>
      </c>
      <c r="I419" s="1" t="s">
        <v>1453</v>
      </c>
      <c r="J419" s="5">
        <v>3.0</v>
      </c>
    </row>
    <row r="420" hidden="1">
      <c r="A420" s="1" t="s">
        <v>721</v>
      </c>
      <c r="B420" s="1">
        <v>121901.0</v>
      </c>
      <c r="C420" s="1">
        <v>8.0</v>
      </c>
      <c r="D420" s="1">
        <v>1.0</v>
      </c>
      <c r="E420" s="1">
        <f t="shared" si="1"/>
        <v>6</v>
      </c>
      <c r="F420" s="1" t="str">
        <f>VLOOKUP(E420,State_code!$B$1:$C$56, 2, FALSE)</f>
        <v>CA</v>
      </c>
      <c r="G420" s="1">
        <v>639.0</v>
      </c>
      <c r="H420" s="1">
        <v>-2.0</v>
      </c>
      <c r="I420" s="1" t="s">
        <v>721</v>
      </c>
      <c r="J420" s="5">
        <v>1.0</v>
      </c>
    </row>
    <row r="421" hidden="1">
      <c r="A421" s="1" t="s">
        <v>1454</v>
      </c>
      <c r="B421" s="1">
        <v>122117.0</v>
      </c>
      <c r="C421" s="1">
        <v>8.0</v>
      </c>
      <c r="D421" s="1">
        <v>26.0</v>
      </c>
      <c r="E421" s="1">
        <f t="shared" si="1"/>
        <v>6</v>
      </c>
      <c r="F421" s="1" t="str">
        <f>VLOOKUP(E421,State_code!$B$1:$C$56, 2, FALSE)</f>
        <v>CA</v>
      </c>
      <c r="G421" s="1">
        <v>634.0</v>
      </c>
      <c r="H421" s="1">
        <v>-2.0</v>
      </c>
      <c r="I421" s="1" t="s">
        <v>1454</v>
      </c>
      <c r="J421" s="5">
        <v>1.0</v>
      </c>
    </row>
    <row r="422" hidden="1">
      <c r="A422" s="1" t="s">
        <v>1455</v>
      </c>
      <c r="B422" s="1">
        <v>122180.0</v>
      </c>
      <c r="C422" s="1">
        <v>8.0</v>
      </c>
      <c r="D422" s="1">
        <v>4.0</v>
      </c>
      <c r="E422" s="1">
        <f t="shared" si="1"/>
        <v>6</v>
      </c>
      <c r="F422" s="1" t="str">
        <f>VLOOKUP(E422,State_code!$B$1:$C$56, 2, FALSE)</f>
        <v>CA</v>
      </c>
      <c r="G422" s="1">
        <v>607.0</v>
      </c>
      <c r="H422" s="1">
        <v>-2.0</v>
      </c>
      <c r="I422" s="1" t="s">
        <v>1455</v>
      </c>
      <c r="J422" s="5">
        <v>1.0</v>
      </c>
    </row>
    <row r="423" hidden="1">
      <c r="A423" s="1" t="s">
        <v>1456</v>
      </c>
      <c r="B423" s="1">
        <v>122205.0</v>
      </c>
      <c r="C423" s="1">
        <v>8.0</v>
      </c>
      <c r="D423" s="1">
        <v>2.0</v>
      </c>
      <c r="E423" s="1">
        <f t="shared" si="1"/>
        <v>6</v>
      </c>
      <c r="F423" s="1" t="str">
        <f>VLOOKUP(E423,State_code!$B$1:$C$56, 2, FALSE)</f>
        <v>CA</v>
      </c>
      <c r="G423" s="1">
        <v>640.0</v>
      </c>
      <c r="H423" s="1">
        <v>-2.0</v>
      </c>
      <c r="I423" s="1" t="s">
        <v>1456</v>
      </c>
      <c r="J423" s="5">
        <v>1.0</v>
      </c>
    </row>
    <row r="424" hidden="1">
      <c r="A424" s="1" t="s">
        <v>1457</v>
      </c>
      <c r="B424" s="1">
        <v>122296.0</v>
      </c>
      <c r="C424" s="1">
        <v>8.0</v>
      </c>
      <c r="D424" s="1">
        <v>26.0</v>
      </c>
      <c r="E424" s="1">
        <f t="shared" si="1"/>
        <v>6</v>
      </c>
      <c r="F424" s="1" t="str">
        <f>VLOOKUP(E424,State_code!$B$1:$C$56, 2, FALSE)</f>
        <v>CA</v>
      </c>
      <c r="G424" s="1">
        <v>612.0</v>
      </c>
      <c r="H424" s="1">
        <v>-2.0</v>
      </c>
      <c r="I424" s="1" t="s">
        <v>1457</v>
      </c>
      <c r="J424" s="5">
        <v>1.0</v>
      </c>
    </row>
    <row r="425" hidden="1">
      <c r="A425" s="1" t="s">
        <v>1458</v>
      </c>
      <c r="B425" s="1">
        <v>122320.0</v>
      </c>
      <c r="C425" s="1">
        <v>8.0</v>
      </c>
      <c r="D425" s="1">
        <v>-2.0</v>
      </c>
      <c r="E425" s="1">
        <f t="shared" si="1"/>
        <v>6</v>
      </c>
      <c r="F425" s="1" t="str">
        <f>VLOOKUP(E425,State_code!$B$1:$C$56, 2, FALSE)</f>
        <v>CA</v>
      </c>
      <c r="G425" s="1">
        <v>651.0</v>
      </c>
      <c r="H425" s="1">
        <v>-2.0</v>
      </c>
      <c r="I425" s="1" t="s">
        <v>1458</v>
      </c>
      <c r="J425" s="5">
        <v>4.0</v>
      </c>
    </row>
    <row r="426" hidden="1">
      <c r="A426" s="1" t="s">
        <v>1459</v>
      </c>
      <c r="B426" s="1">
        <v>122339.0</v>
      </c>
      <c r="C426" s="1">
        <v>8.0</v>
      </c>
      <c r="D426" s="1">
        <v>3.0</v>
      </c>
      <c r="E426" s="1">
        <f t="shared" si="1"/>
        <v>6</v>
      </c>
      <c r="F426" s="1" t="str">
        <f>VLOOKUP(E426,State_code!$B$1:$C$56, 2, FALSE)</f>
        <v>CA</v>
      </c>
      <c r="G426" s="1">
        <v>650.0</v>
      </c>
      <c r="H426" s="1">
        <v>-2.0</v>
      </c>
      <c r="I426" s="1" t="s">
        <v>1459</v>
      </c>
      <c r="J426" s="5">
        <v>3.0</v>
      </c>
    </row>
    <row r="427" hidden="1">
      <c r="A427" s="1" t="s">
        <v>1460</v>
      </c>
      <c r="B427" s="1">
        <v>122375.0</v>
      </c>
      <c r="C427" s="1">
        <v>8.0</v>
      </c>
      <c r="D427" s="1">
        <v>14.0</v>
      </c>
      <c r="E427" s="1">
        <f t="shared" si="1"/>
        <v>6</v>
      </c>
      <c r="F427" s="1" t="str">
        <f>VLOOKUP(E427,State_code!$B$1:$C$56, 2, FALSE)</f>
        <v>CA</v>
      </c>
      <c r="G427" s="1">
        <v>651.0</v>
      </c>
      <c r="H427" s="1">
        <v>-2.0</v>
      </c>
      <c r="I427" s="1" t="s">
        <v>1460</v>
      </c>
      <c r="J427" s="5">
        <v>1.0</v>
      </c>
    </row>
    <row r="428" hidden="1">
      <c r="A428" s="1" t="s">
        <v>1461</v>
      </c>
      <c r="B428" s="1">
        <v>122384.0</v>
      </c>
      <c r="C428" s="1">
        <v>8.0</v>
      </c>
      <c r="D428" s="1">
        <v>3.0</v>
      </c>
      <c r="E428" s="1">
        <f t="shared" si="1"/>
        <v>6</v>
      </c>
      <c r="F428" s="1" t="str">
        <f>VLOOKUP(E428,State_code!$B$1:$C$56, 2, FALSE)</f>
        <v>CA</v>
      </c>
      <c r="G428" s="1">
        <v>651.0</v>
      </c>
      <c r="H428" s="1">
        <v>-2.0</v>
      </c>
      <c r="I428" s="1" t="s">
        <v>1461</v>
      </c>
      <c r="J428" s="5">
        <v>4.0</v>
      </c>
    </row>
    <row r="429" hidden="1">
      <c r="A429" s="1" t="s">
        <v>967</v>
      </c>
      <c r="B429" s="1">
        <v>122409.0</v>
      </c>
      <c r="C429" s="1">
        <v>8.0</v>
      </c>
      <c r="D429" s="1">
        <v>16.0</v>
      </c>
      <c r="E429" s="1">
        <f t="shared" si="1"/>
        <v>6</v>
      </c>
      <c r="F429" s="1" t="str">
        <f>VLOOKUP(E429,State_code!$B$1:$C$56, 2, FALSE)</f>
        <v>CA</v>
      </c>
      <c r="G429" s="1">
        <v>651.0</v>
      </c>
      <c r="H429" s="1">
        <v>-2.0</v>
      </c>
      <c r="I429" s="1" t="s">
        <v>967</v>
      </c>
      <c r="J429" s="5">
        <v>3.0</v>
      </c>
    </row>
    <row r="430" hidden="1">
      <c r="A430" s="1" t="s">
        <v>391</v>
      </c>
      <c r="B430" s="1">
        <v>122436.0</v>
      </c>
      <c r="C430" s="1">
        <v>8.0</v>
      </c>
      <c r="D430" s="1">
        <v>16.0</v>
      </c>
      <c r="E430" s="1">
        <f t="shared" si="1"/>
        <v>6</v>
      </c>
      <c r="F430" s="1" t="str">
        <f>VLOOKUP(E430,State_code!$B$1:$C$56, 2, FALSE)</f>
        <v>CA</v>
      </c>
      <c r="G430" s="1">
        <v>651.0</v>
      </c>
      <c r="H430" s="1">
        <v>30.0</v>
      </c>
      <c r="I430" s="1" t="s">
        <v>391</v>
      </c>
      <c r="J430" s="5">
        <v>1.0</v>
      </c>
    </row>
    <row r="431" hidden="1">
      <c r="A431" s="1" t="s">
        <v>1462</v>
      </c>
      <c r="B431" s="1">
        <v>122506.0</v>
      </c>
      <c r="C431" s="1">
        <v>8.0</v>
      </c>
      <c r="D431" s="1">
        <v>30.0</v>
      </c>
      <c r="E431" s="1">
        <f t="shared" si="1"/>
        <v>6</v>
      </c>
      <c r="F431" s="1" t="str">
        <f>VLOOKUP(E431,State_code!$B$1:$C$56, 2, FALSE)</f>
        <v>CA</v>
      </c>
      <c r="G431" s="1">
        <v>611.0</v>
      </c>
      <c r="H431" s="1">
        <v>-2.0</v>
      </c>
      <c r="I431" s="1" t="s">
        <v>1462</v>
      </c>
      <c r="J431" s="5">
        <v>2.0</v>
      </c>
    </row>
    <row r="432" hidden="1">
      <c r="A432" s="1" t="s">
        <v>585</v>
      </c>
      <c r="B432" s="1">
        <v>122597.0</v>
      </c>
      <c r="C432" s="1">
        <v>8.0</v>
      </c>
      <c r="D432" s="1">
        <v>16.0</v>
      </c>
      <c r="E432" s="1">
        <f t="shared" si="1"/>
        <v>6</v>
      </c>
      <c r="F432" s="1" t="str">
        <f>VLOOKUP(E432,State_code!$B$1:$C$56, 2, FALSE)</f>
        <v>CA</v>
      </c>
      <c r="G432" s="1">
        <v>611.0</v>
      </c>
      <c r="H432" s="1">
        <v>-2.0</v>
      </c>
      <c r="I432" s="1" t="s">
        <v>585</v>
      </c>
      <c r="J432" s="5">
        <v>2.0</v>
      </c>
    </row>
    <row r="433" hidden="1">
      <c r="A433" s="1" t="s">
        <v>295</v>
      </c>
      <c r="B433" s="1">
        <v>122612.0</v>
      </c>
      <c r="C433" s="1">
        <v>8.0</v>
      </c>
      <c r="D433" s="1">
        <v>17.0</v>
      </c>
      <c r="E433" s="1">
        <f t="shared" si="1"/>
        <v>6</v>
      </c>
      <c r="F433" s="1" t="str">
        <f>VLOOKUP(E433,State_code!$B$1:$C$56, 2, FALSE)</f>
        <v>CA</v>
      </c>
      <c r="G433" s="1">
        <v>611.0</v>
      </c>
      <c r="H433" s="1">
        <v>30.0</v>
      </c>
      <c r="I433" s="1" t="s">
        <v>295</v>
      </c>
      <c r="J433" s="5">
        <v>4.0</v>
      </c>
    </row>
    <row r="434" hidden="1">
      <c r="A434" s="1" t="s">
        <v>1463</v>
      </c>
      <c r="B434" s="1">
        <v>122649.0</v>
      </c>
      <c r="C434" s="1">
        <v>8.0</v>
      </c>
      <c r="D434" s="1">
        <v>31.0</v>
      </c>
      <c r="E434" s="1">
        <f t="shared" si="1"/>
        <v>6</v>
      </c>
      <c r="F434" s="1" t="str">
        <f>VLOOKUP(E434,State_code!$B$1:$C$56, 2, FALSE)</f>
        <v>CA</v>
      </c>
      <c r="G434" s="1">
        <v>620.0</v>
      </c>
      <c r="H434" s="1">
        <v>-2.0</v>
      </c>
      <c r="I434" s="1" t="s">
        <v>1463</v>
      </c>
      <c r="J434" s="5">
        <v>1.0</v>
      </c>
    </row>
    <row r="435" hidden="1">
      <c r="A435" s="1" t="s">
        <v>1464</v>
      </c>
      <c r="B435" s="1">
        <v>122658.0</v>
      </c>
      <c r="C435" s="1">
        <v>8.0</v>
      </c>
      <c r="D435" s="1">
        <v>4.0</v>
      </c>
      <c r="E435" s="1">
        <f t="shared" si="1"/>
        <v>6</v>
      </c>
      <c r="F435" s="1" t="str">
        <f>VLOOKUP(E435,State_code!$B$1:$C$56, 2, FALSE)</f>
        <v>CA</v>
      </c>
      <c r="G435" s="1">
        <v>609.0</v>
      </c>
      <c r="H435" s="1">
        <v>-2.0</v>
      </c>
      <c r="I435" s="1" t="s">
        <v>1464</v>
      </c>
      <c r="J435" s="5">
        <v>1.0</v>
      </c>
    </row>
    <row r="436" hidden="1">
      <c r="A436" s="1" t="s">
        <v>1465</v>
      </c>
      <c r="B436" s="1">
        <v>122685.0</v>
      </c>
      <c r="C436" s="1">
        <v>8.0</v>
      </c>
      <c r="D436" s="1">
        <v>26.0</v>
      </c>
      <c r="E436" s="1">
        <f t="shared" si="1"/>
        <v>6</v>
      </c>
      <c r="F436" s="1" t="str">
        <f>VLOOKUP(E436,State_code!$B$1:$C$56, 2, FALSE)</f>
        <v>CA</v>
      </c>
      <c r="G436" s="1">
        <v>620.0</v>
      </c>
      <c r="H436" s="1">
        <v>-2.0</v>
      </c>
      <c r="I436" s="1" t="s">
        <v>1465</v>
      </c>
      <c r="J436" s="5">
        <v>1.0</v>
      </c>
    </row>
    <row r="437" hidden="1">
      <c r="A437" s="1" t="s">
        <v>1466</v>
      </c>
      <c r="B437" s="1">
        <v>122694.0</v>
      </c>
      <c r="C437" s="1">
        <v>8.0</v>
      </c>
      <c r="D437" s="1">
        <v>9.0</v>
      </c>
      <c r="E437" s="1">
        <f t="shared" si="1"/>
        <v>6</v>
      </c>
      <c r="F437" s="1" t="str">
        <f>VLOOKUP(E437,State_code!$B$1:$C$56, 2, FALSE)</f>
        <v>CA</v>
      </c>
      <c r="G437" s="1">
        <v>620.0</v>
      </c>
      <c r="H437" s="1">
        <v>-2.0</v>
      </c>
      <c r="I437" s="1" t="s">
        <v>1466</v>
      </c>
      <c r="J437" s="5">
        <v>1.0</v>
      </c>
    </row>
    <row r="438" hidden="1">
      <c r="A438" s="1" t="s">
        <v>1467</v>
      </c>
      <c r="B438" s="1">
        <v>122728.0</v>
      </c>
      <c r="C438" s="1">
        <v>8.0</v>
      </c>
      <c r="D438" s="1">
        <v>19.0</v>
      </c>
      <c r="E438" s="1">
        <f t="shared" si="1"/>
        <v>6</v>
      </c>
      <c r="F438" s="1" t="str">
        <f>VLOOKUP(E438,State_code!$B$1:$C$56, 2, FALSE)</f>
        <v>CA</v>
      </c>
      <c r="G438" s="1">
        <v>603.0</v>
      </c>
      <c r="H438" s="1">
        <v>79.0</v>
      </c>
      <c r="I438" s="1" t="s">
        <v>1467</v>
      </c>
      <c r="J438" s="5">
        <v>1.0</v>
      </c>
    </row>
    <row r="439" hidden="1">
      <c r="A439" s="1" t="s">
        <v>1468</v>
      </c>
      <c r="B439" s="1">
        <v>122737.0</v>
      </c>
      <c r="C439" s="1">
        <v>8.0</v>
      </c>
      <c r="D439" s="1">
        <v>-2.0</v>
      </c>
      <c r="E439" s="1">
        <f t="shared" si="1"/>
        <v>6</v>
      </c>
      <c r="F439" s="1" t="str">
        <f>VLOOKUP(E439,State_code!$B$1:$C$56, 2, FALSE)</f>
        <v>CA</v>
      </c>
      <c r="G439" s="1">
        <v>618.0</v>
      </c>
      <c r="H439" s="1">
        <v>-2.0</v>
      </c>
      <c r="I439" s="1" t="s">
        <v>1468</v>
      </c>
      <c r="J439" s="5">
        <v>1.0</v>
      </c>
    </row>
    <row r="440" hidden="1">
      <c r="A440" s="1" t="s">
        <v>1469</v>
      </c>
      <c r="B440" s="1">
        <v>122746.0</v>
      </c>
      <c r="C440" s="1">
        <v>8.0</v>
      </c>
      <c r="D440" s="1">
        <v>5.0</v>
      </c>
      <c r="E440" s="1">
        <f t="shared" si="1"/>
        <v>6</v>
      </c>
      <c r="F440" s="1" t="str">
        <f>VLOOKUP(E440,State_code!$B$1:$C$56, 2, FALSE)</f>
        <v>CA</v>
      </c>
      <c r="G440" s="1">
        <v>616.0</v>
      </c>
      <c r="H440" s="1">
        <v>-2.0</v>
      </c>
      <c r="I440" s="1" t="s">
        <v>1469</v>
      </c>
      <c r="J440" s="5">
        <v>4.0</v>
      </c>
    </row>
    <row r="441" hidden="1">
      <c r="A441" s="1" t="s">
        <v>951</v>
      </c>
      <c r="B441" s="1">
        <v>122755.0</v>
      </c>
      <c r="C441" s="1">
        <v>8.0</v>
      </c>
      <c r="D441" s="1">
        <v>18.0</v>
      </c>
      <c r="E441" s="1">
        <f t="shared" si="1"/>
        <v>6</v>
      </c>
      <c r="F441" s="1" t="str">
        <f>VLOOKUP(E441,State_code!$B$1:$C$56, 2, FALSE)</f>
        <v>CA</v>
      </c>
      <c r="G441" s="1">
        <v>618.0</v>
      </c>
      <c r="H441" s="1">
        <v>-2.0</v>
      </c>
      <c r="I441" s="1" t="s">
        <v>951</v>
      </c>
      <c r="J441" s="5">
        <v>1.0</v>
      </c>
    </row>
    <row r="442" hidden="1">
      <c r="A442" s="1" t="s">
        <v>1470</v>
      </c>
      <c r="B442" s="1">
        <v>122782.0</v>
      </c>
      <c r="C442" s="1">
        <v>8.0</v>
      </c>
      <c r="D442" s="1">
        <v>-2.0</v>
      </c>
      <c r="E442" s="1">
        <f t="shared" si="1"/>
        <v>6</v>
      </c>
      <c r="F442" s="1" t="str">
        <f>VLOOKUP(E442,State_code!$B$1:$C$56, 2, FALSE)</f>
        <v>CA</v>
      </c>
      <c r="G442" s="1">
        <v>615.0</v>
      </c>
      <c r="H442" s="1">
        <v>-2.0</v>
      </c>
      <c r="I442" s="1" t="s">
        <v>1470</v>
      </c>
      <c r="J442" s="5">
        <v>1.0</v>
      </c>
    </row>
    <row r="443" hidden="1">
      <c r="A443" s="1" t="s">
        <v>1471</v>
      </c>
      <c r="B443" s="1">
        <v>122791.0</v>
      </c>
      <c r="C443" s="1">
        <v>8.0</v>
      </c>
      <c r="D443" s="1">
        <v>2.0</v>
      </c>
      <c r="E443" s="1">
        <f t="shared" si="1"/>
        <v>6</v>
      </c>
      <c r="F443" s="1" t="str">
        <f>VLOOKUP(E443,State_code!$B$1:$C$56, 2, FALSE)</f>
        <v>CA</v>
      </c>
      <c r="G443" s="1">
        <v>615.0</v>
      </c>
      <c r="H443" s="1">
        <v>-2.0</v>
      </c>
      <c r="I443" s="1" t="s">
        <v>1471</v>
      </c>
      <c r="J443" s="5">
        <v>3.0</v>
      </c>
    </row>
    <row r="444" hidden="1">
      <c r="A444" s="1" t="s">
        <v>271</v>
      </c>
      <c r="B444" s="1">
        <v>122889.0</v>
      </c>
      <c r="C444" s="1">
        <v>8.0</v>
      </c>
      <c r="D444" s="1">
        <v>1.0</v>
      </c>
      <c r="E444" s="1">
        <f t="shared" si="1"/>
        <v>6</v>
      </c>
      <c r="F444" s="1" t="str">
        <f>VLOOKUP(E444,State_code!$B$1:$C$56, 2, FALSE)</f>
        <v>CA</v>
      </c>
      <c r="G444" s="1">
        <v>624.0</v>
      </c>
      <c r="H444" s="1">
        <v>-2.0</v>
      </c>
      <c r="I444" s="1" t="s">
        <v>271</v>
      </c>
      <c r="J444" s="5">
        <v>3.0</v>
      </c>
    </row>
    <row r="445" hidden="1">
      <c r="A445" s="1" t="s">
        <v>939</v>
      </c>
      <c r="B445" s="1">
        <v>122931.0</v>
      </c>
      <c r="C445" s="1">
        <v>8.0</v>
      </c>
      <c r="D445" s="1">
        <v>17.0</v>
      </c>
      <c r="E445" s="1">
        <f t="shared" si="1"/>
        <v>6</v>
      </c>
      <c r="F445" s="1" t="str">
        <f>VLOOKUP(E445,State_code!$B$1:$C$56, 2, FALSE)</f>
        <v>CA</v>
      </c>
      <c r="G445" s="1">
        <v>617.0</v>
      </c>
      <c r="H445" s="1">
        <v>30.0</v>
      </c>
      <c r="I445" s="1" t="s">
        <v>939</v>
      </c>
      <c r="J445" s="5">
        <v>1.0</v>
      </c>
    </row>
    <row r="446" hidden="1">
      <c r="A446" s="1" t="s">
        <v>1472</v>
      </c>
      <c r="B446" s="1">
        <v>122977.0</v>
      </c>
      <c r="C446" s="1">
        <v>8.0</v>
      </c>
      <c r="D446" s="1">
        <v>14.0</v>
      </c>
      <c r="E446" s="1">
        <f t="shared" si="1"/>
        <v>6</v>
      </c>
      <c r="F446" s="1" t="str">
        <f>VLOOKUP(E446,State_code!$B$1:$C$56, 2, FALSE)</f>
        <v>CA</v>
      </c>
      <c r="G446" s="1">
        <v>636.0</v>
      </c>
      <c r="H446" s="1">
        <v>-2.0</v>
      </c>
      <c r="I446" s="1" t="s">
        <v>1472</v>
      </c>
      <c r="J446" s="5">
        <v>4.0</v>
      </c>
    </row>
    <row r="447" hidden="1">
      <c r="A447" s="1" t="s">
        <v>1473</v>
      </c>
      <c r="B447" s="1">
        <v>123013.0</v>
      </c>
      <c r="C447" s="1">
        <v>8.0</v>
      </c>
      <c r="D447" s="1">
        <v>2.0</v>
      </c>
      <c r="E447" s="1">
        <f t="shared" si="1"/>
        <v>6</v>
      </c>
      <c r="F447" s="1" t="str">
        <f>VLOOKUP(E447,State_code!$B$1:$C$56, 2, FALSE)</f>
        <v>CA</v>
      </c>
      <c r="G447" s="1">
        <v>604.0</v>
      </c>
      <c r="H447" s="1">
        <v>-2.0</v>
      </c>
      <c r="I447" s="1" t="s">
        <v>1473</v>
      </c>
      <c r="J447" s="5">
        <v>1.0</v>
      </c>
    </row>
    <row r="448" hidden="1">
      <c r="A448" s="1" t="s">
        <v>731</v>
      </c>
      <c r="B448" s="1">
        <v>123095.0</v>
      </c>
      <c r="C448" s="1">
        <v>8.0</v>
      </c>
      <c r="D448" s="1">
        <v>17.0</v>
      </c>
      <c r="E448" s="1">
        <f t="shared" si="1"/>
        <v>6</v>
      </c>
      <c r="F448" s="1" t="str">
        <f>VLOOKUP(E448,State_code!$B$1:$C$56, 2, FALSE)</f>
        <v>CA</v>
      </c>
      <c r="G448" s="1">
        <v>628.0</v>
      </c>
      <c r="H448" s="1">
        <v>-2.0</v>
      </c>
      <c r="I448" s="1" t="s">
        <v>731</v>
      </c>
      <c r="J448" s="5">
        <v>1.0</v>
      </c>
    </row>
    <row r="449" hidden="1">
      <c r="A449" s="1" t="s">
        <v>603</v>
      </c>
      <c r="B449" s="1">
        <v>123165.0</v>
      </c>
      <c r="C449" s="1">
        <v>8.0</v>
      </c>
      <c r="D449" s="1">
        <v>21.0</v>
      </c>
      <c r="E449" s="1">
        <f t="shared" si="1"/>
        <v>6</v>
      </c>
      <c r="F449" s="1" t="str">
        <f>VLOOKUP(E449,State_code!$B$1:$C$56, 2, FALSE)</f>
        <v>CA</v>
      </c>
      <c r="G449" s="1">
        <v>628.0</v>
      </c>
      <c r="H449" s="1">
        <v>-2.0</v>
      </c>
      <c r="I449" s="1" t="s">
        <v>603</v>
      </c>
      <c r="J449" s="5">
        <v>2.0</v>
      </c>
    </row>
    <row r="450" hidden="1">
      <c r="A450" s="1" t="s">
        <v>1474</v>
      </c>
      <c r="B450" s="1">
        <v>123217.0</v>
      </c>
      <c r="C450" s="1">
        <v>8.0</v>
      </c>
      <c r="D450" s="1">
        <v>1.0</v>
      </c>
      <c r="E450" s="1">
        <f t="shared" si="1"/>
        <v>6</v>
      </c>
      <c r="F450" s="1" t="str">
        <f>VLOOKUP(E450,State_code!$B$1:$C$56, 2, FALSE)</f>
        <v>CA</v>
      </c>
      <c r="G450" s="1">
        <v>620.0</v>
      </c>
      <c r="H450" s="1">
        <v>-2.0</v>
      </c>
      <c r="I450" s="1" t="s">
        <v>1474</v>
      </c>
      <c r="J450" s="5">
        <v>4.0</v>
      </c>
    </row>
    <row r="451" hidden="1">
      <c r="A451" s="1" t="s">
        <v>1475</v>
      </c>
      <c r="B451" s="1">
        <v>123280.0</v>
      </c>
      <c r="C451" s="1">
        <v>8.0</v>
      </c>
      <c r="D451" s="1">
        <v>24.0</v>
      </c>
      <c r="E451" s="1">
        <f t="shared" si="1"/>
        <v>6</v>
      </c>
      <c r="F451" s="1" t="str">
        <f>VLOOKUP(E451,State_code!$B$1:$C$56, 2, FALSE)</f>
        <v>CA</v>
      </c>
      <c r="G451" s="1">
        <v>601.0</v>
      </c>
      <c r="H451" s="1">
        <v>54.0</v>
      </c>
      <c r="I451" s="1" t="s">
        <v>1475</v>
      </c>
      <c r="J451" s="5">
        <v>4.0</v>
      </c>
    </row>
    <row r="452" hidden="1">
      <c r="A452" s="1" t="s">
        <v>1476</v>
      </c>
      <c r="B452" s="1">
        <v>123299.0</v>
      </c>
      <c r="C452" s="1">
        <v>8.0</v>
      </c>
      <c r="D452" s="1">
        <v>14.0</v>
      </c>
      <c r="E452" s="1">
        <f t="shared" si="1"/>
        <v>6</v>
      </c>
      <c r="F452" s="1" t="str">
        <f>VLOOKUP(E452,State_code!$B$1:$C$56, 2, FALSE)</f>
        <v>CA</v>
      </c>
      <c r="G452" s="1">
        <v>601.0</v>
      </c>
      <c r="H452" s="1">
        <v>-2.0</v>
      </c>
      <c r="I452" s="1" t="s">
        <v>1476</v>
      </c>
      <c r="J452" s="5">
        <v>1.0</v>
      </c>
    </row>
    <row r="453" hidden="1">
      <c r="A453" s="1" t="s">
        <v>1477</v>
      </c>
      <c r="B453" s="1">
        <v>123341.0</v>
      </c>
      <c r="C453" s="1">
        <v>8.0</v>
      </c>
      <c r="D453" s="1">
        <v>4.0</v>
      </c>
      <c r="E453" s="1">
        <f t="shared" si="1"/>
        <v>6</v>
      </c>
      <c r="F453" s="1" t="str">
        <f>VLOOKUP(E453,State_code!$B$1:$C$56, 2, FALSE)</f>
        <v>CA</v>
      </c>
      <c r="G453" s="1">
        <v>603.0</v>
      </c>
      <c r="H453" s="1">
        <v>-2.0</v>
      </c>
      <c r="I453" s="1" t="s">
        <v>1477</v>
      </c>
      <c r="J453" s="5">
        <v>1.0</v>
      </c>
    </row>
    <row r="454" hidden="1">
      <c r="A454" s="1" t="s">
        <v>1478</v>
      </c>
      <c r="B454" s="1">
        <v>123350.0</v>
      </c>
      <c r="C454" s="1">
        <v>8.0</v>
      </c>
      <c r="D454" s="1">
        <v>-2.0</v>
      </c>
      <c r="E454" s="1">
        <f t="shared" si="1"/>
        <v>6</v>
      </c>
      <c r="F454" s="1" t="str">
        <f>VLOOKUP(E454,State_code!$B$1:$C$56, 2, FALSE)</f>
        <v>CA</v>
      </c>
      <c r="G454" s="1">
        <v>613.0</v>
      </c>
      <c r="H454" s="1">
        <v>-2.0</v>
      </c>
      <c r="I454" s="1" t="s">
        <v>1478</v>
      </c>
      <c r="J454" s="5">
        <v>1.0</v>
      </c>
    </row>
    <row r="455" hidden="1">
      <c r="A455" s="1" t="s">
        <v>1479</v>
      </c>
      <c r="B455" s="1">
        <v>123448.0</v>
      </c>
      <c r="C455" s="1">
        <v>8.0</v>
      </c>
      <c r="D455" s="1">
        <v>31.0</v>
      </c>
      <c r="E455" s="1">
        <f t="shared" si="1"/>
        <v>6</v>
      </c>
      <c r="F455" s="1" t="str">
        <f>VLOOKUP(E455,State_code!$B$1:$C$56, 2, FALSE)</f>
        <v>CA</v>
      </c>
      <c r="G455" s="1">
        <v>646.0</v>
      </c>
      <c r="H455" s="1">
        <v>79.0</v>
      </c>
      <c r="I455" s="1" t="s">
        <v>1479</v>
      </c>
      <c r="J455" s="5">
        <v>1.0</v>
      </c>
    </row>
    <row r="456" hidden="1">
      <c r="A456" s="1" t="s">
        <v>1480</v>
      </c>
      <c r="B456" s="1">
        <v>123457.0</v>
      </c>
      <c r="C456" s="1">
        <v>8.0</v>
      </c>
      <c r="D456" s="1">
        <v>21.0</v>
      </c>
      <c r="E456" s="1">
        <f t="shared" si="1"/>
        <v>6</v>
      </c>
      <c r="F456" s="1" t="str">
        <f>VLOOKUP(E456,State_code!$B$1:$C$56, 2, FALSE)</f>
        <v>CA</v>
      </c>
      <c r="G456" s="1">
        <v>601.0</v>
      </c>
      <c r="H456" s="1">
        <v>34.0</v>
      </c>
      <c r="I456" s="1" t="s">
        <v>1480</v>
      </c>
      <c r="J456" s="5">
        <v>4.0</v>
      </c>
    </row>
    <row r="457" hidden="1">
      <c r="A457" s="1" t="s">
        <v>1481</v>
      </c>
      <c r="B457" s="1">
        <v>123484.0</v>
      </c>
      <c r="C457" s="1">
        <v>8.0</v>
      </c>
      <c r="D457" s="1">
        <v>5.0</v>
      </c>
      <c r="E457" s="1">
        <f t="shared" si="1"/>
        <v>6</v>
      </c>
      <c r="F457" s="1" t="str">
        <f>VLOOKUP(E457,State_code!$B$1:$C$56, 2, FALSE)</f>
        <v>CA</v>
      </c>
      <c r="G457" s="1">
        <v>601.0</v>
      </c>
      <c r="H457" s="1">
        <v>-2.0</v>
      </c>
      <c r="I457" s="1" t="s">
        <v>1481</v>
      </c>
      <c r="J457" s="5">
        <v>1.0</v>
      </c>
    </row>
    <row r="458" hidden="1">
      <c r="A458" s="1" t="s">
        <v>1482</v>
      </c>
      <c r="B458" s="1">
        <v>123493.0</v>
      </c>
      <c r="C458" s="1">
        <v>8.0</v>
      </c>
      <c r="D458" s="1">
        <v>-2.0</v>
      </c>
      <c r="E458" s="1">
        <f t="shared" si="1"/>
        <v>6</v>
      </c>
      <c r="F458" s="1" t="str">
        <f>VLOOKUP(E458,State_code!$B$1:$C$56, 2, FALSE)</f>
        <v>CA</v>
      </c>
      <c r="G458" s="1">
        <v>607.0</v>
      </c>
      <c r="H458" s="1">
        <v>-2.0</v>
      </c>
      <c r="I458" s="1" t="s">
        <v>1482</v>
      </c>
      <c r="J458" s="5">
        <v>1.0</v>
      </c>
    </row>
    <row r="459" hidden="1">
      <c r="A459" s="1" t="s">
        <v>1483</v>
      </c>
      <c r="B459" s="1">
        <v>123509.0</v>
      </c>
      <c r="C459" s="1">
        <v>8.0</v>
      </c>
      <c r="D459" s="1">
        <v>14.0</v>
      </c>
      <c r="E459" s="1">
        <f t="shared" si="1"/>
        <v>6</v>
      </c>
      <c r="F459" s="1" t="str">
        <f>VLOOKUP(E459,State_code!$B$1:$C$56, 2, FALSE)</f>
        <v>CA</v>
      </c>
      <c r="G459" s="1">
        <v>615.0</v>
      </c>
      <c r="H459" s="1">
        <v>-2.0</v>
      </c>
      <c r="I459" s="1" t="s">
        <v>1483</v>
      </c>
      <c r="J459" s="5">
        <v>3.0</v>
      </c>
    </row>
    <row r="460" hidden="1">
      <c r="A460" s="1" t="s">
        <v>1484</v>
      </c>
      <c r="B460" s="1">
        <v>123527.0</v>
      </c>
      <c r="C460" s="1">
        <v>8.0</v>
      </c>
      <c r="D460" s="1">
        <v>4.0</v>
      </c>
      <c r="E460" s="1">
        <f t="shared" si="1"/>
        <v>6</v>
      </c>
      <c r="F460" s="1" t="str">
        <f>VLOOKUP(E460,State_code!$B$1:$C$56, 2, FALSE)</f>
        <v>CA</v>
      </c>
      <c r="G460" s="1">
        <v>633.0</v>
      </c>
      <c r="H460" s="1">
        <v>-2.0</v>
      </c>
      <c r="I460" s="1" t="s">
        <v>1484</v>
      </c>
      <c r="J460" s="5">
        <v>2.0</v>
      </c>
    </row>
    <row r="461" hidden="1">
      <c r="A461" s="1" t="s">
        <v>1485</v>
      </c>
      <c r="B461" s="1">
        <v>123554.0</v>
      </c>
      <c r="C461" s="1">
        <v>8.0</v>
      </c>
      <c r="D461" s="1">
        <v>18.0</v>
      </c>
      <c r="E461" s="1">
        <f t="shared" si="1"/>
        <v>6</v>
      </c>
      <c r="F461" s="1" t="str">
        <f>VLOOKUP(E461,State_code!$B$1:$C$56, 2, FALSE)</f>
        <v>CA</v>
      </c>
      <c r="G461" s="1">
        <v>610.0</v>
      </c>
      <c r="H461" s="1">
        <v>30.0</v>
      </c>
      <c r="I461" s="1" t="s">
        <v>1485</v>
      </c>
      <c r="J461" s="5">
        <v>4.0</v>
      </c>
    </row>
    <row r="462" hidden="1">
      <c r="A462" s="1" t="s">
        <v>1486</v>
      </c>
      <c r="B462" s="1">
        <v>123563.0</v>
      </c>
      <c r="C462" s="1">
        <v>8.0</v>
      </c>
      <c r="D462" s="1">
        <v>14.0</v>
      </c>
      <c r="E462" s="1">
        <f t="shared" si="1"/>
        <v>6</v>
      </c>
      <c r="F462" s="1" t="str">
        <f>VLOOKUP(E462,State_code!$B$1:$C$56, 2, FALSE)</f>
        <v>CA</v>
      </c>
      <c r="G462" s="1">
        <v>608.0</v>
      </c>
      <c r="H462" s="1">
        <v>-2.0</v>
      </c>
      <c r="I462" s="1" t="s">
        <v>1486</v>
      </c>
      <c r="J462" s="5">
        <v>2.0</v>
      </c>
    </row>
    <row r="463" hidden="1">
      <c r="A463" s="1" t="s">
        <v>218</v>
      </c>
      <c r="B463" s="1">
        <v>123572.0</v>
      </c>
      <c r="C463" s="1">
        <v>8.0</v>
      </c>
      <c r="D463" s="1">
        <v>18.0</v>
      </c>
      <c r="E463" s="1">
        <f t="shared" si="1"/>
        <v>6</v>
      </c>
      <c r="F463" s="1" t="str">
        <f>VLOOKUP(E463,State_code!$B$1:$C$56, 2, FALSE)</f>
        <v>CA</v>
      </c>
      <c r="G463" s="1">
        <v>604.0</v>
      </c>
      <c r="H463" s="1">
        <v>-2.0</v>
      </c>
      <c r="I463" s="1" t="s">
        <v>218</v>
      </c>
      <c r="J463" s="5">
        <v>1.0</v>
      </c>
    </row>
    <row r="464" hidden="1">
      <c r="A464" s="1" t="s">
        <v>1487</v>
      </c>
      <c r="B464" s="1">
        <v>123633.0</v>
      </c>
      <c r="C464" s="1">
        <v>8.0</v>
      </c>
      <c r="D464" s="1">
        <v>26.0</v>
      </c>
      <c r="E464" s="1">
        <f t="shared" si="1"/>
        <v>6</v>
      </c>
      <c r="F464" s="1" t="str">
        <f>VLOOKUP(E464,State_code!$B$1:$C$56, 2, FALSE)</f>
        <v>CA</v>
      </c>
      <c r="G464" s="1">
        <v>646.0</v>
      </c>
      <c r="H464" s="1">
        <v>-2.0</v>
      </c>
      <c r="I464" s="1" t="s">
        <v>1487</v>
      </c>
      <c r="J464" s="5">
        <v>4.0</v>
      </c>
    </row>
    <row r="465" hidden="1">
      <c r="A465" s="1" t="s">
        <v>1488</v>
      </c>
      <c r="B465" s="1">
        <v>123642.0</v>
      </c>
      <c r="C465" s="1">
        <v>8.0</v>
      </c>
      <c r="D465" s="1">
        <v>13.0</v>
      </c>
      <c r="E465" s="1">
        <f t="shared" si="1"/>
        <v>6</v>
      </c>
      <c r="F465" s="1" t="str">
        <f>VLOOKUP(E465,State_code!$B$1:$C$56, 2, FALSE)</f>
        <v>CA</v>
      </c>
      <c r="G465" s="1">
        <v>646.0</v>
      </c>
      <c r="H465" s="1">
        <v>-2.0</v>
      </c>
      <c r="I465" s="1" t="s">
        <v>1488</v>
      </c>
      <c r="J465" s="5">
        <v>1.0</v>
      </c>
    </row>
    <row r="466" hidden="1">
      <c r="A466" s="1" t="s">
        <v>1489</v>
      </c>
      <c r="B466" s="1">
        <v>123651.0</v>
      </c>
      <c r="C466" s="1">
        <v>8.0</v>
      </c>
      <c r="D466" s="1">
        <v>19.0</v>
      </c>
      <c r="E466" s="1">
        <f t="shared" si="1"/>
        <v>6</v>
      </c>
      <c r="F466" s="1" t="str">
        <f>VLOOKUP(E466,State_code!$B$1:$C$56, 2, FALSE)</f>
        <v>CA</v>
      </c>
      <c r="G466" s="1">
        <v>647.0</v>
      </c>
      <c r="H466" s="1">
        <v>27.0</v>
      </c>
      <c r="I466" s="1" t="s">
        <v>1489</v>
      </c>
      <c r="J466" s="5">
        <v>3.0</v>
      </c>
    </row>
    <row r="467" hidden="1">
      <c r="A467" s="1" t="s">
        <v>1490</v>
      </c>
      <c r="B467" s="1">
        <v>123679.0</v>
      </c>
      <c r="C467" s="1">
        <v>8.0</v>
      </c>
      <c r="D467" s="1">
        <v>10.0</v>
      </c>
      <c r="E467" s="1">
        <f t="shared" si="1"/>
        <v>6</v>
      </c>
      <c r="F467" s="1" t="str">
        <f>VLOOKUP(E467,State_code!$B$1:$C$56, 2, FALSE)</f>
        <v>CA</v>
      </c>
      <c r="G467" s="1">
        <v>645.0</v>
      </c>
      <c r="H467" s="1">
        <v>-2.0</v>
      </c>
      <c r="I467" s="1" t="s">
        <v>1490</v>
      </c>
      <c r="J467" s="5">
        <v>3.0</v>
      </c>
    </row>
    <row r="468" hidden="1">
      <c r="A468" s="1" t="s">
        <v>1491</v>
      </c>
      <c r="B468" s="1">
        <v>123800.0</v>
      </c>
      <c r="C468" s="1">
        <v>8.0</v>
      </c>
      <c r="D468" s="1">
        <v>1.0</v>
      </c>
      <c r="E468" s="1">
        <f t="shared" si="1"/>
        <v>6</v>
      </c>
      <c r="F468" s="1" t="str">
        <f>VLOOKUP(E468,State_code!$B$1:$C$56, 2, FALSE)</f>
        <v>CA</v>
      </c>
      <c r="G468" s="1">
        <v>652.0</v>
      </c>
      <c r="H468" s="1">
        <v>-2.0</v>
      </c>
      <c r="I468" s="1" t="s">
        <v>1491</v>
      </c>
      <c r="J468" s="5">
        <v>3.0</v>
      </c>
    </row>
    <row r="469" hidden="1">
      <c r="A469" s="1" t="s">
        <v>1492</v>
      </c>
      <c r="B469" s="1">
        <v>123916.0</v>
      </c>
      <c r="C469" s="1">
        <v>8.0</v>
      </c>
      <c r="D469" s="1">
        <v>24.0</v>
      </c>
      <c r="E469" s="1">
        <f t="shared" si="1"/>
        <v>6</v>
      </c>
      <c r="F469" s="1" t="str">
        <f>VLOOKUP(E469,State_code!$B$1:$C$56, 2, FALSE)</f>
        <v>CA</v>
      </c>
      <c r="G469" s="1">
        <v>612.0</v>
      </c>
      <c r="H469" s="1">
        <v>93.0</v>
      </c>
      <c r="I469" s="1" t="s">
        <v>1492</v>
      </c>
      <c r="J469" s="5">
        <v>3.0</v>
      </c>
    </row>
    <row r="470" hidden="1">
      <c r="A470" s="1" t="s">
        <v>347</v>
      </c>
      <c r="B470" s="1">
        <v>123925.0</v>
      </c>
      <c r="C470" s="1">
        <v>8.0</v>
      </c>
      <c r="D470" s="1">
        <v>-2.0</v>
      </c>
      <c r="E470" s="1">
        <f t="shared" si="1"/>
        <v>6</v>
      </c>
      <c r="F470" s="1" t="str">
        <f>VLOOKUP(E470,State_code!$B$1:$C$56, 2, FALSE)</f>
        <v>CA</v>
      </c>
      <c r="G470" s="1">
        <v>621.0</v>
      </c>
      <c r="H470" s="1">
        <v>-2.0</v>
      </c>
      <c r="I470" s="1" t="s">
        <v>347</v>
      </c>
      <c r="J470" s="5">
        <v>1.0</v>
      </c>
    </row>
    <row r="471" hidden="1">
      <c r="A471" s="1" t="s">
        <v>1493</v>
      </c>
      <c r="B471" s="1">
        <v>123943.0</v>
      </c>
      <c r="C471" s="1">
        <v>8.0</v>
      </c>
      <c r="D471" s="1">
        <v>26.0</v>
      </c>
      <c r="E471" s="1">
        <f t="shared" si="1"/>
        <v>6</v>
      </c>
      <c r="F471" s="1" t="str">
        <f>VLOOKUP(E471,State_code!$B$1:$C$56, 2, FALSE)</f>
        <v>CA</v>
      </c>
      <c r="G471" s="1">
        <v>645.0</v>
      </c>
      <c r="H471" s="1">
        <v>-2.0</v>
      </c>
      <c r="I471" s="1" t="s">
        <v>1493</v>
      </c>
      <c r="J471" s="5">
        <v>4.0</v>
      </c>
    </row>
    <row r="472" hidden="1">
      <c r="A472" s="1" t="s">
        <v>1494</v>
      </c>
      <c r="B472" s="1">
        <v>123952.0</v>
      </c>
      <c r="C472" s="1">
        <v>8.0</v>
      </c>
      <c r="D472" s="1">
        <v>32.0</v>
      </c>
      <c r="E472" s="1">
        <f t="shared" si="1"/>
        <v>6</v>
      </c>
      <c r="F472" s="1" t="str">
        <f>VLOOKUP(E472,State_code!$B$1:$C$56, 2, FALSE)</f>
        <v>CA</v>
      </c>
      <c r="G472" s="1">
        <v>634.0</v>
      </c>
      <c r="H472" s="1">
        <v>-2.0</v>
      </c>
      <c r="I472" s="1" t="s">
        <v>1494</v>
      </c>
      <c r="J472" s="5">
        <v>4.0</v>
      </c>
    </row>
    <row r="473" hidden="1">
      <c r="A473" s="1" t="s">
        <v>1495</v>
      </c>
      <c r="B473" s="1">
        <v>123961.0</v>
      </c>
      <c r="C473" s="1">
        <v>8.0</v>
      </c>
      <c r="D473" s="1">
        <v>15.0</v>
      </c>
      <c r="E473" s="1">
        <f t="shared" si="1"/>
        <v>6</v>
      </c>
      <c r="F473" s="1" t="str">
        <f>VLOOKUP(E473,State_code!$B$1:$C$56, 2, FALSE)</f>
        <v>CA</v>
      </c>
      <c r="G473" s="1">
        <v>637.0</v>
      </c>
      <c r="H473" s="1">
        <v>-2.0</v>
      </c>
      <c r="I473" s="1" t="s">
        <v>1495</v>
      </c>
      <c r="J473" s="5">
        <v>4.0</v>
      </c>
    </row>
    <row r="474" hidden="1">
      <c r="A474" s="1" t="s">
        <v>1496</v>
      </c>
      <c r="B474" s="1">
        <v>123970.0</v>
      </c>
      <c r="C474" s="1">
        <v>8.0</v>
      </c>
      <c r="D474" s="1">
        <v>31.0</v>
      </c>
      <c r="E474" s="1">
        <f t="shared" si="1"/>
        <v>6</v>
      </c>
      <c r="F474" s="1" t="str">
        <f>VLOOKUP(E474,State_code!$B$1:$C$56, 2, FALSE)</f>
        <v>CA</v>
      </c>
      <c r="G474" s="1">
        <v>634.0</v>
      </c>
      <c r="H474" s="1">
        <v>-2.0</v>
      </c>
      <c r="I474" s="1" t="s">
        <v>1496</v>
      </c>
      <c r="J474" s="5">
        <v>1.0</v>
      </c>
    </row>
    <row r="475" hidden="1">
      <c r="A475" s="1" t="s">
        <v>664</v>
      </c>
      <c r="B475" s="1">
        <v>124113.0</v>
      </c>
      <c r="C475" s="1">
        <v>8.0</v>
      </c>
      <c r="D475" s="1">
        <v>3.0</v>
      </c>
      <c r="E475" s="1">
        <f t="shared" si="1"/>
        <v>6</v>
      </c>
      <c r="F475" s="1" t="str">
        <f>VLOOKUP(E475,State_code!$B$1:$C$56, 2, FALSE)</f>
        <v>CA</v>
      </c>
      <c r="G475" s="1">
        <v>620.0</v>
      </c>
      <c r="H475" s="1">
        <v>-2.0</v>
      </c>
      <c r="I475" s="1" t="s">
        <v>664</v>
      </c>
      <c r="J475" s="5">
        <v>2.0</v>
      </c>
    </row>
    <row r="476" hidden="1">
      <c r="A476" s="1" t="s">
        <v>375</v>
      </c>
      <c r="B476" s="1">
        <v>124283.0</v>
      </c>
      <c r="C476" s="1">
        <v>8.0</v>
      </c>
      <c r="D476" s="1">
        <v>24.0</v>
      </c>
      <c r="E476" s="1">
        <f t="shared" si="1"/>
        <v>6</v>
      </c>
      <c r="F476" s="1" t="str">
        <f>VLOOKUP(E476,State_code!$B$1:$C$56, 2, FALSE)</f>
        <v>CA</v>
      </c>
      <c r="G476" s="1">
        <v>628.0</v>
      </c>
      <c r="H476" s="1">
        <v>71.0</v>
      </c>
      <c r="I476" s="1" t="s">
        <v>375</v>
      </c>
      <c r="J476" s="5">
        <v>2.0</v>
      </c>
    </row>
    <row r="477" hidden="1">
      <c r="A477" s="1" t="s">
        <v>1497</v>
      </c>
      <c r="B477" s="1">
        <v>124292.0</v>
      </c>
      <c r="C477" s="1">
        <v>8.0</v>
      </c>
      <c r="D477" s="1">
        <v>21.0</v>
      </c>
      <c r="E477" s="1">
        <f t="shared" si="1"/>
        <v>6</v>
      </c>
      <c r="F477" s="1" t="str">
        <f>VLOOKUP(E477,State_code!$B$1:$C$56, 2, FALSE)</f>
        <v>CA</v>
      </c>
      <c r="G477" s="1">
        <v>626.0</v>
      </c>
      <c r="H477" s="1">
        <v>30.0</v>
      </c>
      <c r="I477" s="1" t="s">
        <v>1497</v>
      </c>
      <c r="J477" s="5">
        <v>2.0</v>
      </c>
    </row>
    <row r="478" hidden="1">
      <c r="A478" s="1" t="s">
        <v>1498</v>
      </c>
      <c r="B478" s="1">
        <v>124487.0</v>
      </c>
      <c r="C478" s="1">
        <v>8.0</v>
      </c>
      <c r="D478" s="1">
        <v>-2.0</v>
      </c>
      <c r="E478" s="1">
        <f t="shared" si="1"/>
        <v>6</v>
      </c>
      <c r="F478" s="1" t="str">
        <f>VLOOKUP(E478,State_code!$B$1:$C$56, 2, FALSE)</f>
        <v>CA</v>
      </c>
      <c r="G478" s="1">
        <v>606.0</v>
      </c>
      <c r="H478" s="1">
        <v>27.0</v>
      </c>
      <c r="I478" s="1" t="s">
        <v>1498</v>
      </c>
      <c r="J478" s="5">
        <v>1.0</v>
      </c>
    </row>
    <row r="479" hidden="1">
      <c r="A479" s="1" t="s">
        <v>1499</v>
      </c>
      <c r="B479" s="1">
        <v>124557.0</v>
      </c>
      <c r="C479" s="1">
        <v>8.0</v>
      </c>
      <c r="D479" s="1">
        <v>-2.0</v>
      </c>
      <c r="E479" s="1">
        <f t="shared" si="1"/>
        <v>6</v>
      </c>
      <c r="F479" s="1" t="str">
        <f>VLOOKUP(E479,State_code!$B$1:$C$56, 2, FALSE)</f>
        <v>CA</v>
      </c>
      <c r="G479" s="1">
        <v>612.0</v>
      </c>
      <c r="H479" s="1">
        <v>-2.0</v>
      </c>
      <c r="I479" s="1" t="s">
        <v>1499</v>
      </c>
      <c r="J479" s="5">
        <v>1.0</v>
      </c>
    </row>
    <row r="480" hidden="1">
      <c r="A480" s="1" t="s">
        <v>1500</v>
      </c>
      <c r="B480" s="1">
        <v>124681.0</v>
      </c>
      <c r="C480" s="1">
        <v>8.0</v>
      </c>
      <c r="D480" s="1">
        <v>-2.0</v>
      </c>
      <c r="E480" s="1">
        <f t="shared" si="1"/>
        <v>6</v>
      </c>
      <c r="F480" s="1" t="str">
        <f>VLOOKUP(E480,State_code!$B$1:$C$56, 2, FALSE)</f>
        <v>CA</v>
      </c>
      <c r="G480" s="1">
        <v>642.0</v>
      </c>
      <c r="H480" s="1">
        <v>-2.0</v>
      </c>
      <c r="I480" s="1" t="s">
        <v>1500</v>
      </c>
      <c r="J480" s="5">
        <v>3.0</v>
      </c>
    </row>
    <row r="481" hidden="1">
      <c r="A481" s="1" t="s">
        <v>1501</v>
      </c>
      <c r="B481" s="1">
        <v>124706.0</v>
      </c>
      <c r="C481" s="1">
        <v>8.0</v>
      </c>
      <c r="D481" s="1">
        <v>10.0</v>
      </c>
      <c r="E481" s="1">
        <f t="shared" si="1"/>
        <v>6</v>
      </c>
      <c r="F481" s="1" t="str">
        <f>VLOOKUP(E481,State_code!$B$1:$C$56, 2, FALSE)</f>
        <v>CA</v>
      </c>
      <c r="G481" s="1">
        <v>633.0</v>
      </c>
      <c r="H481" s="1">
        <v>-2.0</v>
      </c>
      <c r="I481" s="1" t="s">
        <v>1501</v>
      </c>
      <c r="J481" s="5">
        <v>2.0</v>
      </c>
    </row>
    <row r="482" hidden="1">
      <c r="A482" s="1" t="s">
        <v>1502</v>
      </c>
      <c r="B482" s="1">
        <v>124937.0</v>
      </c>
      <c r="C482" s="1">
        <v>8.0</v>
      </c>
      <c r="D482" s="1">
        <v>10.0</v>
      </c>
      <c r="E482" s="1">
        <f t="shared" si="1"/>
        <v>6</v>
      </c>
      <c r="F482" s="1" t="str">
        <f>VLOOKUP(E482,State_code!$B$1:$C$56, 2, FALSE)</f>
        <v>CA</v>
      </c>
      <c r="G482" s="1">
        <v>629.0</v>
      </c>
      <c r="H482" s="1">
        <v>-2.0</v>
      </c>
      <c r="I482" s="1" t="s">
        <v>1502</v>
      </c>
      <c r="J482" s="5">
        <v>1.0</v>
      </c>
    </row>
    <row r="483" hidden="1">
      <c r="A483" s="1" t="s">
        <v>1503</v>
      </c>
      <c r="B483" s="1">
        <v>125019.0</v>
      </c>
      <c r="C483" s="1">
        <v>8.0</v>
      </c>
      <c r="D483" s="1">
        <v>-2.0</v>
      </c>
      <c r="E483" s="1">
        <f t="shared" si="1"/>
        <v>6</v>
      </c>
      <c r="F483" s="1" t="str">
        <f>VLOOKUP(E483,State_code!$B$1:$C$56, 2, FALSE)</f>
        <v>CA</v>
      </c>
      <c r="G483" s="1">
        <v>626.0</v>
      </c>
      <c r="H483" s="1">
        <v>-2.0</v>
      </c>
      <c r="I483" s="1" t="s">
        <v>1503</v>
      </c>
      <c r="J483" s="5">
        <v>1.0</v>
      </c>
    </row>
    <row r="484" hidden="1">
      <c r="A484" s="1" t="s">
        <v>1504</v>
      </c>
      <c r="B484" s="1">
        <v>125028.0</v>
      </c>
      <c r="C484" s="1">
        <v>8.0</v>
      </c>
      <c r="D484" s="1">
        <v>1.0</v>
      </c>
      <c r="E484" s="1">
        <f t="shared" si="1"/>
        <v>6</v>
      </c>
      <c r="F484" s="1" t="str">
        <f>VLOOKUP(E484,State_code!$B$1:$C$56, 2, FALSE)</f>
        <v>CA</v>
      </c>
      <c r="G484" s="1">
        <v>624.0</v>
      </c>
      <c r="H484" s="1">
        <v>-2.0</v>
      </c>
      <c r="I484" s="1" t="s">
        <v>1504</v>
      </c>
      <c r="J484" s="5">
        <v>1.0</v>
      </c>
    </row>
    <row r="485" hidden="1">
      <c r="A485" s="1" t="s">
        <v>1505</v>
      </c>
      <c r="B485" s="1">
        <v>125037.0</v>
      </c>
      <c r="C485" s="1">
        <v>8.0</v>
      </c>
      <c r="D485" s="1">
        <v>31.0</v>
      </c>
      <c r="E485" s="1">
        <f t="shared" si="1"/>
        <v>6</v>
      </c>
      <c r="F485" s="1" t="str">
        <f>VLOOKUP(E485,State_code!$B$1:$C$56, 2, FALSE)</f>
        <v>CA</v>
      </c>
      <c r="G485" s="1">
        <v>624.0</v>
      </c>
      <c r="H485" s="1">
        <v>-2.0</v>
      </c>
      <c r="I485" s="1" t="s">
        <v>1505</v>
      </c>
      <c r="J485" s="5">
        <v>2.0</v>
      </c>
    </row>
    <row r="486" hidden="1">
      <c r="A486" s="1" t="s">
        <v>1506</v>
      </c>
      <c r="B486" s="1">
        <v>125082.0</v>
      </c>
      <c r="C486" s="1">
        <v>8.0</v>
      </c>
      <c r="D486" s="1">
        <v>-2.0</v>
      </c>
      <c r="E486" s="1">
        <f t="shared" si="1"/>
        <v>6</v>
      </c>
      <c r="F486" s="1" t="str">
        <f>VLOOKUP(E486,State_code!$B$1:$C$56, 2, FALSE)</f>
        <v>CA</v>
      </c>
      <c r="G486" s="1">
        <v>623.0</v>
      </c>
      <c r="H486" s="1">
        <v>-2.0</v>
      </c>
      <c r="I486" s="1" t="s">
        <v>1506</v>
      </c>
      <c r="J486" s="5">
        <v>2.0</v>
      </c>
    </row>
    <row r="487" hidden="1">
      <c r="A487" s="1" t="s">
        <v>1507</v>
      </c>
      <c r="B487" s="1">
        <v>125091.0</v>
      </c>
      <c r="C487" s="1">
        <v>8.0</v>
      </c>
      <c r="D487" s="1">
        <v>5.0</v>
      </c>
      <c r="E487" s="1">
        <f t="shared" si="1"/>
        <v>6</v>
      </c>
      <c r="F487" s="1" t="str">
        <f>VLOOKUP(E487,State_code!$B$1:$C$56, 2, FALSE)</f>
        <v>CA</v>
      </c>
      <c r="G487" s="1">
        <v>623.0</v>
      </c>
      <c r="H487" s="1">
        <v>-2.0</v>
      </c>
      <c r="I487" s="1" t="s">
        <v>1507</v>
      </c>
      <c r="J487" s="5">
        <v>1.0</v>
      </c>
    </row>
    <row r="488" hidden="1">
      <c r="A488" s="1" t="s">
        <v>1508</v>
      </c>
      <c r="B488" s="1">
        <v>125170.0</v>
      </c>
      <c r="C488" s="1">
        <v>8.0</v>
      </c>
      <c r="D488" s="1">
        <v>3.0</v>
      </c>
      <c r="E488" s="1">
        <f t="shared" si="1"/>
        <v>6</v>
      </c>
      <c r="F488" s="1" t="str">
        <f>VLOOKUP(E488,State_code!$B$1:$C$56, 2, FALSE)</f>
        <v>CA</v>
      </c>
      <c r="G488" s="1">
        <v>612.0</v>
      </c>
      <c r="H488" s="1">
        <v>-2.0</v>
      </c>
      <c r="I488" s="1" t="s">
        <v>1508</v>
      </c>
      <c r="J488" s="5">
        <v>1.0</v>
      </c>
    </row>
    <row r="489" hidden="1">
      <c r="A489" s="1" t="s">
        <v>1509</v>
      </c>
      <c r="B489" s="1">
        <v>125222.0</v>
      </c>
      <c r="C489" s="1">
        <v>8.0</v>
      </c>
      <c r="D489" s="1">
        <v>-2.0</v>
      </c>
      <c r="E489" s="1">
        <f t="shared" si="1"/>
        <v>6</v>
      </c>
      <c r="F489" s="1" t="str">
        <f>VLOOKUP(E489,State_code!$B$1:$C$56, 2, FALSE)</f>
        <v>CA</v>
      </c>
      <c r="G489" s="1">
        <v>616.0</v>
      </c>
      <c r="H489" s="1">
        <v>-2.0</v>
      </c>
      <c r="I489" s="1" t="s">
        <v>1509</v>
      </c>
      <c r="J489" s="5">
        <v>1.0</v>
      </c>
    </row>
    <row r="490" hidden="1">
      <c r="A490" s="1" t="s">
        <v>1510</v>
      </c>
      <c r="B490" s="1">
        <v>125231.0</v>
      </c>
      <c r="C490" s="1">
        <v>4.0</v>
      </c>
      <c r="D490" s="1">
        <v>17.0</v>
      </c>
      <c r="E490" s="1">
        <f t="shared" si="1"/>
        <v>27</v>
      </c>
      <c r="F490" s="1" t="str">
        <f>VLOOKUP(E490,State_code!$B$1:$C$56, 2, FALSE)</f>
        <v>MN</v>
      </c>
      <c r="G490" s="1">
        <v>2705.0</v>
      </c>
      <c r="H490" s="1">
        <v>-2.0</v>
      </c>
      <c r="I490" s="1" t="s">
        <v>1510</v>
      </c>
      <c r="J490" s="5">
        <v>2.0</v>
      </c>
    </row>
    <row r="491" hidden="1">
      <c r="A491" s="1" t="s">
        <v>1511</v>
      </c>
      <c r="B491" s="1">
        <v>125310.0</v>
      </c>
      <c r="C491" s="1">
        <v>8.0</v>
      </c>
      <c r="D491" s="1">
        <v>-2.0</v>
      </c>
      <c r="E491" s="1">
        <f t="shared" si="1"/>
        <v>6</v>
      </c>
      <c r="F491" s="1" t="str">
        <f>VLOOKUP(E491,State_code!$B$1:$C$56, 2, FALSE)</f>
        <v>CA</v>
      </c>
      <c r="G491" s="1">
        <v>618.0</v>
      </c>
      <c r="H491" s="1">
        <v>-2.0</v>
      </c>
      <c r="I491" s="1" t="s">
        <v>1511</v>
      </c>
      <c r="J491" s="5">
        <v>3.0</v>
      </c>
    </row>
    <row r="492" hidden="1">
      <c r="A492" s="1" t="s">
        <v>1512</v>
      </c>
      <c r="B492" s="1">
        <v>125462.0</v>
      </c>
      <c r="C492" s="1">
        <v>8.0</v>
      </c>
      <c r="D492" s="1">
        <v>6.0</v>
      </c>
      <c r="E492" s="1">
        <f t="shared" si="1"/>
        <v>6</v>
      </c>
      <c r="F492" s="1" t="str">
        <f>VLOOKUP(E492,State_code!$B$1:$C$56, 2, FALSE)</f>
        <v>CA</v>
      </c>
      <c r="G492" s="1">
        <v>613.0</v>
      </c>
      <c r="H492" s="1">
        <v>-2.0</v>
      </c>
      <c r="I492" s="1" t="s">
        <v>1512</v>
      </c>
      <c r="J492" s="5">
        <v>4.0</v>
      </c>
    </row>
    <row r="493" hidden="1">
      <c r="A493" s="1" t="s">
        <v>561</v>
      </c>
      <c r="B493" s="1">
        <v>125471.0</v>
      </c>
      <c r="C493" s="1">
        <v>8.0</v>
      </c>
      <c r="D493" s="1">
        <v>14.0</v>
      </c>
      <c r="E493" s="1">
        <f t="shared" si="1"/>
        <v>6</v>
      </c>
      <c r="F493" s="1" t="str">
        <f>VLOOKUP(E493,State_code!$B$1:$C$56, 2, FALSE)</f>
        <v>CA</v>
      </c>
      <c r="G493" s="1">
        <v>637.0</v>
      </c>
      <c r="H493" s="1">
        <v>-2.0</v>
      </c>
      <c r="I493" s="1" t="s">
        <v>561</v>
      </c>
      <c r="J493" s="5">
        <v>3.0</v>
      </c>
    </row>
    <row r="494" hidden="1">
      <c r="A494" s="1" t="s">
        <v>1513</v>
      </c>
      <c r="B494" s="1">
        <v>125499.0</v>
      </c>
      <c r="C494" s="1">
        <v>8.0</v>
      </c>
      <c r="D494" s="1">
        <v>2.0</v>
      </c>
      <c r="E494" s="1">
        <f t="shared" si="1"/>
        <v>6</v>
      </c>
      <c r="F494" s="1" t="str">
        <f>VLOOKUP(E494,State_code!$B$1:$C$56, 2, FALSE)</f>
        <v>CA</v>
      </c>
      <c r="G494" s="1">
        <v>616.0</v>
      </c>
      <c r="H494" s="1">
        <v>-2.0</v>
      </c>
      <c r="I494" s="1" t="s">
        <v>1513</v>
      </c>
      <c r="J494" s="5">
        <v>3.0</v>
      </c>
    </row>
    <row r="495" hidden="1">
      <c r="A495" s="1" t="s">
        <v>1514</v>
      </c>
      <c r="B495" s="1">
        <v>125532.0</v>
      </c>
      <c r="C495" s="1">
        <v>8.0</v>
      </c>
      <c r="D495" s="1">
        <v>10.0</v>
      </c>
      <c r="E495" s="1">
        <f t="shared" si="1"/>
        <v>6</v>
      </c>
      <c r="F495" s="1" t="str">
        <f>VLOOKUP(E495,State_code!$B$1:$C$56, 2, FALSE)</f>
        <v>CA</v>
      </c>
      <c r="G495" s="1">
        <v>606.0</v>
      </c>
      <c r="H495" s="1">
        <v>-2.0</v>
      </c>
      <c r="I495" s="1" t="s">
        <v>1514</v>
      </c>
      <c r="J495" s="5">
        <v>3.0</v>
      </c>
    </row>
    <row r="496" hidden="1">
      <c r="A496" s="1" t="s">
        <v>1515</v>
      </c>
      <c r="B496" s="1">
        <v>125718.0</v>
      </c>
      <c r="C496" s="1">
        <v>8.0</v>
      </c>
      <c r="D496" s="1">
        <v>24.0</v>
      </c>
      <c r="E496" s="1">
        <f t="shared" si="1"/>
        <v>6</v>
      </c>
      <c r="F496" s="1" t="str">
        <f>VLOOKUP(E496,State_code!$B$1:$C$56, 2, FALSE)</f>
        <v>CA</v>
      </c>
      <c r="G496" s="1">
        <v>650.0</v>
      </c>
      <c r="H496" s="1">
        <v>-2.0</v>
      </c>
      <c r="I496" s="1" t="s">
        <v>1515</v>
      </c>
      <c r="J496" s="5">
        <v>3.0</v>
      </c>
    </row>
    <row r="497" hidden="1">
      <c r="A497" s="1" t="s">
        <v>1516</v>
      </c>
      <c r="B497" s="1">
        <v>125727.0</v>
      </c>
      <c r="C497" s="1">
        <v>8.0</v>
      </c>
      <c r="D497" s="1">
        <v>21.0</v>
      </c>
      <c r="E497" s="1">
        <f t="shared" si="1"/>
        <v>6</v>
      </c>
      <c r="F497" s="1" t="str">
        <f>VLOOKUP(E497,State_code!$B$1:$C$56, 2, FALSE)</f>
        <v>CA</v>
      </c>
      <c r="G497" s="1">
        <v>624.0</v>
      </c>
      <c r="H497" s="1">
        <v>108.0</v>
      </c>
      <c r="I497" s="1" t="s">
        <v>1516</v>
      </c>
      <c r="J497" s="5">
        <v>3.0</v>
      </c>
    </row>
    <row r="498" hidden="1">
      <c r="A498" s="1" t="s">
        <v>1517</v>
      </c>
      <c r="B498" s="1">
        <v>125763.0</v>
      </c>
      <c r="C498" s="1">
        <v>8.0</v>
      </c>
      <c r="D498" s="1">
        <v>21.0</v>
      </c>
      <c r="E498" s="1">
        <f t="shared" si="1"/>
        <v>6</v>
      </c>
      <c r="F498" s="1" t="str">
        <f>VLOOKUP(E498,State_code!$B$1:$C$56, 2, FALSE)</f>
        <v>CA</v>
      </c>
      <c r="G498" s="1">
        <v>638.0</v>
      </c>
      <c r="H498" s="1">
        <v>-2.0</v>
      </c>
      <c r="I498" s="1" t="s">
        <v>1517</v>
      </c>
      <c r="J498" s="5">
        <v>1.0</v>
      </c>
    </row>
    <row r="499" hidden="1">
      <c r="A499" s="1" t="s">
        <v>72</v>
      </c>
      <c r="B499" s="1">
        <v>125897.0</v>
      </c>
      <c r="C499" s="1">
        <v>8.0</v>
      </c>
      <c r="D499" s="1">
        <v>20.0</v>
      </c>
      <c r="E499" s="1">
        <f t="shared" si="1"/>
        <v>6</v>
      </c>
      <c r="F499" s="1" t="str">
        <f>VLOOKUP(E499,State_code!$B$1:$C$56, 2, FALSE)</f>
        <v>CA</v>
      </c>
      <c r="G499" s="1">
        <v>630.0</v>
      </c>
      <c r="H499" s="1">
        <v>-2.0</v>
      </c>
      <c r="I499" s="1" t="s">
        <v>72</v>
      </c>
      <c r="J499" s="5">
        <v>1.0</v>
      </c>
    </row>
    <row r="500" hidden="1">
      <c r="A500" s="1" t="s">
        <v>1518</v>
      </c>
      <c r="B500" s="1">
        <v>126012.0</v>
      </c>
      <c r="C500" s="1">
        <v>8.0</v>
      </c>
      <c r="D500" s="1">
        <v>26.0</v>
      </c>
      <c r="E500" s="1">
        <f t="shared" si="1"/>
        <v>6</v>
      </c>
      <c r="F500" s="1" t="str">
        <f>VLOOKUP(E500,State_code!$B$1:$C$56, 2, FALSE)</f>
        <v>CA</v>
      </c>
      <c r="G500" s="1">
        <v>612.0</v>
      </c>
      <c r="H500" s="1">
        <v>-2.0</v>
      </c>
      <c r="I500" s="1" t="s">
        <v>1518</v>
      </c>
      <c r="J500" s="5">
        <v>1.0</v>
      </c>
    </row>
    <row r="501" hidden="1">
      <c r="A501" s="1" t="s">
        <v>1519</v>
      </c>
      <c r="B501" s="1">
        <v>126049.0</v>
      </c>
      <c r="C501" s="1">
        <v>8.0</v>
      </c>
      <c r="D501" s="1">
        <v>31.0</v>
      </c>
      <c r="E501" s="1">
        <f t="shared" si="1"/>
        <v>6</v>
      </c>
      <c r="F501" s="1" t="str">
        <f>VLOOKUP(E501,State_code!$B$1:$C$56, 2, FALSE)</f>
        <v>CA</v>
      </c>
      <c r="G501" s="1">
        <v>650.0</v>
      </c>
      <c r="H501" s="1">
        <v>-2.0</v>
      </c>
      <c r="I501" s="1" t="s">
        <v>1519</v>
      </c>
      <c r="J501" s="5">
        <v>1.0</v>
      </c>
    </row>
    <row r="502" hidden="1">
      <c r="A502" s="1" t="s">
        <v>1520</v>
      </c>
      <c r="B502" s="1">
        <v>126076.0</v>
      </c>
      <c r="C502" s="1">
        <v>8.0</v>
      </c>
      <c r="D502" s="1">
        <v>24.0</v>
      </c>
      <c r="E502" s="1">
        <f t="shared" si="1"/>
        <v>6</v>
      </c>
      <c r="F502" s="1" t="str">
        <f>VLOOKUP(E502,State_code!$B$1:$C$56, 2, FALSE)</f>
        <v>CA</v>
      </c>
      <c r="G502" s="1">
        <v>630.0</v>
      </c>
      <c r="H502" s="1">
        <v>-2.0</v>
      </c>
      <c r="I502" s="1" t="s">
        <v>1520</v>
      </c>
      <c r="J502" s="5">
        <v>1.0</v>
      </c>
    </row>
    <row r="503" hidden="1">
      <c r="A503" s="1" t="s">
        <v>1521</v>
      </c>
      <c r="B503" s="1">
        <v>126100.0</v>
      </c>
      <c r="C503" s="1">
        <v>8.0</v>
      </c>
      <c r="D503" s="1">
        <v>-2.0</v>
      </c>
      <c r="E503" s="1">
        <f t="shared" si="1"/>
        <v>6</v>
      </c>
      <c r="F503" s="1" t="str">
        <f>VLOOKUP(E503,State_code!$B$1:$C$56, 2, FALSE)</f>
        <v>CA</v>
      </c>
      <c r="G503" s="1">
        <v>605.0</v>
      </c>
      <c r="H503" s="1">
        <v>-2.0</v>
      </c>
      <c r="I503" s="1" t="s">
        <v>1521</v>
      </c>
      <c r="J503" s="5">
        <v>2.0</v>
      </c>
    </row>
    <row r="504" hidden="1">
      <c r="A504" s="1" t="s">
        <v>251</v>
      </c>
      <c r="B504" s="1">
        <v>126119.0</v>
      </c>
      <c r="C504" s="1">
        <v>8.0</v>
      </c>
      <c r="D504" s="1">
        <v>8.0</v>
      </c>
      <c r="E504" s="1">
        <f t="shared" si="1"/>
        <v>6</v>
      </c>
      <c r="F504" s="1" t="str">
        <f>VLOOKUP(E504,State_code!$B$1:$C$56, 2, FALSE)</f>
        <v>CA</v>
      </c>
      <c r="G504" s="1">
        <v>601.0</v>
      </c>
      <c r="H504" s="1">
        <v>-2.0</v>
      </c>
      <c r="I504" s="1" t="s">
        <v>251</v>
      </c>
      <c r="J504" s="5">
        <v>1.0</v>
      </c>
    </row>
    <row r="505" hidden="1">
      <c r="A505" s="1" t="s">
        <v>1522</v>
      </c>
      <c r="B505" s="1">
        <v>126182.0</v>
      </c>
      <c r="C505" s="1">
        <v>7.0</v>
      </c>
      <c r="D505" s="1">
        <v>18.0</v>
      </c>
      <c r="E505" s="1">
        <f t="shared" si="1"/>
        <v>8</v>
      </c>
      <c r="F505" s="1" t="str">
        <f>VLOOKUP(E505,State_code!$B$1:$C$56, 2, FALSE)</f>
        <v>CO</v>
      </c>
      <c r="G505" s="1">
        <v>803.0</v>
      </c>
      <c r="H505" s="1">
        <v>-2.0</v>
      </c>
      <c r="I505" s="1" t="s">
        <v>1522</v>
      </c>
      <c r="J505" s="5">
        <v>1.0</v>
      </c>
    </row>
    <row r="506" hidden="1">
      <c r="A506" s="1" t="s">
        <v>1523</v>
      </c>
      <c r="B506" s="1">
        <v>126207.0</v>
      </c>
      <c r="C506" s="1">
        <v>7.0</v>
      </c>
      <c r="D506" s="1">
        <v>3.0</v>
      </c>
      <c r="E506" s="1">
        <f t="shared" si="1"/>
        <v>8</v>
      </c>
      <c r="F506" s="1" t="str">
        <f>VLOOKUP(E506,State_code!$B$1:$C$56, 2, FALSE)</f>
        <v>CO</v>
      </c>
      <c r="G506" s="1">
        <v>808.0</v>
      </c>
      <c r="H506" s="1">
        <v>-2.0</v>
      </c>
      <c r="I506" s="1" t="s">
        <v>1523</v>
      </c>
      <c r="J506" s="5">
        <v>2.0</v>
      </c>
    </row>
    <row r="507" hidden="1">
      <c r="A507" s="1" t="s">
        <v>1524</v>
      </c>
      <c r="B507" s="1">
        <v>126289.0</v>
      </c>
      <c r="C507" s="1">
        <v>7.0</v>
      </c>
      <c r="D507" s="1">
        <v>6.0</v>
      </c>
      <c r="E507" s="1">
        <f t="shared" si="1"/>
        <v>8</v>
      </c>
      <c r="F507" s="1" t="str">
        <f>VLOOKUP(E507,State_code!$B$1:$C$56, 2, FALSE)</f>
        <v>CO</v>
      </c>
      <c r="G507" s="1">
        <v>806.0</v>
      </c>
      <c r="H507" s="1">
        <v>-2.0</v>
      </c>
      <c r="I507" s="1" t="s">
        <v>1524</v>
      </c>
      <c r="J507" s="5">
        <v>1.0</v>
      </c>
    </row>
    <row r="508" hidden="1">
      <c r="A508" s="1" t="s">
        <v>1525</v>
      </c>
      <c r="B508" s="1">
        <v>126359.0</v>
      </c>
      <c r="C508" s="1">
        <v>7.0</v>
      </c>
      <c r="D508" s="1">
        <v>10.0</v>
      </c>
      <c r="E508" s="1">
        <f t="shared" si="1"/>
        <v>8</v>
      </c>
      <c r="F508" s="1" t="str">
        <f>VLOOKUP(E508,State_code!$B$1:$C$56, 2, FALSE)</f>
        <v>CO</v>
      </c>
      <c r="G508" s="1">
        <v>806.0</v>
      </c>
      <c r="H508" s="1">
        <v>-2.0</v>
      </c>
      <c r="I508" s="1" t="s">
        <v>1525</v>
      </c>
      <c r="J508" s="5">
        <v>4.0</v>
      </c>
    </row>
    <row r="509" hidden="1">
      <c r="A509" s="1" t="s">
        <v>1526</v>
      </c>
      <c r="B509" s="1">
        <v>126562.0</v>
      </c>
      <c r="C509" s="1">
        <v>7.0</v>
      </c>
      <c r="D509" s="1">
        <v>15.0</v>
      </c>
      <c r="E509" s="1">
        <f t="shared" si="1"/>
        <v>8</v>
      </c>
      <c r="F509" s="1" t="str">
        <f>VLOOKUP(E509,State_code!$B$1:$C$56, 2, FALSE)</f>
        <v>CO</v>
      </c>
      <c r="G509" s="1">
        <v>806.0</v>
      </c>
      <c r="H509" s="1">
        <v>-2.0</v>
      </c>
      <c r="I509" s="1" t="s">
        <v>1526</v>
      </c>
      <c r="J509" s="5">
        <v>3.0</v>
      </c>
    </row>
    <row r="510" hidden="1">
      <c r="A510" s="1" t="s">
        <v>1527</v>
      </c>
      <c r="B510" s="1">
        <v>126580.0</v>
      </c>
      <c r="C510" s="1">
        <v>7.0</v>
      </c>
      <c r="D510" s="1">
        <v>16.0</v>
      </c>
      <c r="E510" s="1">
        <f t="shared" si="1"/>
        <v>8</v>
      </c>
      <c r="F510" s="1" t="str">
        <f>VLOOKUP(E510,State_code!$B$1:$C$56, 2, FALSE)</f>
        <v>CO</v>
      </c>
      <c r="G510" s="1">
        <v>805.0</v>
      </c>
      <c r="H510" s="1">
        <v>-2.0</v>
      </c>
      <c r="I510" s="1" t="s">
        <v>1527</v>
      </c>
      <c r="J510" s="5">
        <v>2.0</v>
      </c>
    </row>
    <row r="511" hidden="1">
      <c r="A511" s="1" t="s">
        <v>1528</v>
      </c>
      <c r="B511" s="1">
        <v>126605.0</v>
      </c>
      <c r="C511" s="1">
        <v>7.0</v>
      </c>
      <c r="D511" s="1">
        <v>11.0</v>
      </c>
      <c r="E511" s="1">
        <f t="shared" si="1"/>
        <v>8</v>
      </c>
      <c r="F511" s="1" t="str">
        <f>VLOOKUP(E511,State_code!$B$1:$C$56, 2, FALSE)</f>
        <v>CO</v>
      </c>
      <c r="G511" s="1">
        <v>807.0</v>
      </c>
      <c r="H511" s="1">
        <v>-2.0</v>
      </c>
      <c r="I511" s="1" t="s">
        <v>1528</v>
      </c>
      <c r="J511" s="5">
        <v>1.0</v>
      </c>
    </row>
    <row r="512" hidden="1">
      <c r="A512" s="1" t="s">
        <v>1529</v>
      </c>
      <c r="B512" s="1">
        <v>126614.0</v>
      </c>
      <c r="C512" s="1">
        <v>7.0</v>
      </c>
      <c r="D512" s="1">
        <v>15.0</v>
      </c>
      <c r="E512" s="1">
        <f t="shared" si="1"/>
        <v>8</v>
      </c>
      <c r="F512" s="1" t="str">
        <f>VLOOKUP(E512,State_code!$B$1:$C$56, 2, FALSE)</f>
        <v>CO</v>
      </c>
      <c r="G512" s="1">
        <v>802.0</v>
      </c>
      <c r="H512" s="1">
        <v>-2.0</v>
      </c>
      <c r="I512" s="1" t="s">
        <v>1529</v>
      </c>
      <c r="J512" s="5">
        <v>1.0</v>
      </c>
    </row>
    <row r="513" hidden="1">
      <c r="A513" s="1" t="s">
        <v>1530</v>
      </c>
      <c r="B513" s="1">
        <v>126669.0</v>
      </c>
      <c r="C513" s="1">
        <v>7.0</v>
      </c>
      <c r="D513" s="1">
        <v>18.0</v>
      </c>
      <c r="E513" s="1">
        <f t="shared" si="1"/>
        <v>8</v>
      </c>
      <c r="F513" s="1" t="str">
        <f>VLOOKUP(E513,State_code!$B$1:$C$56, 2, FALSE)</f>
        <v>CO</v>
      </c>
      <c r="G513" s="1">
        <v>807.0</v>
      </c>
      <c r="H513" s="1">
        <v>88.0</v>
      </c>
      <c r="I513" s="1" t="s">
        <v>1530</v>
      </c>
      <c r="J513" s="5">
        <v>1.0</v>
      </c>
    </row>
    <row r="514" hidden="1">
      <c r="A514" s="1" t="s">
        <v>1021</v>
      </c>
      <c r="B514" s="1">
        <v>126678.0</v>
      </c>
      <c r="C514" s="1">
        <v>7.0</v>
      </c>
      <c r="D514" s="1">
        <v>21.0</v>
      </c>
      <c r="E514" s="1">
        <f t="shared" si="1"/>
        <v>8</v>
      </c>
      <c r="F514" s="1" t="str">
        <f>VLOOKUP(E514,State_code!$B$1:$C$56, 2, FALSE)</f>
        <v>CO</v>
      </c>
      <c r="G514" s="1">
        <v>805.0</v>
      </c>
      <c r="H514" s="1">
        <v>-2.0</v>
      </c>
      <c r="I514" s="1" t="s">
        <v>1021</v>
      </c>
      <c r="J514" s="5">
        <v>2.0</v>
      </c>
    </row>
    <row r="515" hidden="1">
      <c r="A515" s="1" t="s">
        <v>1531</v>
      </c>
      <c r="B515" s="1">
        <v>126687.0</v>
      </c>
      <c r="C515" s="1">
        <v>7.0</v>
      </c>
      <c r="D515" s="1">
        <v>10.0</v>
      </c>
      <c r="E515" s="1">
        <f t="shared" si="1"/>
        <v>8</v>
      </c>
      <c r="F515" s="1" t="str">
        <f>VLOOKUP(E515,State_code!$B$1:$C$56, 2, FALSE)</f>
        <v>CO</v>
      </c>
      <c r="G515" s="1">
        <v>806.0</v>
      </c>
      <c r="H515" s="1">
        <v>-2.0</v>
      </c>
      <c r="I515" s="1" t="s">
        <v>1531</v>
      </c>
      <c r="J515" s="5">
        <v>1.0</v>
      </c>
    </row>
    <row r="516" hidden="1">
      <c r="A516" s="1" t="s">
        <v>1532</v>
      </c>
      <c r="B516" s="1">
        <v>126711.0</v>
      </c>
      <c r="C516" s="1">
        <v>7.0</v>
      </c>
      <c r="D516" s="1">
        <v>23.0</v>
      </c>
      <c r="E516" s="1">
        <f t="shared" si="1"/>
        <v>8</v>
      </c>
      <c r="F516" s="1" t="str">
        <f>VLOOKUP(E516,State_code!$B$1:$C$56, 2, FALSE)</f>
        <v>CO</v>
      </c>
      <c r="G516" s="1">
        <v>803.0</v>
      </c>
      <c r="H516" s="1">
        <v>-2.0</v>
      </c>
      <c r="I516" s="1" t="s">
        <v>1532</v>
      </c>
      <c r="J516" s="5">
        <v>2.0</v>
      </c>
    </row>
    <row r="517" hidden="1">
      <c r="A517" s="1" t="s">
        <v>1533</v>
      </c>
      <c r="B517" s="1">
        <v>126748.0</v>
      </c>
      <c r="C517" s="1">
        <v>7.0</v>
      </c>
      <c r="D517" s="1">
        <v>5.0</v>
      </c>
      <c r="E517" s="1">
        <f t="shared" si="1"/>
        <v>8</v>
      </c>
      <c r="F517" s="1" t="str">
        <f>VLOOKUP(E517,State_code!$B$1:$C$56, 2, FALSE)</f>
        <v>CO</v>
      </c>
      <c r="G517" s="1">
        <v>803.0</v>
      </c>
      <c r="H517" s="1">
        <v>-2.0</v>
      </c>
      <c r="I517" s="1" t="s">
        <v>1533</v>
      </c>
      <c r="J517" s="5">
        <v>1.0</v>
      </c>
    </row>
    <row r="518" hidden="1">
      <c r="A518" s="1" t="s">
        <v>1534</v>
      </c>
      <c r="B518" s="1">
        <v>126775.0</v>
      </c>
      <c r="C518" s="1">
        <v>7.0</v>
      </c>
      <c r="D518" s="1">
        <v>15.0</v>
      </c>
      <c r="E518" s="1">
        <f t="shared" si="1"/>
        <v>8</v>
      </c>
      <c r="F518" s="1" t="str">
        <f>VLOOKUP(E518,State_code!$B$1:$C$56, 2, FALSE)</f>
        <v>CO</v>
      </c>
      <c r="G518" s="1">
        <v>807.0</v>
      </c>
      <c r="H518" s="1">
        <v>-2.0</v>
      </c>
      <c r="I518" s="1" t="s">
        <v>1534</v>
      </c>
      <c r="J518" s="5">
        <v>1.0</v>
      </c>
    </row>
    <row r="519" hidden="1">
      <c r="A519" s="1" t="s">
        <v>1535</v>
      </c>
      <c r="B519" s="1">
        <v>126784.0</v>
      </c>
      <c r="C519" s="1">
        <v>7.0</v>
      </c>
      <c r="D519" s="1">
        <v>11.0</v>
      </c>
      <c r="E519" s="1">
        <f t="shared" si="1"/>
        <v>8</v>
      </c>
      <c r="F519" s="1" t="str">
        <f>VLOOKUP(E519,State_code!$B$1:$C$56, 2, FALSE)</f>
        <v>CO</v>
      </c>
      <c r="G519" s="1">
        <v>807.0</v>
      </c>
      <c r="H519" s="1">
        <v>-2.0</v>
      </c>
      <c r="I519" s="1" t="s">
        <v>1535</v>
      </c>
      <c r="J519" s="5">
        <v>1.0</v>
      </c>
    </row>
    <row r="520" hidden="1">
      <c r="A520" s="1" t="s">
        <v>1536</v>
      </c>
      <c r="B520" s="1">
        <v>126818.0</v>
      </c>
      <c r="C520" s="1">
        <v>7.0</v>
      </c>
      <c r="D520" s="1">
        <v>15.0</v>
      </c>
      <c r="E520" s="1">
        <f t="shared" si="1"/>
        <v>8</v>
      </c>
      <c r="F520" s="1" t="str">
        <f>VLOOKUP(E520,State_code!$B$1:$C$56, 2, FALSE)</f>
        <v>CO</v>
      </c>
      <c r="G520" s="1">
        <v>802.0</v>
      </c>
      <c r="H520" s="1">
        <v>-2.0</v>
      </c>
      <c r="I520" s="1" t="s">
        <v>1536</v>
      </c>
      <c r="J520" s="5">
        <v>2.0</v>
      </c>
    </row>
    <row r="521" hidden="1">
      <c r="A521" s="1" t="s">
        <v>1537</v>
      </c>
      <c r="B521" s="1">
        <v>126827.0</v>
      </c>
      <c r="C521" s="1">
        <v>7.0</v>
      </c>
      <c r="D521" s="1">
        <v>17.0</v>
      </c>
      <c r="E521" s="1">
        <f t="shared" si="1"/>
        <v>8</v>
      </c>
      <c r="F521" s="1" t="str">
        <f>VLOOKUP(E521,State_code!$B$1:$C$56, 2, FALSE)</f>
        <v>CO</v>
      </c>
      <c r="G521" s="1">
        <v>805.0</v>
      </c>
      <c r="H521" s="1">
        <v>-2.0</v>
      </c>
      <c r="I521" s="1" t="s">
        <v>1537</v>
      </c>
      <c r="J521" s="5">
        <v>4.0</v>
      </c>
    </row>
    <row r="522" hidden="1">
      <c r="A522" s="1" t="s">
        <v>1538</v>
      </c>
      <c r="B522" s="1">
        <v>126863.0</v>
      </c>
      <c r="C522" s="1">
        <v>7.0</v>
      </c>
      <c r="D522" s="1">
        <v>3.0</v>
      </c>
      <c r="E522" s="1">
        <f t="shared" si="1"/>
        <v>8</v>
      </c>
      <c r="F522" s="1" t="str">
        <f>VLOOKUP(E522,State_code!$B$1:$C$56, 2, FALSE)</f>
        <v>CO</v>
      </c>
      <c r="G522" s="1">
        <v>806.0</v>
      </c>
      <c r="H522" s="1">
        <v>-2.0</v>
      </c>
      <c r="I522" s="1" t="s">
        <v>1538</v>
      </c>
      <c r="J522" s="5">
        <v>3.0</v>
      </c>
    </row>
    <row r="523" hidden="1">
      <c r="A523" s="1" t="s">
        <v>1539</v>
      </c>
      <c r="B523" s="1">
        <v>126915.0</v>
      </c>
      <c r="C523" s="1">
        <v>7.0</v>
      </c>
      <c r="D523" s="1">
        <v>-2.0</v>
      </c>
      <c r="E523" s="1">
        <f t="shared" si="1"/>
        <v>8</v>
      </c>
      <c r="F523" s="1" t="str">
        <f>VLOOKUP(E523,State_code!$B$1:$C$56, 2, FALSE)</f>
        <v>CO</v>
      </c>
      <c r="G523" s="1">
        <v>803.0</v>
      </c>
      <c r="H523" s="1">
        <v>-2.0</v>
      </c>
      <c r="I523" s="1" t="s">
        <v>1539</v>
      </c>
      <c r="J523" s="5">
        <v>1.0</v>
      </c>
    </row>
    <row r="524" hidden="1">
      <c r="A524" s="1" t="s">
        <v>1540</v>
      </c>
      <c r="B524" s="1">
        <v>126942.0</v>
      </c>
      <c r="C524" s="1">
        <v>7.0</v>
      </c>
      <c r="D524" s="1">
        <v>14.0</v>
      </c>
      <c r="E524" s="1">
        <f t="shared" si="1"/>
        <v>8</v>
      </c>
      <c r="F524" s="1" t="str">
        <f>VLOOKUP(E524,State_code!$B$1:$C$56, 2, FALSE)</f>
        <v>CO</v>
      </c>
      <c r="G524" s="1">
        <v>801.0</v>
      </c>
      <c r="H524" s="1">
        <v>-2.0</v>
      </c>
      <c r="I524" s="1" t="s">
        <v>1540</v>
      </c>
      <c r="J524" s="5">
        <v>1.0</v>
      </c>
    </row>
    <row r="525" hidden="1">
      <c r="A525" s="1" t="s">
        <v>1541</v>
      </c>
      <c r="B525" s="1">
        <v>126951.0</v>
      </c>
      <c r="C525" s="1">
        <v>7.0</v>
      </c>
      <c r="D525" s="1">
        <v>11.0</v>
      </c>
      <c r="E525" s="1">
        <f t="shared" si="1"/>
        <v>8</v>
      </c>
      <c r="F525" s="1" t="str">
        <f>VLOOKUP(E525,State_code!$B$1:$C$56, 2, FALSE)</f>
        <v>CO</v>
      </c>
      <c r="G525" s="1">
        <v>801.0</v>
      </c>
      <c r="H525" s="1">
        <v>-2.0</v>
      </c>
      <c r="I525" s="1" t="s">
        <v>1541</v>
      </c>
      <c r="J525" s="5">
        <v>1.0</v>
      </c>
    </row>
    <row r="526" hidden="1">
      <c r="A526" s="1" t="s">
        <v>1542</v>
      </c>
      <c r="B526" s="1">
        <v>126979.0</v>
      </c>
      <c r="C526" s="1">
        <v>7.0</v>
      </c>
      <c r="D526" s="1">
        <v>19.0</v>
      </c>
      <c r="E526" s="1">
        <f t="shared" si="1"/>
        <v>8</v>
      </c>
      <c r="F526" s="1" t="str">
        <f>VLOOKUP(E526,State_code!$B$1:$C$56, 2, FALSE)</f>
        <v>CO</v>
      </c>
      <c r="G526" s="1">
        <v>806.0</v>
      </c>
      <c r="H526" s="1">
        <v>79.0</v>
      </c>
      <c r="I526" s="1" t="s">
        <v>1542</v>
      </c>
      <c r="J526" s="5">
        <v>4.0</v>
      </c>
    </row>
    <row r="527" hidden="1">
      <c r="A527" s="1" t="s">
        <v>373</v>
      </c>
      <c r="B527" s="1">
        <v>127060.0</v>
      </c>
      <c r="C527" s="1">
        <v>7.0</v>
      </c>
      <c r="D527" s="1">
        <v>15.0</v>
      </c>
      <c r="E527" s="1">
        <f t="shared" si="1"/>
        <v>8</v>
      </c>
      <c r="F527" s="1" t="str">
        <f>VLOOKUP(E527,State_code!$B$1:$C$56, 2, FALSE)</f>
        <v>CO</v>
      </c>
      <c r="G527" s="1">
        <v>801.0</v>
      </c>
      <c r="H527" s="1">
        <v>-2.0</v>
      </c>
      <c r="I527" s="1" t="s">
        <v>373</v>
      </c>
      <c r="J527" s="5">
        <v>2.0</v>
      </c>
    </row>
    <row r="528" hidden="1">
      <c r="A528" s="1" t="s">
        <v>1543</v>
      </c>
      <c r="B528" s="1">
        <v>127158.0</v>
      </c>
      <c r="C528" s="1">
        <v>7.0</v>
      </c>
      <c r="D528" s="1">
        <v>-2.0</v>
      </c>
      <c r="E528" s="1">
        <f t="shared" si="1"/>
        <v>8</v>
      </c>
      <c r="F528" s="1" t="str">
        <f>VLOOKUP(E528,State_code!$B$1:$C$56, 2, FALSE)</f>
        <v>CO</v>
      </c>
      <c r="G528" s="1">
        <v>801.0</v>
      </c>
      <c r="H528" s="1">
        <v>-2.0</v>
      </c>
      <c r="I528" s="1" t="s">
        <v>1543</v>
      </c>
      <c r="J528" s="5">
        <v>1.0</v>
      </c>
    </row>
    <row r="529" hidden="1">
      <c r="A529" s="1" t="s">
        <v>1544</v>
      </c>
      <c r="B529" s="1">
        <v>127185.0</v>
      </c>
      <c r="C529" s="1">
        <v>7.0</v>
      </c>
      <c r="D529" s="1">
        <v>22.0</v>
      </c>
      <c r="E529" s="1">
        <f t="shared" si="1"/>
        <v>8</v>
      </c>
      <c r="F529" s="1" t="str">
        <f>VLOOKUP(E529,State_code!$B$1:$C$56, 2, FALSE)</f>
        <v>CO</v>
      </c>
      <c r="G529" s="1">
        <v>803.0</v>
      </c>
      <c r="H529" s="1">
        <v>-2.0</v>
      </c>
      <c r="I529" s="1" t="s">
        <v>1544</v>
      </c>
      <c r="J529" s="5">
        <v>1.0</v>
      </c>
    </row>
    <row r="530" hidden="1">
      <c r="A530" s="1" t="s">
        <v>1545</v>
      </c>
      <c r="B530" s="1">
        <v>127200.0</v>
      </c>
      <c r="C530" s="1">
        <v>7.0</v>
      </c>
      <c r="D530" s="1">
        <v>6.0</v>
      </c>
      <c r="E530" s="1">
        <f t="shared" si="1"/>
        <v>8</v>
      </c>
      <c r="F530" s="1" t="str">
        <f>VLOOKUP(E530,State_code!$B$1:$C$56, 2, FALSE)</f>
        <v>CO</v>
      </c>
      <c r="G530" s="1">
        <v>808.0</v>
      </c>
      <c r="H530" s="1">
        <v>-2.0</v>
      </c>
      <c r="I530" s="1" t="s">
        <v>1545</v>
      </c>
      <c r="J530" s="5">
        <v>1.0</v>
      </c>
    </row>
    <row r="531" hidden="1">
      <c r="A531" s="1" t="s">
        <v>1546</v>
      </c>
      <c r="B531" s="1">
        <v>127273.0</v>
      </c>
      <c r="C531" s="1">
        <v>7.0</v>
      </c>
      <c r="D531" s="1">
        <v>24.0</v>
      </c>
      <c r="E531" s="1">
        <f t="shared" si="1"/>
        <v>8</v>
      </c>
      <c r="F531" s="1" t="str">
        <f>VLOOKUP(E531,State_code!$B$1:$C$56, 2, FALSE)</f>
        <v>CO</v>
      </c>
      <c r="G531" s="1">
        <v>801.0</v>
      </c>
      <c r="H531" s="1">
        <v>71.0</v>
      </c>
      <c r="I531" s="1" t="s">
        <v>1546</v>
      </c>
      <c r="J531" s="5">
        <v>1.0</v>
      </c>
    </row>
    <row r="532" hidden="1">
      <c r="A532" s="1" t="s">
        <v>1547</v>
      </c>
      <c r="B532" s="1">
        <v>127316.0</v>
      </c>
      <c r="C532" s="1">
        <v>7.0</v>
      </c>
      <c r="D532" s="1">
        <v>-2.0</v>
      </c>
      <c r="E532" s="1">
        <f t="shared" si="1"/>
        <v>8</v>
      </c>
      <c r="F532" s="1" t="str">
        <f>VLOOKUP(E532,State_code!$B$1:$C$56, 2, FALSE)</f>
        <v>CO</v>
      </c>
      <c r="G532" s="1">
        <v>805.0</v>
      </c>
      <c r="H532" s="1">
        <v>-2.0</v>
      </c>
      <c r="I532" s="1" t="s">
        <v>1547</v>
      </c>
      <c r="J532" s="5">
        <v>3.0</v>
      </c>
    </row>
    <row r="533" hidden="1">
      <c r="A533" s="1" t="s">
        <v>1548</v>
      </c>
      <c r="B533" s="1">
        <v>127389.0</v>
      </c>
      <c r="C533" s="1">
        <v>7.0</v>
      </c>
      <c r="D533" s="1">
        <v>5.0</v>
      </c>
      <c r="E533" s="1">
        <f t="shared" si="1"/>
        <v>8</v>
      </c>
      <c r="F533" s="1" t="str">
        <f>VLOOKUP(E533,State_code!$B$1:$C$56, 2, FALSE)</f>
        <v>CO</v>
      </c>
      <c r="G533" s="1">
        <v>804.0</v>
      </c>
      <c r="H533" s="1">
        <v>-2.0</v>
      </c>
      <c r="I533" s="1" t="s">
        <v>1548</v>
      </c>
      <c r="J533" s="5">
        <v>4.0</v>
      </c>
    </row>
    <row r="534" hidden="1">
      <c r="A534" s="1" t="s">
        <v>1549</v>
      </c>
      <c r="B534" s="1">
        <v>127556.0</v>
      </c>
      <c r="C534" s="1">
        <v>7.0</v>
      </c>
      <c r="D534" s="1">
        <v>22.0</v>
      </c>
      <c r="E534" s="1">
        <f t="shared" si="1"/>
        <v>8</v>
      </c>
      <c r="F534" s="1" t="str">
        <f>VLOOKUP(E534,State_code!$B$1:$C$56, 2, FALSE)</f>
        <v>CO</v>
      </c>
      <c r="G534" s="1">
        <v>803.0</v>
      </c>
      <c r="H534" s="1">
        <v>-2.0</v>
      </c>
      <c r="I534" s="1" t="s">
        <v>1549</v>
      </c>
      <c r="J534" s="5">
        <v>1.0</v>
      </c>
    </row>
    <row r="535" hidden="1">
      <c r="A535" s="1" t="s">
        <v>225</v>
      </c>
      <c r="B535" s="1">
        <v>127565.0</v>
      </c>
      <c r="C535" s="1">
        <v>7.0</v>
      </c>
      <c r="D535" s="1">
        <v>18.0</v>
      </c>
      <c r="E535" s="1">
        <f t="shared" si="1"/>
        <v>8</v>
      </c>
      <c r="F535" s="1" t="str">
        <f>VLOOKUP(E535,State_code!$B$1:$C$56, 2, FALSE)</f>
        <v>CO</v>
      </c>
      <c r="G535" s="1">
        <v>801.0</v>
      </c>
      <c r="H535" s="1">
        <v>-2.0</v>
      </c>
      <c r="I535" s="1" t="s">
        <v>225</v>
      </c>
      <c r="J535" s="5">
        <v>1.0</v>
      </c>
    </row>
    <row r="536" hidden="1">
      <c r="A536" s="1" t="s">
        <v>1550</v>
      </c>
      <c r="B536" s="1">
        <v>127617.0</v>
      </c>
      <c r="C536" s="1">
        <v>7.0</v>
      </c>
      <c r="D536" s="1">
        <v>9.0</v>
      </c>
      <c r="E536" s="1">
        <f t="shared" si="1"/>
        <v>8</v>
      </c>
      <c r="F536" s="1" t="str">
        <f>VLOOKUP(E536,State_code!$B$1:$C$56, 2, FALSE)</f>
        <v>CO</v>
      </c>
      <c r="G536" s="1">
        <v>804.0</v>
      </c>
      <c r="H536" s="1">
        <v>-2.0</v>
      </c>
      <c r="I536" s="1" t="s">
        <v>1550</v>
      </c>
      <c r="J536" s="5">
        <v>1.0</v>
      </c>
    </row>
    <row r="537" hidden="1">
      <c r="A537" s="1" t="s">
        <v>555</v>
      </c>
      <c r="B537" s="1">
        <v>127653.0</v>
      </c>
      <c r="C537" s="1">
        <v>7.0</v>
      </c>
      <c r="D537" s="1">
        <v>19.0</v>
      </c>
      <c r="E537" s="1">
        <f t="shared" si="1"/>
        <v>8</v>
      </c>
      <c r="F537" s="1" t="str">
        <f>VLOOKUP(E537,State_code!$B$1:$C$56, 2, FALSE)</f>
        <v>CO</v>
      </c>
      <c r="G537" s="1">
        <v>802.0</v>
      </c>
      <c r="H537" s="1">
        <v>-2.0</v>
      </c>
      <c r="I537" s="1" t="s">
        <v>555</v>
      </c>
      <c r="J537" s="5">
        <v>1.0</v>
      </c>
    </row>
    <row r="538" hidden="1">
      <c r="A538" s="1" t="s">
        <v>1551</v>
      </c>
      <c r="B538" s="1">
        <v>127714.0</v>
      </c>
      <c r="C538" s="1">
        <v>7.0</v>
      </c>
      <c r="D538" s="1">
        <v>24.0</v>
      </c>
      <c r="E538" s="1">
        <f t="shared" si="1"/>
        <v>8</v>
      </c>
      <c r="F538" s="1" t="str">
        <f>VLOOKUP(E538,State_code!$B$1:$C$56, 2, FALSE)</f>
        <v>CO</v>
      </c>
      <c r="G538" s="1">
        <v>805.0</v>
      </c>
      <c r="H538" s="1">
        <v>59.0</v>
      </c>
      <c r="I538" s="1" t="s">
        <v>1551</v>
      </c>
      <c r="J538" s="5">
        <v>1.0</v>
      </c>
    </row>
    <row r="539" hidden="1">
      <c r="A539" s="1" t="s">
        <v>1552</v>
      </c>
      <c r="B539" s="1">
        <v>127732.0</v>
      </c>
      <c r="C539" s="1">
        <v>7.0</v>
      </c>
      <c r="D539" s="1">
        <v>5.0</v>
      </c>
      <c r="E539" s="1">
        <f t="shared" si="1"/>
        <v>8</v>
      </c>
      <c r="F539" s="1" t="str">
        <f>VLOOKUP(E539,State_code!$B$1:$C$56, 2, FALSE)</f>
        <v>CO</v>
      </c>
      <c r="G539" s="1">
        <v>804.0</v>
      </c>
      <c r="H539" s="1">
        <v>-2.0</v>
      </c>
      <c r="I539" s="1" t="s">
        <v>1552</v>
      </c>
      <c r="J539" s="5">
        <v>1.0</v>
      </c>
    </row>
    <row r="540" hidden="1">
      <c r="A540" s="1" t="s">
        <v>1553</v>
      </c>
      <c r="B540" s="1">
        <v>127741.0</v>
      </c>
      <c r="C540" s="1">
        <v>7.0</v>
      </c>
      <c r="D540" s="1">
        <v>17.0</v>
      </c>
      <c r="E540" s="1">
        <f t="shared" si="1"/>
        <v>8</v>
      </c>
      <c r="F540" s="1" t="str">
        <f>VLOOKUP(E540,State_code!$B$1:$C$56, 2, FALSE)</f>
        <v>CO</v>
      </c>
      <c r="G540" s="1">
        <v>808.0</v>
      </c>
      <c r="H540" s="1">
        <v>-2.0</v>
      </c>
      <c r="I540" s="1" t="s">
        <v>1553</v>
      </c>
      <c r="J540" s="5">
        <v>4.0</v>
      </c>
    </row>
    <row r="541" hidden="1">
      <c r="A541" s="1" t="s">
        <v>1554</v>
      </c>
      <c r="B541" s="1">
        <v>127778.0</v>
      </c>
      <c r="C541" s="1">
        <v>7.0</v>
      </c>
      <c r="D541" s="1">
        <v>8.0</v>
      </c>
      <c r="E541" s="1">
        <f t="shared" si="1"/>
        <v>8</v>
      </c>
      <c r="F541" s="1" t="str">
        <f>VLOOKUP(E541,State_code!$B$1:$C$56, 2, FALSE)</f>
        <v>CO</v>
      </c>
      <c r="G541" s="1">
        <v>803.0</v>
      </c>
      <c r="H541" s="1">
        <v>-2.0</v>
      </c>
      <c r="I541" s="1" t="s">
        <v>1554</v>
      </c>
      <c r="J541" s="5">
        <v>2.0</v>
      </c>
    </row>
    <row r="542" hidden="1">
      <c r="A542" s="1" t="s">
        <v>1555</v>
      </c>
      <c r="B542" s="1">
        <v>127820.0</v>
      </c>
      <c r="C542" s="1">
        <v>7.0</v>
      </c>
      <c r="D542" s="1">
        <v>14.0</v>
      </c>
      <c r="E542" s="1">
        <f t="shared" si="1"/>
        <v>8</v>
      </c>
      <c r="F542" s="1" t="str">
        <f>VLOOKUP(E542,State_code!$B$1:$C$56, 2, FALSE)</f>
        <v>CO</v>
      </c>
      <c r="G542" s="1">
        <v>805.0</v>
      </c>
      <c r="H542" s="1">
        <v>-2.0</v>
      </c>
      <c r="I542" s="1" t="s">
        <v>1555</v>
      </c>
      <c r="J542" s="5">
        <v>3.0</v>
      </c>
    </row>
    <row r="543" hidden="1">
      <c r="A543" s="1" t="s">
        <v>1556</v>
      </c>
      <c r="B543" s="1">
        <v>127884.0</v>
      </c>
      <c r="C543" s="1">
        <v>7.0</v>
      </c>
      <c r="D543" s="1">
        <v>14.0</v>
      </c>
      <c r="E543" s="1">
        <f t="shared" si="1"/>
        <v>8</v>
      </c>
      <c r="F543" s="1" t="str">
        <f>VLOOKUP(E543,State_code!$B$1:$C$56, 2, FALSE)</f>
        <v>CO</v>
      </c>
      <c r="G543" s="1">
        <v>803.0</v>
      </c>
      <c r="H543" s="1">
        <v>-2.0</v>
      </c>
      <c r="I543" s="1" t="s">
        <v>1556</v>
      </c>
      <c r="J543" s="5">
        <v>1.0</v>
      </c>
    </row>
    <row r="544" hidden="1">
      <c r="A544" s="1" t="s">
        <v>1557</v>
      </c>
      <c r="B544" s="1">
        <v>127909.0</v>
      </c>
      <c r="C544" s="1">
        <v>7.0</v>
      </c>
      <c r="D544" s="1">
        <v>14.0</v>
      </c>
      <c r="E544" s="1">
        <f t="shared" si="1"/>
        <v>8</v>
      </c>
      <c r="F544" s="1" t="str">
        <f>VLOOKUP(E544,State_code!$B$1:$C$56, 2, FALSE)</f>
        <v>CO</v>
      </c>
      <c r="G544" s="1">
        <v>807.0</v>
      </c>
      <c r="H544" s="1">
        <v>-2.0</v>
      </c>
      <c r="I544" s="1" t="s">
        <v>1557</v>
      </c>
      <c r="J544" s="5">
        <v>1.0</v>
      </c>
    </row>
    <row r="545" hidden="1">
      <c r="A545" s="1" t="s">
        <v>23</v>
      </c>
      <c r="B545" s="1">
        <v>127918.0</v>
      </c>
      <c r="C545" s="1">
        <v>7.0</v>
      </c>
      <c r="D545" s="1">
        <v>17.0</v>
      </c>
      <c r="E545" s="1">
        <f t="shared" si="1"/>
        <v>8</v>
      </c>
      <c r="F545" s="1" t="str">
        <f>VLOOKUP(E545,State_code!$B$1:$C$56, 2, FALSE)</f>
        <v>CO</v>
      </c>
      <c r="G545" s="1">
        <v>801.0</v>
      </c>
      <c r="H545" s="1">
        <v>30.0</v>
      </c>
      <c r="I545" s="1" t="s">
        <v>23</v>
      </c>
      <c r="J545" s="5">
        <v>2.0</v>
      </c>
    </row>
    <row r="546" hidden="1">
      <c r="A546" s="1" t="s">
        <v>1558</v>
      </c>
      <c r="B546" s="1">
        <v>127945.0</v>
      </c>
      <c r="C546" s="1">
        <v>7.0</v>
      </c>
      <c r="D546" s="1">
        <v>22.0</v>
      </c>
      <c r="E546" s="1">
        <f t="shared" si="1"/>
        <v>8</v>
      </c>
      <c r="F546" s="1" t="str">
        <f>VLOOKUP(E546,State_code!$B$1:$C$56, 2, FALSE)</f>
        <v>CO</v>
      </c>
      <c r="G546" s="1">
        <v>807.0</v>
      </c>
      <c r="H546" s="1">
        <v>-2.0</v>
      </c>
      <c r="I546" s="1" t="s">
        <v>1558</v>
      </c>
      <c r="J546" s="5">
        <v>2.0</v>
      </c>
    </row>
    <row r="547" hidden="1">
      <c r="A547" s="1" t="s">
        <v>1559</v>
      </c>
      <c r="B547" s="1">
        <v>127954.0</v>
      </c>
      <c r="C547" s="1">
        <v>7.0</v>
      </c>
      <c r="D547" s="1">
        <v>-2.0</v>
      </c>
      <c r="E547" s="1">
        <f t="shared" si="1"/>
        <v>8</v>
      </c>
      <c r="F547" s="1" t="str">
        <f>VLOOKUP(E547,State_code!$B$1:$C$56, 2, FALSE)</f>
        <v>CO</v>
      </c>
      <c r="G547" s="1">
        <v>801.0</v>
      </c>
      <c r="H547" s="1">
        <v>-2.0</v>
      </c>
      <c r="I547" s="1" t="s">
        <v>1559</v>
      </c>
      <c r="J547" s="5">
        <v>1.0</v>
      </c>
    </row>
    <row r="548" hidden="1">
      <c r="A548" s="1" t="s">
        <v>1560</v>
      </c>
      <c r="B548" s="1">
        <v>128106.0</v>
      </c>
      <c r="C548" s="1">
        <v>7.0</v>
      </c>
      <c r="D548" s="1">
        <v>19.0</v>
      </c>
      <c r="E548" s="1">
        <f t="shared" si="1"/>
        <v>8</v>
      </c>
      <c r="F548" s="1" t="str">
        <f>VLOOKUP(E548,State_code!$B$1:$C$56, 2, FALSE)</f>
        <v>CO</v>
      </c>
      <c r="G548" s="1">
        <v>803.0</v>
      </c>
      <c r="H548" s="1">
        <v>-2.0</v>
      </c>
      <c r="I548" s="1" t="s">
        <v>1560</v>
      </c>
      <c r="J548" s="5">
        <v>1.0</v>
      </c>
    </row>
    <row r="549" hidden="1">
      <c r="A549" s="1" t="s">
        <v>1561</v>
      </c>
      <c r="B549" s="1">
        <v>128151.0</v>
      </c>
      <c r="C549" s="1">
        <v>7.0</v>
      </c>
      <c r="D549" s="1">
        <v>-2.0</v>
      </c>
      <c r="E549" s="1">
        <f t="shared" si="1"/>
        <v>8</v>
      </c>
      <c r="F549" s="1" t="str">
        <f>VLOOKUP(E549,State_code!$B$1:$C$56, 2, FALSE)</f>
        <v>CO</v>
      </c>
      <c r="G549" s="1">
        <v>806.0</v>
      </c>
      <c r="H549" s="1">
        <v>-2.0</v>
      </c>
      <c r="I549" s="1" t="s">
        <v>1561</v>
      </c>
      <c r="J549" s="5">
        <v>1.0</v>
      </c>
    </row>
    <row r="550" hidden="1">
      <c r="A550" s="1" t="s">
        <v>1562</v>
      </c>
      <c r="B550" s="1">
        <v>128179.0</v>
      </c>
      <c r="C550" s="1">
        <v>7.0</v>
      </c>
      <c r="D550" s="1">
        <v>11.0</v>
      </c>
      <c r="E550" s="1">
        <f t="shared" si="1"/>
        <v>8</v>
      </c>
      <c r="F550" s="1" t="str">
        <f>VLOOKUP(E550,State_code!$B$1:$C$56, 2, FALSE)</f>
        <v>CO</v>
      </c>
      <c r="G550" s="1">
        <v>805.0</v>
      </c>
      <c r="H550" s="1">
        <v>-2.0</v>
      </c>
      <c r="I550" s="1" t="s">
        <v>1562</v>
      </c>
      <c r="J550" s="5">
        <v>2.0</v>
      </c>
    </row>
    <row r="551" hidden="1">
      <c r="A551" s="1" t="s">
        <v>1563</v>
      </c>
      <c r="B551" s="1">
        <v>128188.0</v>
      </c>
      <c r="C551" s="1">
        <v>7.0</v>
      </c>
      <c r="D551" s="1">
        <v>11.0</v>
      </c>
      <c r="E551" s="1">
        <f t="shared" si="1"/>
        <v>8</v>
      </c>
      <c r="F551" s="1" t="str">
        <f>VLOOKUP(E551,State_code!$B$1:$C$56, 2, FALSE)</f>
        <v>CO</v>
      </c>
      <c r="G551" s="1">
        <v>803.0</v>
      </c>
      <c r="H551" s="1">
        <v>-2.0</v>
      </c>
      <c r="I551" s="1" t="s">
        <v>1563</v>
      </c>
      <c r="J551" s="5">
        <v>1.0</v>
      </c>
    </row>
    <row r="552" hidden="1">
      <c r="A552" s="1" t="s">
        <v>1564</v>
      </c>
      <c r="B552" s="1">
        <v>128258.0</v>
      </c>
      <c r="C552" s="1">
        <v>7.0</v>
      </c>
      <c r="D552" s="1">
        <v>5.0</v>
      </c>
      <c r="E552" s="1">
        <f t="shared" si="1"/>
        <v>8</v>
      </c>
      <c r="F552" s="1" t="str">
        <f>VLOOKUP(E552,State_code!$B$1:$C$56, 2, FALSE)</f>
        <v>CO</v>
      </c>
      <c r="G552" s="1">
        <v>803.0</v>
      </c>
      <c r="H552" s="1">
        <v>-2.0</v>
      </c>
      <c r="I552" s="1" t="s">
        <v>1564</v>
      </c>
      <c r="J552" s="5">
        <v>4.0</v>
      </c>
    </row>
    <row r="553" hidden="1">
      <c r="A553" s="1" t="s">
        <v>1565</v>
      </c>
      <c r="B553" s="1">
        <v>128300.0</v>
      </c>
      <c r="C553" s="1">
        <v>7.0</v>
      </c>
      <c r="D553" s="1">
        <v>-2.0</v>
      </c>
      <c r="E553" s="1">
        <f t="shared" si="1"/>
        <v>8</v>
      </c>
      <c r="F553" s="1" t="str">
        <f>VLOOKUP(E553,State_code!$B$1:$C$56, 2, FALSE)</f>
        <v>CO</v>
      </c>
      <c r="G553" s="1">
        <v>801.0</v>
      </c>
      <c r="H553" s="1">
        <v>-2.0</v>
      </c>
      <c r="I553" s="1" t="s">
        <v>1565</v>
      </c>
      <c r="J553" s="5">
        <v>3.0</v>
      </c>
    </row>
    <row r="554" hidden="1">
      <c r="A554" s="1" t="s">
        <v>1566</v>
      </c>
      <c r="B554" s="1">
        <v>128328.0</v>
      </c>
      <c r="C554" s="1">
        <v>0.0</v>
      </c>
      <c r="D554" s="1">
        <v>22.0</v>
      </c>
      <c r="E554" s="1">
        <f t="shared" si="1"/>
        <v>8</v>
      </c>
      <c r="F554" s="1" t="str">
        <f>VLOOKUP(E554,State_code!$B$1:$C$56, 2, FALSE)</f>
        <v>CO</v>
      </c>
      <c r="G554" s="1">
        <v>805.0</v>
      </c>
      <c r="H554" s="1">
        <v>-2.0</v>
      </c>
      <c r="I554" s="1" t="s">
        <v>1566</v>
      </c>
      <c r="J554" s="5">
        <v>3.0</v>
      </c>
    </row>
    <row r="555" hidden="1">
      <c r="A555" s="1" t="s">
        <v>1567</v>
      </c>
      <c r="B555" s="1">
        <v>128337.0</v>
      </c>
      <c r="C555" s="1">
        <v>7.0</v>
      </c>
      <c r="D555" s="1">
        <v>-2.0</v>
      </c>
      <c r="E555" s="1">
        <f t="shared" si="1"/>
        <v>8</v>
      </c>
      <c r="F555" s="1" t="str">
        <f>VLOOKUP(E555,State_code!$B$1:$C$56, 2, FALSE)</f>
        <v>CO</v>
      </c>
      <c r="G555" s="1">
        <v>808.0</v>
      </c>
      <c r="H555" s="1">
        <v>-2.0</v>
      </c>
      <c r="I555" s="1" t="s">
        <v>1567</v>
      </c>
      <c r="J555" s="5">
        <v>1.0</v>
      </c>
    </row>
    <row r="556" hidden="1">
      <c r="A556" s="1" t="s">
        <v>1568</v>
      </c>
      <c r="B556" s="1">
        <v>128391.0</v>
      </c>
      <c r="C556" s="1">
        <v>7.0</v>
      </c>
      <c r="D556" s="1">
        <v>19.0</v>
      </c>
      <c r="E556" s="1">
        <f t="shared" si="1"/>
        <v>8</v>
      </c>
      <c r="F556" s="1" t="str">
        <f>VLOOKUP(E556,State_code!$B$1:$C$56, 2, FALSE)</f>
        <v>CO</v>
      </c>
      <c r="G556" s="1">
        <v>803.0</v>
      </c>
      <c r="H556" s="1">
        <v>-2.0</v>
      </c>
      <c r="I556" s="1" t="s">
        <v>1568</v>
      </c>
      <c r="J556" s="5">
        <v>1.0</v>
      </c>
    </row>
    <row r="557" hidden="1">
      <c r="A557" s="1" t="s">
        <v>1569</v>
      </c>
      <c r="B557" s="1">
        <v>128498.0</v>
      </c>
      <c r="C557" s="1">
        <v>1.0</v>
      </c>
      <c r="D557" s="1">
        <v>19.0</v>
      </c>
      <c r="E557" s="1">
        <f t="shared" si="1"/>
        <v>9</v>
      </c>
      <c r="F557" s="1" t="str">
        <f>VLOOKUP(E557,State_code!$B$1:$C$56, 2, FALSE)</f>
        <v>CT</v>
      </c>
      <c r="G557" s="1">
        <v>903.0</v>
      </c>
      <c r="H557" s="1">
        <v>30.0</v>
      </c>
      <c r="I557" s="1" t="s">
        <v>1569</v>
      </c>
      <c r="J557" s="5">
        <v>2.0</v>
      </c>
    </row>
    <row r="558" hidden="1">
      <c r="A558" s="1" t="s">
        <v>1570</v>
      </c>
      <c r="B558" s="1">
        <v>128577.0</v>
      </c>
      <c r="C558" s="1">
        <v>1.0</v>
      </c>
      <c r="D558" s="1">
        <v>8.0</v>
      </c>
      <c r="E558" s="1">
        <f t="shared" si="1"/>
        <v>9</v>
      </c>
      <c r="F558" s="1" t="str">
        <f>VLOOKUP(E558,State_code!$B$1:$C$56, 2, FALSE)</f>
        <v>CT</v>
      </c>
      <c r="G558" s="1">
        <v>902.0</v>
      </c>
      <c r="H558" s="1" t="e">
        <v>#N/A</v>
      </c>
      <c r="I558" s="1" t="s">
        <v>1570</v>
      </c>
      <c r="J558" s="5">
        <v>3.0</v>
      </c>
    </row>
    <row r="559" hidden="1">
      <c r="A559" s="1" t="s">
        <v>1571</v>
      </c>
      <c r="B559" s="1">
        <v>128586.0</v>
      </c>
      <c r="C559" s="1">
        <v>2.0</v>
      </c>
      <c r="D559" s="1">
        <v>-2.0</v>
      </c>
      <c r="E559" s="1">
        <f t="shared" si="1"/>
        <v>36</v>
      </c>
      <c r="F559" s="1" t="str">
        <f>VLOOKUP(E559,State_code!$B$1:$C$56, 2, FALSE)</f>
        <v>NY</v>
      </c>
      <c r="G559" s="1">
        <v>3617.0</v>
      </c>
      <c r="H559" s="1">
        <v>-2.0</v>
      </c>
      <c r="I559" s="1" t="s">
        <v>1571</v>
      </c>
      <c r="J559" s="5">
        <v>2.0</v>
      </c>
    </row>
    <row r="560" hidden="1">
      <c r="A560" s="1" t="s">
        <v>1572</v>
      </c>
      <c r="B560" s="1">
        <v>128744.0</v>
      </c>
      <c r="C560" s="1">
        <v>1.0</v>
      </c>
      <c r="D560" s="1">
        <v>17.0</v>
      </c>
      <c r="E560" s="1">
        <f t="shared" si="1"/>
        <v>9</v>
      </c>
      <c r="F560" s="1" t="str">
        <f>VLOOKUP(E560,State_code!$B$1:$C$56, 2, FALSE)</f>
        <v>CT</v>
      </c>
      <c r="G560" s="1">
        <v>904.0</v>
      </c>
      <c r="H560" s="1">
        <v>-2.0</v>
      </c>
      <c r="I560" s="1" t="s">
        <v>1572</v>
      </c>
      <c r="J560" s="5">
        <v>1.0</v>
      </c>
    </row>
    <row r="561" hidden="1">
      <c r="A561" s="1" t="s">
        <v>1573</v>
      </c>
      <c r="B561" s="1">
        <v>128771.0</v>
      </c>
      <c r="C561" s="1">
        <v>1.0</v>
      </c>
      <c r="D561" s="1">
        <v>18.0</v>
      </c>
      <c r="E561" s="1">
        <f t="shared" si="1"/>
        <v>9</v>
      </c>
      <c r="F561" s="1" t="str">
        <f>VLOOKUP(E561,State_code!$B$1:$C$56, 2, FALSE)</f>
        <v>CT</v>
      </c>
      <c r="G561" s="1">
        <v>905.0</v>
      </c>
      <c r="H561" s="1">
        <v>-2.0</v>
      </c>
      <c r="I561" s="1" t="s">
        <v>1573</v>
      </c>
      <c r="J561" s="5">
        <v>3.0</v>
      </c>
    </row>
    <row r="562" hidden="1">
      <c r="A562" s="1" t="s">
        <v>1574</v>
      </c>
      <c r="B562" s="1">
        <v>128780.0</v>
      </c>
      <c r="C562" s="1">
        <v>1.0</v>
      </c>
      <c r="D562" s="1">
        <v>21.0</v>
      </c>
      <c r="E562" s="1">
        <f t="shared" si="1"/>
        <v>9</v>
      </c>
      <c r="F562" s="1" t="str">
        <f>VLOOKUP(E562,State_code!$B$1:$C$56, 2, FALSE)</f>
        <v>CT</v>
      </c>
      <c r="G562" s="1">
        <v>905.0</v>
      </c>
      <c r="H562" s="1">
        <v>-2.0</v>
      </c>
      <c r="I562" s="1" t="s">
        <v>1574</v>
      </c>
      <c r="J562" s="5">
        <v>2.0</v>
      </c>
    </row>
    <row r="563" hidden="1">
      <c r="A563" s="1" t="s">
        <v>1575</v>
      </c>
      <c r="B563" s="1">
        <v>128896.0</v>
      </c>
      <c r="C563" s="1">
        <v>1.0</v>
      </c>
      <c r="D563" s="1">
        <v>-2.0</v>
      </c>
      <c r="E563" s="1">
        <f t="shared" si="1"/>
        <v>9</v>
      </c>
      <c r="F563" s="1" t="str">
        <f>VLOOKUP(E563,State_code!$B$1:$C$56, 2, FALSE)</f>
        <v>CT</v>
      </c>
      <c r="G563" s="1">
        <v>901.0</v>
      </c>
      <c r="H563" s="1">
        <v>-2.0</v>
      </c>
      <c r="I563" s="1" t="s">
        <v>1575</v>
      </c>
      <c r="J563" s="5">
        <v>1.0</v>
      </c>
    </row>
    <row r="564" hidden="1">
      <c r="A564" s="1" t="s">
        <v>160</v>
      </c>
      <c r="B564" s="1">
        <v>128902.0</v>
      </c>
      <c r="C564" s="1">
        <v>1.0</v>
      </c>
      <c r="D564" s="1">
        <v>21.0</v>
      </c>
      <c r="E564" s="1">
        <f t="shared" si="1"/>
        <v>9</v>
      </c>
      <c r="F564" s="1" t="str">
        <f>VLOOKUP(E564,State_code!$B$1:$C$56, 2, FALSE)</f>
        <v>CT</v>
      </c>
      <c r="G564" s="1">
        <v>902.0</v>
      </c>
      <c r="H564" s="1">
        <v>-2.0</v>
      </c>
      <c r="I564" s="1" t="s">
        <v>160</v>
      </c>
      <c r="J564" s="5">
        <v>4.0</v>
      </c>
    </row>
    <row r="565" hidden="1">
      <c r="A565" s="1" t="s">
        <v>1576</v>
      </c>
      <c r="B565" s="1">
        <v>129002.0</v>
      </c>
      <c r="C565" s="1">
        <v>1.0</v>
      </c>
      <c r="D565" s="1">
        <v>-2.0</v>
      </c>
      <c r="E565" s="1">
        <f t="shared" si="1"/>
        <v>9</v>
      </c>
      <c r="F565" s="1" t="str">
        <f>VLOOKUP(E565,State_code!$B$1:$C$56, 2, FALSE)</f>
        <v>CT</v>
      </c>
      <c r="G565" s="1">
        <v>903.0</v>
      </c>
      <c r="H565" s="1">
        <v>-2.0</v>
      </c>
      <c r="I565" s="1" t="s">
        <v>1576</v>
      </c>
      <c r="J565" s="5">
        <v>2.0</v>
      </c>
    </row>
    <row r="566" hidden="1">
      <c r="A566" s="1" t="s">
        <v>1577</v>
      </c>
      <c r="B566" s="1">
        <v>129020.0</v>
      </c>
      <c r="C566" s="1">
        <v>1.0</v>
      </c>
      <c r="D566" s="1">
        <v>15.0</v>
      </c>
      <c r="E566" s="1">
        <f t="shared" si="1"/>
        <v>9</v>
      </c>
      <c r="F566" s="1" t="str">
        <f>VLOOKUP(E566,State_code!$B$1:$C$56, 2, FALSE)</f>
        <v>CT</v>
      </c>
      <c r="G566" s="1">
        <v>902.0</v>
      </c>
      <c r="H566" s="1">
        <v>-2.0</v>
      </c>
      <c r="I566" s="1" t="s">
        <v>1577</v>
      </c>
      <c r="J566" s="5">
        <v>1.0</v>
      </c>
    </row>
    <row r="567" hidden="1">
      <c r="A567" s="1" t="s">
        <v>1578</v>
      </c>
      <c r="B567" s="1">
        <v>129154.0</v>
      </c>
      <c r="C567" s="1">
        <v>1.0</v>
      </c>
      <c r="D567" s="1">
        <v>23.0</v>
      </c>
      <c r="E567" s="1">
        <f t="shared" si="1"/>
        <v>9</v>
      </c>
      <c r="F567" s="1" t="str">
        <f>VLOOKUP(E567,State_code!$B$1:$C$56, 2, FALSE)</f>
        <v>CT</v>
      </c>
      <c r="G567" s="1">
        <v>901.0</v>
      </c>
      <c r="H567" s="1">
        <v>-2.0</v>
      </c>
      <c r="I567" s="1" t="s">
        <v>1578</v>
      </c>
      <c r="J567" s="5">
        <v>3.0</v>
      </c>
    </row>
    <row r="568" hidden="1">
      <c r="A568" s="1" t="s">
        <v>1579</v>
      </c>
      <c r="B568" s="1">
        <v>129181.0</v>
      </c>
      <c r="C568" s="1">
        <v>1.0</v>
      </c>
      <c r="D568" s="1">
        <v>-2.0</v>
      </c>
      <c r="E568" s="1">
        <f t="shared" si="1"/>
        <v>9</v>
      </c>
      <c r="F568" s="1" t="str">
        <f>VLOOKUP(E568,State_code!$B$1:$C$56, 2, FALSE)</f>
        <v>CT</v>
      </c>
      <c r="G568" s="1">
        <v>901.0</v>
      </c>
      <c r="H568" s="1">
        <v>-2.0</v>
      </c>
      <c r="I568" s="1" t="s">
        <v>1579</v>
      </c>
      <c r="J568" s="5">
        <v>2.0</v>
      </c>
    </row>
    <row r="569" hidden="1">
      <c r="A569" s="1" t="s">
        <v>454</v>
      </c>
      <c r="B569" s="1">
        <v>129215.0</v>
      </c>
      <c r="C569" s="1">
        <v>1.0</v>
      </c>
      <c r="D569" s="1">
        <v>20.0</v>
      </c>
      <c r="E569" s="1">
        <f t="shared" si="1"/>
        <v>9</v>
      </c>
      <c r="F569" s="1" t="str">
        <f>VLOOKUP(E569,State_code!$B$1:$C$56, 2, FALSE)</f>
        <v>CT</v>
      </c>
      <c r="G569" s="1">
        <v>902.0</v>
      </c>
      <c r="H569" s="1">
        <v>-2.0</v>
      </c>
      <c r="I569" s="1" t="s">
        <v>454</v>
      </c>
      <c r="J569" s="5">
        <v>3.0</v>
      </c>
    </row>
    <row r="570" hidden="1">
      <c r="A570" s="1" t="s">
        <v>1580</v>
      </c>
      <c r="B570" s="1">
        <v>129242.0</v>
      </c>
      <c r="C570" s="1">
        <v>1.0</v>
      </c>
      <c r="D570" s="1">
        <v>17.0</v>
      </c>
      <c r="E570" s="1">
        <f t="shared" si="1"/>
        <v>9</v>
      </c>
      <c r="F570" s="1" t="str">
        <f>VLOOKUP(E570,State_code!$B$1:$C$56, 2, FALSE)</f>
        <v>CT</v>
      </c>
      <c r="G570" s="1">
        <v>904.0</v>
      </c>
      <c r="H570" s="1">
        <v>30.0</v>
      </c>
      <c r="I570" s="1" t="s">
        <v>1580</v>
      </c>
      <c r="J570" s="5">
        <v>3.0</v>
      </c>
    </row>
    <row r="571" hidden="1">
      <c r="A571" s="1" t="s">
        <v>1581</v>
      </c>
      <c r="B571" s="1">
        <v>129349.0</v>
      </c>
      <c r="C571" s="1">
        <v>1.0</v>
      </c>
      <c r="D571" s="1">
        <v>-2.0</v>
      </c>
      <c r="E571" s="1">
        <f t="shared" si="1"/>
        <v>9</v>
      </c>
      <c r="F571" s="1" t="str">
        <f>VLOOKUP(E571,State_code!$B$1:$C$56, 2, FALSE)</f>
        <v>CT</v>
      </c>
      <c r="G571" s="1">
        <v>903.0</v>
      </c>
      <c r="H571" s="1">
        <v>-2.0</v>
      </c>
      <c r="I571" s="1" t="s">
        <v>1581</v>
      </c>
      <c r="J571" s="5">
        <v>4.0</v>
      </c>
    </row>
    <row r="572" hidden="1">
      <c r="A572" s="1" t="s">
        <v>581</v>
      </c>
      <c r="B572" s="1">
        <v>129367.0</v>
      </c>
      <c r="C572" s="1">
        <v>1.0</v>
      </c>
      <c r="D572" s="1">
        <v>8.0</v>
      </c>
      <c r="E572" s="1">
        <f t="shared" si="1"/>
        <v>9</v>
      </c>
      <c r="F572" s="1" t="str">
        <f>VLOOKUP(E572,State_code!$B$1:$C$56, 2, FALSE)</f>
        <v>CT</v>
      </c>
      <c r="G572" s="1">
        <v>901.0</v>
      </c>
      <c r="H572" s="1">
        <v>-2.0</v>
      </c>
      <c r="I572" s="1" t="s">
        <v>581</v>
      </c>
      <c r="J572" s="5">
        <v>3.0</v>
      </c>
    </row>
    <row r="573" hidden="1">
      <c r="A573" s="1" t="s">
        <v>1582</v>
      </c>
      <c r="B573" s="1">
        <v>129428.0</v>
      </c>
      <c r="C573" s="1">
        <v>1.0</v>
      </c>
      <c r="D573" s="1">
        <v>28.0</v>
      </c>
      <c r="E573" s="1">
        <f t="shared" si="1"/>
        <v>9</v>
      </c>
      <c r="F573" s="1" t="str">
        <f>VLOOKUP(E573,State_code!$B$1:$C$56, 2, FALSE)</f>
        <v>CT</v>
      </c>
      <c r="G573" s="1">
        <v>901.0</v>
      </c>
      <c r="H573" s="1">
        <v>-2.0</v>
      </c>
      <c r="I573" s="1" t="s">
        <v>1582</v>
      </c>
      <c r="J573" s="5">
        <v>2.0</v>
      </c>
    </row>
    <row r="574" hidden="1">
      <c r="A574" s="1" t="s">
        <v>1583</v>
      </c>
      <c r="B574" s="1">
        <v>129482.0</v>
      </c>
      <c r="C574" s="1">
        <v>1.0</v>
      </c>
      <c r="D574" s="1">
        <v>-2.0</v>
      </c>
      <c r="E574" s="1">
        <f t="shared" si="1"/>
        <v>9</v>
      </c>
      <c r="F574" s="1" t="str">
        <f>VLOOKUP(E574,State_code!$B$1:$C$56, 2, FALSE)</f>
        <v>CT</v>
      </c>
      <c r="G574" s="1">
        <v>901.0</v>
      </c>
      <c r="H574" s="1">
        <v>-2.0</v>
      </c>
      <c r="I574" s="1" t="s">
        <v>1583</v>
      </c>
      <c r="J574" s="5">
        <v>2.0</v>
      </c>
    </row>
    <row r="575" hidden="1">
      <c r="A575" s="1" t="s">
        <v>1584</v>
      </c>
      <c r="B575" s="1">
        <v>129491.0</v>
      </c>
      <c r="C575" s="1">
        <v>1.0</v>
      </c>
      <c r="D575" s="1">
        <v>20.0</v>
      </c>
      <c r="E575" s="1">
        <f t="shared" si="1"/>
        <v>9</v>
      </c>
      <c r="F575" s="1" t="str">
        <f>VLOOKUP(E575,State_code!$B$1:$C$56, 2, FALSE)</f>
        <v>CT</v>
      </c>
      <c r="G575" s="1">
        <v>901.0</v>
      </c>
      <c r="H575" s="1">
        <v>-2.0</v>
      </c>
      <c r="I575" s="1" t="s">
        <v>1584</v>
      </c>
      <c r="J575" s="5">
        <v>3.0</v>
      </c>
    </row>
    <row r="576" hidden="1">
      <c r="A576" s="1" t="s">
        <v>1585</v>
      </c>
      <c r="B576" s="1">
        <v>129525.0</v>
      </c>
      <c r="C576" s="1">
        <v>1.0</v>
      </c>
      <c r="D576" s="1">
        <v>17.0</v>
      </c>
      <c r="E576" s="1">
        <f t="shared" si="1"/>
        <v>9</v>
      </c>
      <c r="F576" s="1" t="str">
        <f>VLOOKUP(E576,State_code!$B$1:$C$56, 2, FALSE)</f>
        <v>CT</v>
      </c>
      <c r="G576" s="1">
        <v>901.0</v>
      </c>
      <c r="H576" s="1">
        <v>-2.0</v>
      </c>
      <c r="I576" s="1" t="s">
        <v>1585</v>
      </c>
      <c r="J576" s="5">
        <v>2.0</v>
      </c>
    </row>
    <row r="577" hidden="1">
      <c r="A577" s="1" t="s">
        <v>1586</v>
      </c>
      <c r="B577" s="1">
        <v>129534.0</v>
      </c>
      <c r="C577" s="1">
        <v>1.0</v>
      </c>
      <c r="D577" s="1">
        <v>19.0</v>
      </c>
      <c r="E577" s="1">
        <f t="shared" si="1"/>
        <v>9</v>
      </c>
      <c r="F577" s="1" t="str">
        <f>VLOOKUP(E577,State_code!$B$1:$C$56, 2, FALSE)</f>
        <v>CT</v>
      </c>
      <c r="G577" s="1">
        <v>901.0</v>
      </c>
      <c r="H577" s="1">
        <v>30.0</v>
      </c>
      <c r="I577" s="1" t="s">
        <v>1586</v>
      </c>
      <c r="J577" s="5">
        <v>2.0</v>
      </c>
    </row>
    <row r="578" hidden="1">
      <c r="A578" s="1" t="s">
        <v>1587</v>
      </c>
      <c r="B578" s="1">
        <v>129543.0</v>
      </c>
      <c r="C578" s="1">
        <v>1.0</v>
      </c>
      <c r="D578" s="1">
        <v>4.0</v>
      </c>
      <c r="E578" s="1">
        <f t="shared" si="1"/>
        <v>9</v>
      </c>
      <c r="F578" s="1" t="str">
        <f>VLOOKUP(E578,State_code!$B$1:$C$56, 2, FALSE)</f>
        <v>CT</v>
      </c>
      <c r="G578" s="1">
        <v>904.0</v>
      </c>
      <c r="H578" s="1" t="e">
        <v>#N/A</v>
      </c>
      <c r="I578" s="1" t="s">
        <v>1587</v>
      </c>
      <c r="J578" s="5">
        <v>2.0</v>
      </c>
    </row>
    <row r="579" hidden="1">
      <c r="A579" s="1" t="s">
        <v>1588</v>
      </c>
      <c r="B579" s="1">
        <v>129695.0</v>
      </c>
      <c r="C579" s="1">
        <v>1.0</v>
      </c>
      <c r="D579" s="1">
        <v>4.0</v>
      </c>
      <c r="E579" s="1">
        <f t="shared" si="1"/>
        <v>9</v>
      </c>
      <c r="F579" s="1" t="str">
        <f>VLOOKUP(E579,State_code!$B$1:$C$56, 2, FALSE)</f>
        <v>CT</v>
      </c>
      <c r="G579" s="1">
        <v>901.0</v>
      </c>
      <c r="H579" s="1" t="e">
        <v>#N/A</v>
      </c>
      <c r="I579" s="1" t="s">
        <v>1588</v>
      </c>
      <c r="J579" s="5">
        <v>3.0</v>
      </c>
    </row>
    <row r="580" hidden="1">
      <c r="A580" s="1" t="s">
        <v>1589</v>
      </c>
      <c r="B580" s="1">
        <v>129729.0</v>
      </c>
      <c r="C580" s="1">
        <v>1.0</v>
      </c>
      <c r="D580" s="1">
        <v>4.0</v>
      </c>
      <c r="E580" s="1">
        <f t="shared" si="1"/>
        <v>9</v>
      </c>
      <c r="F580" s="1" t="str">
        <f>VLOOKUP(E580,State_code!$B$1:$C$56, 2, FALSE)</f>
        <v>CT</v>
      </c>
      <c r="G580" s="1">
        <v>905.0</v>
      </c>
      <c r="H580" s="1" t="e">
        <v>#N/A</v>
      </c>
      <c r="I580" s="1" t="s">
        <v>1589</v>
      </c>
      <c r="J580" s="5">
        <v>4.0</v>
      </c>
    </row>
    <row r="581" hidden="1">
      <c r="A581" s="1" t="s">
        <v>1590</v>
      </c>
      <c r="B581" s="1">
        <v>129756.0</v>
      </c>
      <c r="C581" s="1">
        <v>1.0</v>
      </c>
      <c r="D581" s="1">
        <v>5.0</v>
      </c>
      <c r="E581" s="1">
        <f t="shared" si="1"/>
        <v>9</v>
      </c>
      <c r="F581" s="1" t="str">
        <f>VLOOKUP(E581,State_code!$B$1:$C$56, 2, FALSE)</f>
        <v>CT</v>
      </c>
      <c r="G581" s="1">
        <v>903.0</v>
      </c>
      <c r="H581" s="1" t="e">
        <v>#N/A</v>
      </c>
      <c r="I581" s="1" t="s">
        <v>1590</v>
      </c>
      <c r="J581" s="5">
        <v>4.0</v>
      </c>
    </row>
    <row r="582" hidden="1">
      <c r="A582" s="1" t="s">
        <v>1591</v>
      </c>
      <c r="B582" s="1">
        <v>129774.0</v>
      </c>
      <c r="C582" s="1">
        <v>1.0</v>
      </c>
      <c r="D582" s="1">
        <v>22.0</v>
      </c>
      <c r="E582" s="1">
        <f t="shared" si="1"/>
        <v>9</v>
      </c>
      <c r="F582" s="1" t="str">
        <f>VLOOKUP(E582,State_code!$B$1:$C$56, 2, FALSE)</f>
        <v>CT</v>
      </c>
      <c r="G582" s="1">
        <v>902.0</v>
      </c>
      <c r="H582" s="1">
        <v>-2.0</v>
      </c>
      <c r="I582" s="1" t="s">
        <v>1591</v>
      </c>
      <c r="J582" s="5">
        <v>1.0</v>
      </c>
    </row>
    <row r="583" hidden="1">
      <c r="A583" s="1" t="s">
        <v>1592</v>
      </c>
      <c r="B583" s="1">
        <v>129808.0</v>
      </c>
      <c r="C583" s="1">
        <v>1.0</v>
      </c>
      <c r="D583" s="1">
        <v>4.0</v>
      </c>
      <c r="E583" s="1">
        <f t="shared" si="1"/>
        <v>9</v>
      </c>
      <c r="F583" s="1" t="str">
        <f>VLOOKUP(E583,State_code!$B$1:$C$56, 2, FALSE)</f>
        <v>CT</v>
      </c>
      <c r="G583" s="1">
        <v>902.0</v>
      </c>
      <c r="H583" s="1" t="e">
        <v>#N/A</v>
      </c>
      <c r="I583" s="1" t="s">
        <v>1592</v>
      </c>
      <c r="J583" s="5">
        <v>3.0</v>
      </c>
    </row>
    <row r="584" hidden="1">
      <c r="A584" s="1" t="s">
        <v>1593</v>
      </c>
      <c r="B584" s="1">
        <v>129923.0</v>
      </c>
      <c r="C584" s="1">
        <v>1.0</v>
      </c>
      <c r="D584" s="1">
        <v>-2.0</v>
      </c>
      <c r="E584" s="1">
        <f t="shared" si="1"/>
        <v>9</v>
      </c>
      <c r="F584" s="1" t="str">
        <f>VLOOKUP(E584,State_code!$B$1:$C$56, 2, FALSE)</f>
        <v>CT</v>
      </c>
      <c r="G584" s="1">
        <v>905.0</v>
      </c>
      <c r="H584" s="1">
        <v>-2.0</v>
      </c>
      <c r="I584" s="1" t="s">
        <v>1593</v>
      </c>
      <c r="J584" s="5">
        <v>1.0</v>
      </c>
    </row>
    <row r="585" hidden="1">
      <c r="A585" s="1" t="s">
        <v>1594</v>
      </c>
      <c r="B585" s="1">
        <v>129932.0</v>
      </c>
      <c r="C585" s="1">
        <v>1.0</v>
      </c>
      <c r="D585" s="1">
        <v>-2.0</v>
      </c>
      <c r="E585" s="1">
        <f t="shared" si="1"/>
        <v>9</v>
      </c>
      <c r="F585" s="1" t="str">
        <f>VLOOKUP(E585,State_code!$B$1:$C$56, 2, FALSE)</f>
        <v>CT</v>
      </c>
      <c r="G585" s="1">
        <v>902.0</v>
      </c>
      <c r="H585" s="1">
        <v>-2.0</v>
      </c>
      <c r="I585" s="1" t="s">
        <v>1594</v>
      </c>
      <c r="J585" s="5">
        <v>3.0</v>
      </c>
    </row>
    <row r="586" hidden="1">
      <c r="A586" s="1" t="s">
        <v>1595</v>
      </c>
      <c r="B586" s="1">
        <v>129941.0</v>
      </c>
      <c r="C586" s="1">
        <v>1.0</v>
      </c>
      <c r="D586" s="1">
        <v>18.0</v>
      </c>
      <c r="E586" s="1">
        <f t="shared" si="1"/>
        <v>9</v>
      </c>
      <c r="F586" s="1" t="str">
        <f>VLOOKUP(E586,State_code!$B$1:$C$56, 2, FALSE)</f>
        <v>CT</v>
      </c>
      <c r="G586" s="1">
        <v>903.0</v>
      </c>
      <c r="H586" s="1">
        <v>-2.0</v>
      </c>
      <c r="I586" s="1" t="s">
        <v>1595</v>
      </c>
      <c r="J586" s="5">
        <v>1.0</v>
      </c>
    </row>
    <row r="587" hidden="1">
      <c r="A587" s="1" t="s">
        <v>1596</v>
      </c>
      <c r="B587" s="1">
        <v>130004.0</v>
      </c>
      <c r="C587" s="1">
        <v>1.0</v>
      </c>
      <c r="D587" s="1">
        <v>5.0</v>
      </c>
      <c r="E587" s="1">
        <f t="shared" si="1"/>
        <v>9</v>
      </c>
      <c r="F587" s="1" t="str">
        <f>VLOOKUP(E587,State_code!$B$1:$C$56, 2, FALSE)</f>
        <v>CT</v>
      </c>
      <c r="G587" s="1">
        <v>904.0</v>
      </c>
      <c r="H587" s="1" t="e">
        <v>#N/A</v>
      </c>
      <c r="I587" s="1" t="s">
        <v>1596</v>
      </c>
      <c r="J587" s="5">
        <v>3.0</v>
      </c>
    </row>
    <row r="588" hidden="1">
      <c r="A588" s="1" t="s">
        <v>1597</v>
      </c>
      <c r="B588" s="1">
        <v>130040.0</v>
      </c>
      <c r="C588" s="1">
        <v>1.0</v>
      </c>
      <c r="D588" s="1">
        <v>4.0</v>
      </c>
      <c r="E588" s="1">
        <f t="shared" si="1"/>
        <v>9</v>
      </c>
      <c r="F588" s="1" t="str">
        <f>VLOOKUP(E588,State_code!$B$1:$C$56, 2, FALSE)</f>
        <v>CT</v>
      </c>
      <c r="G588" s="1">
        <v>901.0</v>
      </c>
      <c r="H588" s="1" t="e">
        <v>#N/A</v>
      </c>
      <c r="I588" s="1" t="s">
        <v>1597</v>
      </c>
      <c r="J588" s="5">
        <v>3.0</v>
      </c>
    </row>
    <row r="589" hidden="1">
      <c r="A589" s="1" t="s">
        <v>1598</v>
      </c>
      <c r="B589" s="1">
        <v>130110.0</v>
      </c>
      <c r="C589" s="1">
        <v>1.0</v>
      </c>
      <c r="D589" s="1">
        <v>22.0</v>
      </c>
      <c r="E589" s="1">
        <f t="shared" si="1"/>
        <v>9</v>
      </c>
      <c r="F589" s="1" t="str">
        <f>VLOOKUP(E589,State_code!$B$1:$C$56, 2, FALSE)</f>
        <v>CT</v>
      </c>
      <c r="G589" s="1">
        <v>904.0</v>
      </c>
      <c r="H589" s="1">
        <v>-2.0</v>
      </c>
      <c r="I589" s="1" t="s">
        <v>1598</v>
      </c>
      <c r="J589" s="5">
        <v>2.0</v>
      </c>
    </row>
    <row r="590" hidden="1">
      <c r="A590" s="1" t="s">
        <v>1599</v>
      </c>
      <c r="B590" s="1">
        <v>130174.0</v>
      </c>
      <c r="C590" s="1">
        <v>1.0</v>
      </c>
      <c r="D590" s="1">
        <v>-2.0</v>
      </c>
      <c r="E590" s="1">
        <f t="shared" si="1"/>
        <v>9</v>
      </c>
      <c r="F590" s="1" t="str">
        <f>VLOOKUP(E590,State_code!$B$1:$C$56, 2, FALSE)</f>
        <v>CT</v>
      </c>
      <c r="G590" s="1">
        <v>904.0</v>
      </c>
      <c r="H590" s="1">
        <v>-2.0</v>
      </c>
      <c r="I590" s="1" t="s">
        <v>1599</v>
      </c>
      <c r="J590" s="5">
        <v>1.0</v>
      </c>
    </row>
    <row r="591" hidden="1">
      <c r="A591" s="1" t="s">
        <v>1600</v>
      </c>
      <c r="B591" s="1">
        <v>130183.0</v>
      </c>
      <c r="C591" s="1">
        <v>1.0</v>
      </c>
      <c r="D591" s="1">
        <v>18.0</v>
      </c>
      <c r="E591" s="1">
        <f t="shared" si="1"/>
        <v>9</v>
      </c>
      <c r="F591" s="1" t="str">
        <f>VLOOKUP(E591,State_code!$B$1:$C$56, 2, FALSE)</f>
        <v>CT</v>
      </c>
      <c r="G591" s="1">
        <v>905.0</v>
      </c>
      <c r="H591" s="1">
        <v>-2.0</v>
      </c>
      <c r="I591" s="1" t="s">
        <v>1600</v>
      </c>
      <c r="J591" s="5">
        <v>1.0</v>
      </c>
    </row>
    <row r="592" hidden="1">
      <c r="A592" s="1" t="s">
        <v>1601</v>
      </c>
      <c r="B592" s="1">
        <v>130217.0</v>
      </c>
      <c r="C592" s="1">
        <v>1.0</v>
      </c>
      <c r="D592" s="1">
        <v>4.0</v>
      </c>
      <c r="E592" s="1">
        <f t="shared" si="1"/>
        <v>9</v>
      </c>
      <c r="F592" s="1" t="str">
        <f>VLOOKUP(E592,State_code!$B$1:$C$56, 2, FALSE)</f>
        <v>CT</v>
      </c>
      <c r="G592" s="1">
        <v>902.0</v>
      </c>
      <c r="H592" s="1" t="e">
        <v>#N/A</v>
      </c>
      <c r="I592" s="1" t="s">
        <v>1601</v>
      </c>
      <c r="J592" s="5">
        <v>1.0</v>
      </c>
    </row>
    <row r="593" hidden="1">
      <c r="A593" s="1" t="s">
        <v>719</v>
      </c>
      <c r="B593" s="1">
        <v>130226.0</v>
      </c>
      <c r="C593" s="1">
        <v>1.0</v>
      </c>
      <c r="D593" s="1">
        <v>17.0</v>
      </c>
      <c r="E593" s="1">
        <f t="shared" si="1"/>
        <v>9</v>
      </c>
      <c r="F593" s="1" t="str">
        <f>VLOOKUP(E593,State_code!$B$1:$C$56, 2, FALSE)</f>
        <v>CT</v>
      </c>
      <c r="G593" s="1">
        <v>903.0</v>
      </c>
      <c r="H593" s="1">
        <v>-2.0</v>
      </c>
      <c r="I593" s="1" t="s">
        <v>719</v>
      </c>
      <c r="J593" s="5">
        <v>1.0</v>
      </c>
    </row>
    <row r="594" hidden="1">
      <c r="A594" s="1" t="s">
        <v>758</v>
      </c>
      <c r="B594" s="1">
        <v>130253.0</v>
      </c>
      <c r="C594" s="1">
        <v>1.0</v>
      </c>
      <c r="D594" s="1">
        <v>17.0</v>
      </c>
      <c r="E594" s="1">
        <f t="shared" si="1"/>
        <v>9</v>
      </c>
      <c r="F594" s="1" t="str">
        <f>VLOOKUP(E594,State_code!$B$1:$C$56, 2, FALSE)</f>
        <v>CT</v>
      </c>
      <c r="G594" s="1">
        <v>904.0</v>
      </c>
      <c r="H594" s="1">
        <v>30.0</v>
      </c>
      <c r="I594" s="1" t="s">
        <v>758</v>
      </c>
      <c r="J594" s="5">
        <v>3.0</v>
      </c>
    </row>
    <row r="595" hidden="1">
      <c r="A595" s="1" t="s">
        <v>1602</v>
      </c>
      <c r="B595" s="1">
        <v>130314.0</v>
      </c>
      <c r="C595" s="1">
        <v>1.0</v>
      </c>
      <c r="D595" s="1">
        <v>18.0</v>
      </c>
      <c r="E595" s="1">
        <f t="shared" si="1"/>
        <v>9</v>
      </c>
      <c r="F595" s="1" t="str">
        <f>VLOOKUP(E595,State_code!$B$1:$C$56, 2, FALSE)</f>
        <v>CT</v>
      </c>
      <c r="G595" s="1">
        <v>901.0</v>
      </c>
      <c r="H595" s="1">
        <v>30.0</v>
      </c>
      <c r="I595" s="1" t="s">
        <v>1602</v>
      </c>
      <c r="J595" s="5">
        <v>2.0</v>
      </c>
    </row>
    <row r="596" hidden="1">
      <c r="A596" s="1" t="s">
        <v>1603</v>
      </c>
      <c r="B596" s="1">
        <v>130396.0</v>
      </c>
      <c r="C596" s="1">
        <v>1.0</v>
      </c>
      <c r="D596" s="1">
        <v>4.0</v>
      </c>
      <c r="E596" s="1">
        <f t="shared" si="1"/>
        <v>9</v>
      </c>
      <c r="F596" s="1" t="str">
        <f>VLOOKUP(E596,State_code!$B$1:$C$56, 2, FALSE)</f>
        <v>CT</v>
      </c>
      <c r="G596" s="1">
        <v>903.0</v>
      </c>
      <c r="H596" s="1" t="e">
        <v>#N/A</v>
      </c>
      <c r="I596" s="1" t="s">
        <v>1603</v>
      </c>
      <c r="J596" s="5">
        <v>3.0</v>
      </c>
    </row>
    <row r="597" hidden="1">
      <c r="A597" s="1" t="s">
        <v>898</v>
      </c>
      <c r="B597" s="1">
        <v>130493.0</v>
      </c>
      <c r="C597" s="1">
        <v>1.0</v>
      </c>
      <c r="D597" s="1">
        <v>18.0</v>
      </c>
      <c r="E597" s="1">
        <f t="shared" si="1"/>
        <v>9</v>
      </c>
      <c r="F597" s="1" t="str">
        <f>VLOOKUP(E597,State_code!$B$1:$C$56, 2, FALSE)</f>
        <v>CT</v>
      </c>
      <c r="G597" s="1">
        <v>903.0</v>
      </c>
      <c r="H597" s="1">
        <v>-2.0</v>
      </c>
      <c r="I597" s="1" t="s">
        <v>898</v>
      </c>
      <c r="J597" s="5">
        <v>4.0</v>
      </c>
    </row>
    <row r="598" hidden="1">
      <c r="A598" s="1" t="s">
        <v>1604</v>
      </c>
      <c r="B598" s="1">
        <v>130590.0</v>
      </c>
      <c r="C598" s="1">
        <v>1.0</v>
      </c>
      <c r="D598" s="1">
        <v>21.0</v>
      </c>
      <c r="E598" s="1">
        <f t="shared" si="1"/>
        <v>9</v>
      </c>
      <c r="F598" s="1" t="str">
        <f>VLOOKUP(E598,State_code!$B$1:$C$56, 2, FALSE)</f>
        <v>CT</v>
      </c>
      <c r="G598" s="1">
        <v>901.0</v>
      </c>
      <c r="H598" s="1">
        <v>-2.0</v>
      </c>
      <c r="I598" s="1" t="s">
        <v>1604</v>
      </c>
      <c r="J598" s="5">
        <v>4.0</v>
      </c>
    </row>
    <row r="599" hidden="1">
      <c r="A599" s="1" t="s">
        <v>1605</v>
      </c>
      <c r="B599" s="1">
        <v>130606.0</v>
      </c>
      <c r="C599" s="1">
        <v>1.0</v>
      </c>
      <c r="D599" s="1">
        <v>4.0</v>
      </c>
      <c r="E599" s="1">
        <f t="shared" si="1"/>
        <v>9</v>
      </c>
      <c r="F599" s="1" t="str">
        <f>VLOOKUP(E599,State_code!$B$1:$C$56, 2, FALSE)</f>
        <v>CT</v>
      </c>
      <c r="G599" s="1">
        <v>905.0</v>
      </c>
      <c r="H599" s="1" t="e">
        <v>#N/A</v>
      </c>
      <c r="I599" s="1" t="s">
        <v>1605</v>
      </c>
      <c r="J599" s="5">
        <v>1.0</v>
      </c>
    </row>
    <row r="600" hidden="1">
      <c r="A600" s="1" t="s">
        <v>1606</v>
      </c>
      <c r="B600" s="1">
        <v>130624.0</v>
      </c>
      <c r="C600" s="1">
        <v>0.0</v>
      </c>
      <c r="D600" s="1">
        <v>22.0</v>
      </c>
      <c r="E600" s="1">
        <f t="shared" si="1"/>
        <v>9</v>
      </c>
      <c r="F600" s="1" t="str">
        <f>VLOOKUP(E600,State_code!$B$1:$C$56, 2, FALSE)</f>
        <v>CT</v>
      </c>
      <c r="G600" s="1">
        <v>902.0</v>
      </c>
      <c r="H600" s="1">
        <v>-2.0</v>
      </c>
      <c r="I600" s="1" t="s">
        <v>1606</v>
      </c>
      <c r="J600" s="5">
        <v>4.0</v>
      </c>
    </row>
    <row r="601" hidden="1">
      <c r="A601" s="1" t="s">
        <v>852</v>
      </c>
      <c r="B601" s="1">
        <v>130697.0</v>
      </c>
      <c r="C601" s="1">
        <v>1.0</v>
      </c>
      <c r="D601" s="1">
        <v>21.0</v>
      </c>
      <c r="E601" s="1">
        <f t="shared" si="1"/>
        <v>9</v>
      </c>
      <c r="F601" s="1" t="str">
        <f>VLOOKUP(E601,State_code!$B$1:$C$56, 2, FALSE)</f>
        <v>CT</v>
      </c>
      <c r="G601" s="1">
        <v>903.0</v>
      </c>
      <c r="H601" s="1">
        <v>-2.0</v>
      </c>
      <c r="I601" s="1" t="s">
        <v>852</v>
      </c>
      <c r="J601" s="5">
        <v>3.0</v>
      </c>
    </row>
    <row r="602" hidden="1">
      <c r="A602" s="1" t="s">
        <v>1607</v>
      </c>
      <c r="B602" s="1">
        <v>130776.0</v>
      </c>
      <c r="C602" s="1">
        <v>1.0</v>
      </c>
      <c r="D602" s="1">
        <v>19.0</v>
      </c>
      <c r="E602" s="1">
        <f t="shared" si="1"/>
        <v>9</v>
      </c>
      <c r="F602" s="1" t="str">
        <f>VLOOKUP(E602,State_code!$B$1:$C$56, 2, FALSE)</f>
        <v>CT</v>
      </c>
      <c r="G602" s="1">
        <v>905.0</v>
      </c>
      <c r="H602" s="1">
        <v>-2.0</v>
      </c>
      <c r="I602" s="1" t="s">
        <v>1607</v>
      </c>
      <c r="J602" s="5">
        <v>3.0</v>
      </c>
    </row>
    <row r="603" hidden="1">
      <c r="A603" s="1" t="s">
        <v>643</v>
      </c>
      <c r="B603" s="1">
        <v>130794.0</v>
      </c>
      <c r="C603" s="1">
        <v>1.0</v>
      </c>
      <c r="D603" s="1">
        <v>15.0</v>
      </c>
      <c r="E603" s="1">
        <f t="shared" si="1"/>
        <v>9</v>
      </c>
      <c r="F603" s="1" t="str">
        <f>VLOOKUP(E603,State_code!$B$1:$C$56, 2, FALSE)</f>
        <v>CT</v>
      </c>
      <c r="G603" s="1">
        <v>903.0</v>
      </c>
      <c r="H603" s="1">
        <v>-2.0</v>
      </c>
      <c r="I603" s="1" t="s">
        <v>643</v>
      </c>
      <c r="J603" s="5">
        <v>4.0</v>
      </c>
    </row>
    <row r="604" hidden="1">
      <c r="A604" s="1" t="s">
        <v>1608</v>
      </c>
      <c r="B604" s="1">
        <v>130837.0</v>
      </c>
      <c r="C604" s="1">
        <v>2.0</v>
      </c>
      <c r="D604" s="1">
        <v>-2.0</v>
      </c>
      <c r="E604" s="1">
        <f t="shared" si="1"/>
        <v>10</v>
      </c>
      <c r="F604" s="1" t="str">
        <f>VLOOKUP(E604,State_code!$B$1:$C$56, 2, FALSE)</f>
        <v>DE</v>
      </c>
      <c r="G604" s="1">
        <v>1000.0</v>
      </c>
      <c r="H604" s="1">
        <v>-2.0</v>
      </c>
      <c r="I604" s="1" t="s">
        <v>1608</v>
      </c>
      <c r="J604" s="5">
        <v>3.0</v>
      </c>
    </row>
    <row r="605" hidden="1">
      <c r="A605" s="1" t="s">
        <v>1609</v>
      </c>
      <c r="B605" s="1">
        <v>130873.0</v>
      </c>
      <c r="C605" s="1">
        <v>2.0</v>
      </c>
      <c r="D605" s="1">
        <v>-2.0</v>
      </c>
      <c r="E605" s="1">
        <f t="shared" si="1"/>
        <v>10</v>
      </c>
      <c r="F605" s="1" t="str">
        <f>VLOOKUP(E605,State_code!$B$1:$C$56, 2, FALSE)</f>
        <v>DE</v>
      </c>
      <c r="G605" s="1">
        <v>1000.0</v>
      </c>
      <c r="H605" s="1">
        <v>-2.0</v>
      </c>
      <c r="I605" s="1" t="s">
        <v>1609</v>
      </c>
      <c r="J605" s="5">
        <v>2.0</v>
      </c>
    </row>
    <row r="606" hidden="1">
      <c r="A606" s="1" t="s">
        <v>1610</v>
      </c>
      <c r="B606" s="1">
        <v>130882.0</v>
      </c>
      <c r="C606" s="1">
        <v>2.0</v>
      </c>
      <c r="D606" s="1">
        <v>-2.0</v>
      </c>
      <c r="E606" s="1">
        <f t="shared" si="1"/>
        <v>10</v>
      </c>
      <c r="F606" s="1" t="str">
        <f>VLOOKUP(E606,State_code!$B$1:$C$56, 2, FALSE)</f>
        <v>DE</v>
      </c>
      <c r="G606" s="1">
        <v>1000.0</v>
      </c>
      <c r="H606" s="1">
        <v>-2.0</v>
      </c>
      <c r="I606" s="1" t="s">
        <v>1610</v>
      </c>
      <c r="J606" s="5">
        <v>3.0</v>
      </c>
    </row>
    <row r="607" hidden="1">
      <c r="A607" s="1" t="s">
        <v>1611</v>
      </c>
      <c r="B607" s="1">
        <v>130907.0</v>
      </c>
      <c r="C607" s="1">
        <v>2.0</v>
      </c>
      <c r="D607" s="1">
        <v>14.0</v>
      </c>
      <c r="E607" s="1">
        <f t="shared" si="1"/>
        <v>10</v>
      </c>
      <c r="F607" s="1" t="str">
        <f>VLOOKUP(E607,State_code!$B$1:$C$56, 2, FALSE)</f>
        <v>DE</v>
      </c>
      <c r="G607" s="1">
        <v>1000.0</v>
      </c>
      <c r="H607" s="1">
        <v>-2.0</v>
      </c>
      <c r="I607" s="1" t="s">
        <v>1611</v>
      </c>
      <c r="J607" s="5">
        <v>4.0</v>
      </c>
    </row>
    <row r="608" hidden="1">
      <c r="A608" s="1" t="s">
        <v>1612</v>
      </c>
      <c r="B608" s="1">
        <v>130934.0</v>
      </c>
      <c r="C608" s="1">
        <v>2.0</v>
      </c>
      <c r="D608" s="1">
        <v>19.0</v>
      </c>
      <c r="E608" s="1">
        <f t="shared" si="1"/>
        <v>10</v>
      </c>
      <c r="F608" s="1" t="str">
        <f>VLOOKUP(E608,State_code!$B$1:$C$56, 2, FALSE)</f>
        <v>DE</v>
      </c>
      <c r="G608" s="1">
        <v>1000.0</v>
      </c>
      <c r="H608" s="1">
        <v>-2.0</v>
      </c>
      <c r="I608" s="1" t="s">
        <v>1612</v>
      </c>
      <c r="J608" s="5">
        <v>4.0</v>
      </c>
    </row>
    <row r="609" hidden="1">
      <c r="A609" s="1" t="s">
        <v>53</v>
      </c>
      <c r="B609" s="1">
        <v>130943.0</v>
      </c>
      <c r="C609" s="1">
        <v>2.0</v>
      </c>
      <c r="D609" s="1">
        <v>15.0</v>
      </c>
      <c r="E609" s="1">
        <f t="shared" si="1"/>
        <v>10</v>
      </c>
      <c r="F609" s="1" t="str">
        <f>VLOOKUP(E609,State_code!$B$1:$C$56, 2, FALSE)</f>
        <v>DE</v>
      </c>
      <c r="G609" s="1">
        <v>1000.0</v>
      </c>
      <c r="H609" s="1">
        <v>-2.0</v>
      </c>
      <c r="I609" s="1" t="s">
        <v>53</v>
      </c>
      <c r="J609" s="5">
        <v>1.0</v>
      </c>
    </row>
    <row r="610" hidden="1">
      <c r="A610" s="1" t="s">
        <v>500</v>
      </c>
      <c r="B610" s="1">
        <v>130989.0</v>
      </c>
      <c r="C610" s="1">
        <v>2.0</v>
      </c>
      <c r="D610" s="1">
        <v>18.0</v>
      </c>
      <c r="E610" s="1">
        <f t="shared" si="1"/>
        <v>10</v>
      </c>
      <c r="F610" s="1" t="str">
        <f>VLOOKUP(E610,State_code!$B$1:$C$56, 2, FALSE)</f>
        <v>DE</v>
      </c>
      <c r="G610" s="1">
        <v>1000.0</v>
      </c>
      <c r="H610" s="1">
        <v>-2.0</v>
      </c>
      <c r="I610" s="1" t="s">
        <v>500</v>
      </c>
      <c r="J610" s="5">
        <v>4.0</v>
      </c>
    </row>
    <row r="611" hidden="1">
      <c r="A611" s="1" t="s">
        <v>1613</v>
      </c>
      <c r="B611" s="1">
        <v>131061.0</v>
      </c>
      <c r="C611" s="1">
        <v>2.0</v>
      </c>
      <c r="D611" s="1">
        <v>-2.0</v>
      </c>
      <c r="E611" s="1">
        <f t="shared" si="1"/>
        <v>10</v>
      </c>
      <c r="F611" s="1" t="str">
        <f>VLOOKUP(E611,State_code!$B$1:$C$56, 2, FALSE)</f>
        <v>DE</v>
      </c>
      <c r="G611" s="1">
        <v>1000.0</v>
      </c>
      <c r="H611" s="1">
        <v>-2.0</v>
      </c>
      <c r="I611" s="1" t="s">
        <v>1613</v>
      </c>
      <c r="J611" s="5">
        <v>4.0</v>
      </c>
    </row>
    <row r="612" hidden="1">
      <c r="A612" s="1" t="s">
        <v>1614</v>
      </c>
      <c r="B612" s="1">
        <v>131113.0</v>
      </c>
      <c r="C612" s="1">
        <v>2.0</v>
      </c>
      <c r="D612" s="1">
        <v>17.0</v>
      </c>
      <c r="E612" s="1">
        <f t="shared" si="1"/>
        <v>10</v>
      </c>
      <c r="F612" s="1" t="str">
        <f>VLOOKUP(E612,State_code!$B$1:$C$56, 2, FALSE)</f>
        <v>DE</v>
      </c>
      <c r="G612" s="1">
        <v>1000.0</v>
      </c>
      <c r="H612" s="1">
        <v>-2.0</v>
      </c>
      <c r="I612" s="1" t="s">
        <v>1614</v>
      </c>
      <c r="J612" s="5">
        <v>4.0</v>
      </c>
    </row>
    <row r="613" hidden="1">
      <c r="A613" s="1" t="s">
        <v>29</v>
      </c>
      <c r="B613" s="1">
        <v>131159.0</v>
      </c>
      <c r="C613" s="1">
        <v>2.0</v>
      </c>
      <c r="D613" s="1">
        <v>16.0</v>
      </c>
      <c r="E613" s="1">
        <f t="shared" si="1"/>
        <v>11</v>
      </c>
      <c r="F613" s="1" t="str">
        <f>VLOOKUP(E613,State_code!$B$1:$C$56, 2, FALSE)</f>
        <v>DC</v>
      </c>
      <c r="G613" s="1">
        <v>1198.0</v>
      </c>
      <c r="H613" s="1">
        <v>71.0</v>
      </c>
      <c r="I613" s="1" t="s">
        <v>29</v>
      </c>
      <c r="J613" s="5">
        <v>3.0</v>
      </c>
    </row>
    <row r="614" hidden="1">
      <c r="A614" s="1" t="s">
        <v>1615</v>
      </c>
      <c r="B614" s="1">
        <v>131283.0</v>
      </c>
      <c r="C614" s="1">
        <v>2.0</v>
      </c>
      <c r="D614" s="1">
        <v>16.0</v>
      </c>
      <c r="E614" s="1">
        <f t="shared" si="1"/>
        <v>11</v>
      </c>
      <c r="F614" s="1" t="str">
        <f>VLOOKUP(E614,State_code!$B$1:$C$56, 2, FALSE)</f>
        <v>DC</v>
      </c>
      <c r="G614" s="1">
        <v>1198.0</v>
      </c>
      <c r="H614" s="1">
        <v>30.0</v>
      </c>
      <c r="I614" s="1" t="s">
        <v>1615</v>
      </c>
      <c r="J614" s="5">
        <v>1.0</v>
      </c>
    </row>
    <row r="615" hidden="1">
      <c r="A615" s="1" t="s">
        <v>1616</v>
      </c>
      <c r="B615" s="1">
        <v>131399.0</v>
      </c>
      <c r="C615" s="1">
        <v>2.0</v>
      </c>
      <c r="D615" s="1">
        <v>19.0</v>
      </c>
      <c r="E615" s="1">
        <f t="shared" si="1"/>
        <v>11</v>
      </c>
      <c r="F615" s="1" t="str">
        <f>VLOOKUP(E615,State_code!$B$1:$C$56, 2, FALSE)</f>
        <v>DC</v>
      </c>
      <c r="G615" s="1">
        <v>1198.0</v>
      </c>
      <c r="H615" s="1">
        <v>-2.0</v>
      </c>
      <c r="I615" s="1" t="s">
        <v>1616</v>
      </c>
      <c r="J615" s="5">
        <v>1.0</v>
      </c>
    </row>
    <row r="616" hidden="1">
      <c r="A616" s="1" t="s">
        <v>1617</v>
      </c>
      <c r="B616" s="1">
        <v>131405.0</v>
      </c>
      <c r="C616" s="1">
        <v>2.0</v>
      </c>
      <c r="D616" s="1">
        <v>24.0</v>
      </c>
      <c r="E616" s="1">
        <f t="shared" si="1"/>
        <v>11</v>
      </c>
      <c r="F616" s="1" t="str">
        <f>VLOOKUP(E616,State_code!$B$1:$C$56, 2, FALSE)</f>
        <v>DC</v>
      </c>
      <c r="G616" s="1">
        <v>1198.0</v>
      </c>
      <c r="H616" s="1">
        <v>30.0</v>
      </c>
      <c r="I616" s="1" t="s">
        <v>1617</v>
      </c>
      <c r="J616" s="5">
        <v>1.0</v>
      </c>
    </row>
    <row r="617" hidden="1">
      <c r="A617" s="1" t="s">
        <v>1618</v>
      </c>
      <c r="B617" s="1">
        <v>131450.0</v>
      </c>
      <c r="C617" s="1">
        <v>2.0</v>
      </c>
      <c r="D617" s="1">
        <v>17.0</v>
      </c>
      <c r="E617" s="1">
        <f t="shared" si="1"/>
        <v>11</v>
      </c>
      <c r="F617" s="1" t="str">
        <f>VLOOKUP(E617,State_code!$B$1:$C$56, 2, FALSE)</f>
        <v>DC</v>
      </c>
      <c r="G617" s="1">
        <v>1198.0</v>
      </c>
      <c r="H617" s="1">
        <v>-2.0</v>
      </c>
      <c r="I617" s="1" t="s">
        <v>1618</v>
      </c>
      <c r="J617" s="5">
        <v>3.0</v>
      </c>
    </row>
    <row r="618" hidden="1">
      <c r="A618" s="1" t="s">
        <v>1619</v>
      </c>
      <c r="B618" s="1">
        <v>131469.0</v>
      </c>
      <c r="C618" s="1">
        <v>2.0</v>
      </c>
      <c r="D618" s="1">
        <v>15.0</v>
      </c>
      <c r="E618" s="1">
        <f t="shared" si="1"/>
        <v>11</v>
      </c>
      <c r="F618" s="1" t="str">
        <f>VLOOKUP(E618,State_code!$B$1:$C$56, 2, FALSE)</f>
        <v>DC</v>
      </c>
      <c r="G618" s="1">
        <v>1198.0</v>
      </c>
      <c r="H618" s="1">
        <v>-2.0</v>
      </c>
      <c r="I618" s="1" t="s">
        <v>1619</v>
      </c>
      <c r="J618" s="5">
        <v>1.0</v>
      </c>
    </row>
    <row r="619" hidden="1">
      <c r="A619" s="1" t="s">
        <v>367</v>
      </c>
      <c r="B619" s="1">
        <v>131496.0</v>
      </c>
      <c r="C619" s="1">
        <v>2.0</v>
      </c>
      <c r="D619" s="1">
        <v>15.0</v>
      </c>
      <c r="E619" s="1">
        <f t="shared" si="1"/>
        <v>11</v>
      </c>
      <c r="F619" s="1" t="str">
        <f>VLOOKUP(E619,State_code!$B$1:$C$56, 2, FALSE)</f>
        <v>DC</v>
      </c>
      <c r="G619" s="1">
        <v>1198.0</v>
      </c>
      <c r="H619" s="1">
        <v>30.0</v>
      </c>
      <c r="I619" s="1" t="s">
        <v>367</v>
      </c>
      <c r="J619" s="5">
        <v>4.0</v>
      </c>
    </row>
    <row r="620" hidden="1">
      <c r="A620" s="1" t="s">
        <v>1620</v>
      </c>
      <c r="B620" s="1">
        <v>131520.0</v>
      </c>
      <c r="C620" s="1">
        <v>2.0</v>
      </c>
      <c r="D620" s="1">
        <v>16.0</v>
      </c>
      <c r="E620" s="1">
        <f t="shared" si="1"/>
        <v>11</v>
      </c>
      <c r="F620" s="1" t="str">
        <f>VLOOKUP(E620,State_code!$B$1:$C$56, 2, FALSE)</f>
        <v>DC</v>
      </c>
      <c r="G620" s="1">
        <v>1198.0</v>
      </c>
      <c r="H620" s="1">
        <v>-2.0</v>
      </c>
      <c r="I620" s="1" t="s">
        <v>1620</v>
      </c>
      <c r="J620" s="5">
        <v>1.0</v>
      </c>
    </row>
    <row r="621" hidden="1">
      <c r="A621" s="1" t="s">
        <v>1621</v>
      </c>
      <c r="B621" s="1">
        <v>131803.0</v>
      </c>
      <c r="C621" s="1">
        <v>2.0</v>
      </c>
      <c r="D621" s="1">
        <v>20.0</v>
      </c>
      <c r="E621" s="1">
        <f t="shared" si="1"/>
        <v>11</v>
      </c>
      <c r="F621" s="1" t="str">
        <f>VLOOKUP(E621,State_code!$B$1:$C$56, 2, FALSE)</f>
        <v>DC</v>
      </c>
      <c r="G621" s="1">
        <v>1198.0</v>
      </c>
      <c r="H621" s="1">
        <v>-2.0</v>
      </c>
      <c r="I621" s="1" t="s">
        <v>1621</v>
      </c>
      <c r="J621" s="5">
        <v>1.0</v>
      </c>
    </row>
    <row r="622" hidden="1">
      <c r="A622" s="1" t="s">
        <v>1622</v>
      </c>
      <c r="B622" s="1">
        <v>131830.0</v>
      </c>
      <c r="C622" s="1">
        <v>2.0</v>
      </c>
      <c r="D622" s="1">
        <v>-2.0</v>
      </c>
      <c r="E622" s="1">
        <f t="shared" si="1"/>
        <v>11</v>
      </c>
      <c r="F622" s="1" t="str">
        <f>VLOOKUP(E622,State_code!$B$1:$C$56, 2, FALSE)</f>
        <v>DC</v>
      </c>
      <c r="G622" s="1">
        <v>1198.0</v>
      </c>
      <c r="H622" s="1">
        <v>-2.0</v>
      </c>
      <c r="I622" s="1" t="s">
        <v>1622</v>
      </c>
      <c r="J622" s="5">
        <v>1.0</v>
      </c>
    </row>
    <row r="623" hidden="1">
      <c r="A623" s="1" t="s">
        <v>641</v>
      </c>
      <c r="B623" s="1">
        <v>131876.0</v>
      </c>
      <c r="C623" s="1">
        <v>2.0</v>
      </c>
      <c r="D623" s="1">
        <v>19.0</v>
      </c>
      <c r="E623" s="1">
        <f t="shared" si="1"/>
        <v>11</v>
      </c>
      <c r="F623" s="1" t="str">
        <f>VLOOKUP(E623,State_code!$B$1:$C$56, 2, FALSE)</f>
        <v>DC</v>
      </c>
      <c r="G623" s="1">
        <v>1198.0</v>
      </c>
      <c r="H623" s="1">
        <v>30.0</v>
      </c>
      <c r="I623" s="1" t="s">
        <v>641</v>
      </c>
      <c r="J623" s="5">
        <v>1.0</v>
      </c>
    </row>
    <row r="624" hidden="1">
      <c r="A624" s="1" t="s">
        <v>1623</v>
      </c>
      <c r="B624" s="1">
        <v>131973.0</v>
      </c>
      <c r="C624" s="1">
        <v>2.0</v>
      </c>
      <c r="D624" s="1">
        <v>24.0</v>
      </c>
      <c r="E624" s="1">
        <f t="shared" si="1"/>
        <v>11</v>
      </c>
      <c r="F624" s="1" t="str">
        <f>VLOOKUP(E624,State_code!$B$1:$C$56, 2, FALSE)</f>
        <v>DC</v>
      </c>
      <c r="G624" s="1">
        <v>1198.0</v>
      </c>
      <c r="H624" s="1">
        <v>71.0</v>
      </c>
      <c r="I624" s="1" t="s">
        <v>1623</v>
      </c>
      <c r="J624" s="5">
        <v>1.0</v>
      </c>
    </row>
    <row r="625" hidden="1">
      <c r="A625" s="1" t="s">
        <v>1624</v>
      </c>
      <c r="B625" s="1">
        <v>132374.0</v>
      </c>
      <c r="C625" s="1">
        <v>5.0</v>
      </c>
      <c r="D625" s="1">
        <v>-2.0</v>
      </c>
      <c r="E625" s="1">
        <f t="shared" si="1"/>
        <v>12</v>
      </c>
      <c r="F625" s="1" t="str">
        <f>VLOOKUP(E625,State_code!$B$1:$C$56, 2, FALSE)</f>
        <v>FL</v>
      </c>
      <c r="G625" s="1">
        <v>1223.0</v>
      </c>
      <c r="H625" s="1">
        <v>-2.0</v>
      </c>
      <c r="I625" s="1" t="s">
        <v>1624</v>
      </c>
      <c r="J625" s="5">
        <v>2.0</v>
      </c>
    </row>
    <row r="626" hidden="1">
      <c r="A626" s="1" t="s">
        <v>1625</v>
      </c>
      <c r="B626" s="1">
        <v>132408.0</v>
      </c>
      <c r="C626" s="1">
        <v>5.0</v>
      </c>
      <c r="D626" s="1">
        <v>22.0</v>
      </c>
      <c r="E626" s="1">
        <f t="shared" si="1"/>
        <v>12</v>
      </c>
      <c r="F626" s="1" t="str">
        <f>VLOOKUP(E626,State_code!$B$1:$C$56, 2, FALSE)</f>
        <v>FL</v>
      </c>
      <c r="G626" s="1">
        <v>1202.0</v>
      </c>
      <c r="H626" s="1">
        <v>75.0</v>
      </c>
      <c r="I626" s="1" t="s">
        <v>1625</v>
      </c>
      <c r="J626" s="5">
        <v>4.0</v>
      </c>
    </row>
    <row r="627" hidden="1">
      <c r="A627" s="1" t="s">
        <v>1626</v>
      </c>
      <c r="B627" s="1">
        <v>132471.0</v>
      </c>
      <c r="C627" s="1">
        <v>5.0</v>
      </c>
      <c r="D627" s="1">
        <v>17.0</v>
      </c>
      <c r="E627" s="1">
        <f t="shared" si="1"/>
        <v>12</v>
      </c>
      <c r="F627" s="1" t="str">
        <f>VLOOKUP(E627,State_code!$B$1:$C$56, 2, FALSE)</f>
        <v>FL</v>
      </c>
      <c r="G627" s="1">
        <v>1224.0</v>
      </c>
      <c r="H627" s="1">
        <v>30.0</v>
      </c>
      <c r="I627" s="1" t="s">
        <v>1626</v>
      </c>
      <c r="J627" s="5">
        <v>1.0</v>
      </c>
    </row>
    <row r="628" hidden="1">
      <c r="A628" s="1" t="s">
        <v>1627</v>
      </c>
      <c r="B628" s="1">
        <v>132602.0</v>
      </c>
      <c r="C628" s="1">
        <v>5.0</v>
      </c>
      <c r="D628" s="1">
        <v>21.0</v>
      </c>
      <c r="E628" s="1">
        <f t="shared" si="1"/>
        <v>12</v>
      </c>
      <c r="F628" s="1" t="str">
        <f>VLOOKUP(E628,State_code!$B$1:$C$56, 2, FALSE)</f>
        <v>FL</v>
      </c>
      <c r="G628" s="1">
        <v>1206.0</v>
      </c>
      <c r="H628" s="1">
        <v>71.0</v>
      </c>
      <c r="I628" s="1" t="s">
        <v>1627</v>
      </c>
      <c r="J628" s="5">
        <v>4.0</v>
      </c>
    </row>
    <row r="629" hidden="1">
      <c r="A629" s="1" t="s">
        <v>1628</v>
      </c>
      <c r="B629" s="1">
        <v>132657.0</v>
      </c>
      <c r="C629" s="1">
        <v>5.0</v>
      </c>
      <c r="D629" s="1">
        <v>18.0</v>
      </c>
      <c r="E629" s="1">
        <f t="shared" si="1"/>
        <v>12</v>
      </c>
      <c r="F629" s="1" t="str">
        <f>VLOOKUP(E629,State_code!$B$1:$C$56, 2, FALSE)</f>
        <v>FL</v>
      </c>
      <c r="G629" s="1">
        <v>1223.0</v>
      </c>
      <c r="H629" s="1">
        <v>-2.0</v>
      </c>
      <c r="I629" s="1" t="s">
        <v>1628</v>
      </c>
      <c r="J629" s="5">
        <v>3.0</v>
      </c>
    </row>
    <row r="630" hidden="1">
      <c r="A630" s="1" t="s">
        <v>1629</v>
      </c>
      <c r="B630" s="1">
        <v>132675.0</v>
      </c>
      <c r="C630" s="1">
        <v>5.0</v>
      </c>
      <c r="D630" s="1">
        <v>-2.0</v>
      </c>
      <c r="E630" s="1">
        <f t="shared" si="1"/>
        <v>12</v>
      </c>
      <c r="F630" s="1" t="str">
        <f>VLOOKUP(E630,State_code!$B$1:$C$56, 2, FALSE)</f>
        <v>FL</v>
      </c>
      <c r="G630" s="1">
        <v>1203.0</v>
      </c>
      <c r="H630" s="1">
        <v>-2.0</v>
      </c>
      <c r="I630" s="1" t="s">
        <v>1629</v>
      </c>
      <c r="J630" s="5">
        <v>1.0</v>
      </c>
    </row>
    <row r="631" hidden="1">
      <c r="A631" s="1" t="s">
        <v>1630</v>
      </c>
      <c r="B631" s="1">
        <v>132693.0</v>
      </c>
      <c r="C631" s="1">
        <v>5.0</v>
      </c>
      <c r="D631" s="1">
        <v>23.0</v>
      </c>
      <c r="E631" s="1">
        <f t="shared" si="1"/>
        <v>12</v>
      </c>
      <c r="F631" s="1" t="str">
        <f>VLOOKUP(E631,State_code!$B$1:$C$56, 2, FALSE)</f>
        <v>FL</v>
      </c>
      <c r="G631" s="1">
        <v>1208.0</v>
      </c>
      <c r="H631" s="1">
        <v>-2.0</v>
      </c>
      <c r="I631" s="1" t="s">
        <v>1630</v>
      </c>
      <c r="J631" s="5">
        <v>1.0</v>
      </c>
    </row>
    <row r="632" hidden="1">
      <c r="A632" s="1" t="s">
        <v>1631</v>
      </c>
      <c r="B632" s="1">
        <v>132709.0</v>
      </c>
      <c r="C632" s="1">
        <v>5.0</v>
      </c>
      <c r="D632" s="1">
        <v>14.0</v>
      </c>
      <c r="E632" s="1">
        <f t="shared" si="1"/>
        <v>12</v>
      </c>
      <c r="F632" s="1" t="str">
        <f>VLOOKUP(E632,State_code!$B$1:$C$56, 2, FALSE)</f>
        <v>FL</v>
      </c>
      <c r="G632" s="1">
        <v>1223.0</v>
      </c>
      <c r="H632" s="1">
        <v>-2.0</v>
      </c>
      <c r="I632" s="1" t="s">
        <v>1631</v>
      </c>
      <c r="J632" s="5">
        <v>1.0</v>
      </c>
    </row>
    <row r="633" hidden="1">
      <c r="A633" s="1" t="s">
        <v>1632</v>
      </c>
      <c r="B633" s="1">
        <v>132842.0</v>
      </c>
      <c r="C633" s="1">
        <v>5.0</v>
      </c>
      <c r="D633" s="1">
        <v>17.0</v>
      </c>
      <c r="E633" s="1">
        <f t="shared" si="1"/>
        <v>12</v>
      </c>
      <c r="F633" s="1" t="str">
        <f>VLOOKUP(E633,State_code!$B$1:$C$56, 2, FALSE)</f>
        <v>FL</v>
      </c>
      <c r="G633" s="1">
        <v>1226.0</v>
      </c>
      <c r="H633" s="1">
        <v>-2.0</v>
      </c>
      <c r="I633" s="1" t="s">
        <v>1632</v>
      </c>
      <c r="J633" s="5">
        <v>3.0</v>
      </c>
    </row>
    <row r="634" hidden="1">
      <c r="A634" s="1" t="s">
        <v>1633</v>
      </c>
      <c r="B634" s="1">
        <v>132851.0</v>
      </c>
      <c r="C634" s="1">
        <v>5.0</v>
      </c>
      <c r="D634" s="1">
        <v>23.0</v>
      </c>
      <c r="E634" s="1">
        <f t="shared" si="1"/>
        <v>12</v>
      </c>
      <c r="F634" s="1" t="str">
        <f>VLOOKUP(E634,State_code!$B$1:$C$56, 2, FALSE)</f>
        <v>FL</v>
      </c>
      <c r="G634" s="1">
        <v>1203.0</v>
      </c>
      <c r="H634" s="1">
        <v>-2.0</v>
      </c>
      <c r="I634" s="1" t="s">
        <v>1633</v>
      </c>
      <c r="J634" s="5">
        <v>3.0</v>
      </c>
    </row>
    <row r="635" hidden="1">
      <c r="A635" s="1" t="s">
        <v>1634</v>
      </c>
      <c r="B635" s="1">
        <v>132879.0</v>
      </c>
      <c r="C635" s="1">
        <v>5.0</v>
      </c>
      <c r="D635" s="1">
        <v>24.0</v>
      </c>
      <c r="E635" s="1">
        <f t="shared" si="1"/>
        <v>12</v>
      </c>
      <c r="F635" s="1" t="str">
        <f>VLOOKUP(E635,State_code!$B$1:$C$56, 2, FALSE)</f>
        <v>FL</v>
      </c>
      <c r="G635" s="1">
        <v>1209.0</v>
      </c>
      <c r="H635" s="1">
        <v>48.0</v>
      </c>
      <c r="I635" s="1" t="s">
        <v>1634</v>
      </c>
      <c r="J635" s="5">
        <v>2.0</v>
      </c>
    </row>
    <row r="636" hidden="1">
      <c r="A636" s="1" t="s">
        <v>1635</v>
      </c>
      <c r="B636" s="1">
        <v>132903.0</v>
      </c>
      <c r="C636" s="1">
        <v>5.0</v>
      </c>
      <c r="D636" s="1">
        <v>15.0</v>
      </c>
      <c r="E636" s="1">
        <f t="shared" si="1"/>
        <v>12</v>
      </c>
      <c r="F636" s="1" t="str">
        <f>VLOOKUP(E636,State_code!$B$1:$C$56, 2, FALSE)</f>
        <v>FL</v>
      </c>
      <c r="G636" s="1">
        <v>1210.0</v>
      </c>
      <c r="H636" s="1">
        <v>-2.0</v>
      </c>
      <c r="I636" s="1" t="s">
        <v>1635</v>
      </c>
      <c r="J636" s="5">
        <v>2.0</v>
      </c>
    </row>
    <row r="637" hidden="1">
      <c r="A637" s="1" t="s">
        <v>1636</v>
      </c>
      <c r="B637" s="1">
        <v>132976.0</v>
      </c>
      <c r="C637" s="1">
        <v>5.0</v>
      </c>
      <c r="D637" s="1">
        <v>-2.0</v>
      </c>
      <c r="E637" s="1">
        <f t="shared" si="1"/>
        <v>12</v>
      </c>
      <c r="F637" s="1" t="str">
        <f>VLOOKUP(E637,State_code!$B$1:$C$56, 2, FALSE)</f>
        <v>FL</v>
      </c>
      <c r="G637" s="1">
        <v>1217.0</v>
      </c>
      <c r="H637" s="1">
        <v>-2.0</v>
      </c>
      <c r="I637" s="1" t="s">
        <v>1636</v>
      </c>
      <c r="J637" s="5">
        <v>2.0</v>
      </c>
    </row>
    <row r="638" hidden="1">
      <c r="A638" s="1" t="s">
        <v>1637</v>
      </c>
      <c r="B638" s="1">
        <v>133021.0</v>
      </c>
      <c r="C638" s="1">
        <v>5.0</v>
      </c>
      <c r="D638" s="1">
        <v>23.0</v>
      </c>
      <c r="E638" s="1">
        <f t="shared" si="1"/>
        <v>12</v>
      </c>
      <c r="F638" s="1" t="str">
        <f>VLOOKUP(E638,State_code!$B$1:$C$56, 2, FALSE)</f>
        <v>FL</v>
      </c>
      <c r="G638" s="1">
        <v>1202.0</v>
      </c>
      <c r="H638" s="1">
        <v>-2.0</v>
      </c>
      <c r="I638" s="1" t="s">
        <v>1637</v>
      </c>
      <c r="J638" s="5">
        <v>4.0</v>
      </c>
    </row>
    <row r="639" hidden="1">
      <c r="A639" s="1" t="s">
        <v>1638</v>
      </c>
      <c r="B639" s="1">
        <v>133155.0</v>
      </c>
      <c r="C639" s="1">
        <v>5.0</v>
      </c>
      <c r="D639" s="1">
        <v>-2.0</v>
      </c>
      <c r="E639" s="1">
        <f t="shared" si="1"/>
        <v>12</v>
      </c>
      <c r="F639" s="1" t="str">
        <f>VLOOKUP(E639,State_code!$B$1:$C$56, 2, FALSE)</f>
        <v>FL</v>
      </c>
      <c r="G639" s="1">
        <v>1219.0</v>
      </c>
      <c r="H639" s="1">
        <v>-2.0</v>
      </c>
      <c r="I639" s="1" t="s">
        <v>1638</v>
      </c>
      <c r="J639" s="5">
        <v>3.0</v>
      </c>
    </row>
    <row r="640" hidden="1">
      <c r="A640" s="1" t="s">
        <v>1639</v>
      </c>
      <c r="B640" s="1">
        <v>133386.0</v>
      </c>
      <c r="C640" s="1">
        <v>5.0</v>
      </c>
      <c r="D640" s="1">
        <v>23.0</v>
      </c>
      <c r="E640" s="1">
        <f t="shared" si="1"/>
        <v>12</v>
      </c>
      <c r="F640" s="1" t="str">
        <f>VLOOKUP(E640,State_code!$B$1:$C$56, 2, FALSE)</f>
        <v>FL</v>
      </c>
      <c r="G640" s="1">
        <v>1206.0</v>
      </c>
      <c r="H640" s="1">
        <v>-2.0</v>
      </c>
      <c r="I640" s="1" t="s">
        <v>1639</v>
      </c>
      <c r="J640" s="5">
        <v>1.0</v>
      </c>
    </row>
    <row r="641" hidden="1">
      <c r="A641" s="1" t="s">
        <v>1640</v>
      </c>
      <c r="B641" s="1">
        <v>133465.0</v>
      </c>
      <c r="C641" s="1">
        <v>5.0</v>
      </c>
      <c r="D641" s="1">
        <v>26.0</v>
      </c>
      <c r="E641" s="1">
        <f t="shared" si="1"/>
        <v>12</v>
      </c>
      <c r="F641" s="1" t="str">
        <f>VLOOKUP(E641,State_code!$B$1:$C$56, 2, FALSE)</f>
        <v>FL</v>
      </c>
      <c r="G641" s="1">
        <v>1220.0</v>
      </c>
      <c r="H641" s="1">
        <v>-2.0</v>
      </c>
      <c r="I641" s="1" t="s">
        <v>1640</v>
      </c>
      <c r="J641" s="5">
        <v>1.0</v>
      </c>
    </row>
    <row r="642" hidden="1">
      <c r="A642" s="1" t="s">
        <v>41</v>
      </c>
      <c r="B642" s="1">
        <v>133492.0</v>
      </c>
      <c r="C642" s="1">
        <v>5.0</v>
      </c>
      <c r="D642" s="1">
        <v>21.0</v>
      </c>
      <c r="E642" s="1">
        <f t="shared" si="1"/>
        <v>12</v>
      </c>
      <c r="F642" s="1" t="str">
        <f>VLOOKUP(E642,State_code!$B$1:$C$56, 2, FALSE)</f>
        <v>FL</v>
      </c>
      <c r="G642" s="1">
        <v>1213.0</v>
      </c>
      <c r="H642" s="1">
        <v>66.0</v>
      </c>
      <c r="I642" s="1" t="s">
        <v>41</v>
      </c>
      <c r="J642" s="5">
        <v>4.0</v>
      </c>
    </row>
    <row r="643" hidden="1">
      <c r="A643" s="1" t="s">
        <v>1641</v>
      </c>
      <c r="B643" s="1">
        <v>133508.0</v>
      </c>
      <c r="C643" s="1">
        <v>5.0</v>
      </c>
      <c r="D643" s="1">
        <v>23.0</v>
      </c>
      <c r="E643" s="1">
        <f t="shared" si="1"/>
        <v>12</v>
      </c>
      <c r="F643" s="1" t="str">
        <f>VLOOKUP(E643,State_code!$B$1:$C$56, 2, FALSE)</f>
        <v>FL</v>
      </c>
      <c r="G643" s="1">
        <v>1219.0</v>
      </c>
      <c r="H643" s="1">
        <v>-2.0</v>
      </c>
      <c r="I643" s="1" t="s">
        <v>1641</v>
      </c>
      <c r="J643" s="5">
        <v>2.0</v>
      </c>
    </row>
    <row r="644" hidden="1">
      <c r="A644" s="1" t="s">
        <v>1642</v>
      </c>
      <c r="B644" s="1">
        <v>133526.0</v>
      </c>
      <c r="C644" s="1">
        <v>5.0</v>
      </c>
      <c r="D644" s="1">
        <v>22.0</v>
      </c>
      <c r="E644" s="1">
        <f t="shared" si="1"/>
        <v>12</v>
      </c>
      <c r="F644" s="1" t="str">
        <f>VLOOKUP(E644,State_code!$B$1:$C$56, 2, FALSE)</f>
        <v>FL</v>
      </c>
      <c r="G644" s="1">
        <v>1204.0</v>
      </c>
      <c r="H644" s="1">
        <v>51.0</v>
      </c>
      <c r="I644" s="1" t="s">
        <v>1642</v>
      </c>
      <c r="J644" s="5">
        <v>2.0</v>
      </c>
    </row>
    <row r="645" hidden="1">
      <c r="A645" s="1" t="s">
        <v>1643</v>
      </c>
      <c r="B645" s="1">
        <v>133553.0</v>
      </c>
      <c r="C645" s="1">
        <v>5.0</v>
      </c>
      <c r="D645" s="1">
        <v>18.0</v>
      </c>
      <c r="E645" s="1">
        <f t="shared" si="1"/>
        <v>12</v>
      </c>
      <c r="F645" s="1" t="str">
        <f>VLOOKUP(E645,State_code!$B$1:$C$56, 2, FALSE)</f>
        <v>FL</v>
      </c>
      <c r="G645" s="1">
        <v>1206.0</v>
      </c>
      <c r="H645" s="1">
        <v>-2.0</v>
      </c>
      <c r="I645" s="1" t="s">
        <v>1643</v>
      </c>
      <c r="J645" s="5">
        <v>4.0</v>
      </c>
    </row>
    <row r="646" hidden="1">
      <c r="A646" s="1" t="s">
        <v>1644</v>
      </c>
      <c r="B646" s="1">
        <v>133650.0</v>
      </c>
      <c r="C646" s="1">
        <v>5.0</v>
      </c>
      <c r="D646" s="1">
        <v>16.0</v>
      </c>
      <c r="E646" s="1">
        <f t="shared" si="1"/>
        <v>12</v>
      </c>
      <c r="F646" s="1" t="str">
        <f>VLOOKUP(E646,State_code!$B$1:$C$56, 2, FALSE)</f>
        <v>FL</v>
      </c>
      <c r="G646" s="1">
        <v>1202.0</v>
      </c>
      <c r="H646" s="1">
        <v>-2.0</v>
      </c>
      <c r="I646" s="1" t="s">
        <v>1644</v>
      </c>
      <c r="J646" s="5">
        <v>1.0</v>
      </c>
    </row>
    <row r="647" hidden="1">
      <c r="A647" s="1" t="s">
        <v>1645</v>
      </c>
      <c r="B647" s="1">
        <v>133669.0</v>
      </c>
      <c r="C647" s="1">
        <v>5.0</v>
      </c>
      <c r="D647" s="1">
        <v>16.0</v>
      </c>
      <c r="E647" s="1">
        <f t="shared" si="1"/>
        <v>12</v>
      </c>
      <c r="F647" s="1" t="str">
        <f>VLOOKUP(E647,State_code!$B$1:$C$56, 2, FALSE)</f>
        <v>FL</v>
      </c>
      <c r="G647" s="1">
        <v>1223.0</v>
      </c>
      <c r="H647" s="1">
        <v>-2.0</v>
      </c>
      <c r="I647" s="1" t="s">
        <v>1645</v>
      </c>
      <c r="J647" s="5">
        <v>1.0</v>
      </c>
    </row>
    <row r="648" hidden="1">
      <c r="A648" s="1" t="s">
        <v>1646</v>
      </c>
      <c r="B648" s="1">
        <v>133702.0</v>
      </c>
      <c r="C648" s="1">
        <v>5.0</v>
      </c>
      <c r="D648" s="1">
        <v>23.0</v>
      </c>
      <c r="E648" s="1">
        <f t="shared" si="1"/>
        <v>12</v>
      </c>
      <c r="F648" s="1" t="str">
        <f>VLOOKUP(E648,State_code!$B$1:$C$56, 2, FALSE)</f>
        <v>FL</v>
      </c>
      <c r="G648" s="1">
        <v>1204.0</v>
      </c>
      <c r="H648" s="1">
        <v>-2.0</v>
      </c>
      <c r="I648" s="1" t="s">
        <v>1646</v>
      </c>
      <c r="J648" s="5">
        <v>2.0</v>
      </c>
    </row>
    <row r="649" hidden="1">
      <c r="A649" s="1" t="s">
        <v>1647</v>
      </c>
      <c r="B649" s="1">
        <v>133711.0</v>
      </c>
      <c r="C649" s="1">
        <v>5.0</v>
      </c>
      <c r="D649" s="1">
        <v>22.0</v>
      </c>
      <c r="E649" s="1">
        <f t="shared" si="1"/>
        <v>12</v>
      </c>
      <c r="F649" s="1" t="str">
        <f>VLOOKUP(E649,State_code!$B$1:$C$56, 2, FALSE)</f>
        <v>FL</v>
      </c>
      <c r="G649" s="1">
        <v>1205.0</v>
      </c>
      <c r="H649" s="1">
        <v>-2.0</v>
      </c>
      <c r="I649" s="1" t="s">
        <v>1647</v>
      </c>
      <c r="J649" s="5">
        <v>2.0</v>
      </c>
    </row>
    <row r="650" hidden="1">
      <c r="A650" s="1" t="s">
        <v>1648</v>
      </c>
      <c r="B650" s="1">
        <v>133809.0</v>
      </c>
      <c r="C650" s="1">
        <v>5.0</v>
      </c>
      <c r="D650" s="1">
        <v>23.0</v>
      </c>
      <c r="E650" s="1">
        <f t="shared" si="1"/>
        <v>12</v>
      </c>
      <c r="F650" s="1" t="str">
        <f>VLOOKUP(E650,State_code!$B$1:$C$56, 2, FALSE)</f>
        <v>FL</v>
      </c>
      <c r="G650" s="1">
        <v>1215.0</v>
      </c>
      <c r="H650" s="1">
        <v>-2.0</v>
      </c>
      <c r="I650" s="1" t="s">
        <v>1648</v>
      </c>
      <c r="J650" s="5">
        <v>1.0</v>
      </c>
    </row>
    <row r="651" hidden="1">
      <c r="A651" s="1" t="s">
        <v>1649</v>
      </c>
      <c r="B651" s="1">
        <v>133845.0</v>
      </c>
      <c r="C651" s="1">
        <v>5.0</v>
      </c>
      <c r="D651" s="1">
        <v>10.0</v>
      </c>
      <c r="E651" s="1">
        <f t="shared" si="1"/>
        <v>12</v>
      </c>
      <c r="F651" s="1" t="str">
        <f>VLOOKUP(E651,State_code!$B$1:$C$56, 2, FALSE)</f>
        <v>FL</v>
      </c>
      <c r="G651" s="1">
        <v>1205.0</v>
      </c>
      <c r="H651" s="1">
        <v>-2.0</v>
      </c>
      <c r="I651" s="1" t="s">
        <v>1649</v>
      </c>
      <c r="J651" s="5">
        <v>1.0</v>
      </c>
    </row>
    <row r="652" hidden="1">
      <c r="A652" s="1" t="s">
        <v>1650</v>
      </c>
      <c r="B652" s="1">
        <v>133854.0</v>
      </c>
      <c r="C652" s="1">
        <v>5.0</v>
      </c>
      <c r="D652" s="1">
        <v>10.0</v>
      </c>
      <c r="E652" s="1">
        <f t="shared" si="1"/>
        <v>12</v>
      </c>
      <c r="F652" s="1" t="str">
        <f>VLOOKUP(E652,State_code!$B$1:$C$56, 2, FALSE)</f>
        <v>FL</v>
      </c>
      <c r="G652" s="1">
        <v>1225.0</v>
      </c>
      <c r="H652" s="1">
        <v>-2.0</v>
      </c>
      <c r="I652" s="1" t="s">
        <v>1650</v>
      </c>
      <c r="J652" s="5">
        <v>1.0</v>
      </c>
    </row>
    <row r="653" hidden="1">
      <c r="A653" s="1" t="s">
        <v>1651</v>
      </c>
      <c r="B653" s="1">
        <v>133863.0</v>
      </c>
      <c r="C653" s="1">
        <v>5.0</v>
      </c>
      <c r="D653" s="1">
        <v>10.0</v>
      </c>
      <c r="E653" s="1">
        <f t="shared" si="1"/>
        <v>12</v>
      </c>
      <c r="F653" s="1" t="str">
        <f>VLOOKUP(E653,State_code!$B$1:$C$56, 2, FALSE)</f>
        <v>FL</v>
      </c>
      <c r="G653" s="1">
        <v>1214.0</v>
      </c>
      <c r="H653" s="1">
        <v>-2.0</v>
      </c>
      <c r="I653" s="1" t="s">
        <v>1651</v>
      </c>
      <c r="J653" s="5">
        <v>2.0</v>
      </c>
    </row>
    <row r="654" hidden="1">
      <c r="A654" s="1" t="s">
        <v>1652</v>
      </c>
      <c r="B654" s="1">
        <v>133872.0</v>
      </c>
      <c r="C654" s="1">
        <v>5.0</v>
      </c>
      <c r="D654" s="1">
        <v>26.0</v>
      </c>
      <c r="E654" s="1">
        <f t="shared" si="1"/>
        <v>12</v>
      </c>
      <c r="F654" s="1" t="str">
        <f>VLOOKUP(E654,State_code!$B$1:$C$56, 2, FALSE)</f>
        <v>FL</v>
      </c>
      <c r="G654" s="1">
        <v>1210.0</v>
      </c>
      <c r="H654" s="1">
        <v>95.0</v>
      </c>
      <c r="I654" s="1" t="s">
        <v>1652</v>
      </c>
      <c r="J654" s="5">
        <v>1.0</v>
      </c>
    </row>
    <row r="655" hidden="1">
      <c r="A655" s="1" t="s">
        <v>1653</v>
      </c>
      <c r="B655" s="1">
        <v>133881.0</v>
      </c>
      <c r="C655" s="1">
        <v>5.0</v>
      </c>
      <c r="D655" s="1">
        <v>16.0</v>
      </c>
      <c r="E655" s="1">
        <f t="shared" si="1"/>
        <v>12</v>
      </c>
      <c r="F655" s="1" t="str">
        <f>VLOOKUP(E655,State_code!$B$1:$C$56, 2, FALSE)</f>
        <v>FL</v>
      </c>
      <c r="G655" s="1">
        <v>1208.0</v>
      </c>
      <c r="H655" s="1">
        <v>-2.0</v>
      </c>
      <c r="I655" s="1" t="s">
        <v>1653</v>
      </c>
      <c r="J655" s="5">
        <v>4.0</v>
      </c>
    </row>
    <row r="656" hidden="1">
      <c r="A656" s="1" t="s">
        <v>1654</v>
      </c>
      <c r="B656" s="1">
        <v>133951.0</v>
      </c>
      <c r="C656" s="1">
        <v>5.0</v>
      </c>
      <c r="D656" s="1">
        <v>15.0</v>
      </c>
      <c r="E656" s="1">
        <f t="shared" si="1"/>
        <v>12</v>
      </c>
      <c r="F656" s="1" t="str">
        <f>VLOOKUP(E656,State_code!$B$1:$C$56, 2, FALSE)</f>
        <v>FL</v>
      </c>
      <c r="G656" s="1">
        <v>1228.0</v>
      </c>
      <c r="H656" s="1">
        <v>-2.0</v>
      </c>
      <c r="I656" s="1" t="s">
        <v>1654</v>
      </c>
      <c r="J656" s="5">
        <v>2.0</v>
      </c>
    </row>
    <row r="657" hidden="1">
      <c r="A657" s="1" t="s">
        <v>1655</v>
      </c>
      <c r="B657" s="1">
        <v>133960.0</v>
      </c>
      <c r="C657" s="1">
        <v>5.0</v>
      </c>
      <c r="D657" s="1">
        <v>14.0</v>
      </c>
      <c r="E657" s="1">
        <f t="shared" si="1"/>
        <v>12</v>
      </c>
      <c r="F657" s="1" t="str">
        <f>VLOOKUP(E657,State_code!$B$1:$C$56, 2, FALSE)</f>
        <v>FL</v>
      </c>
      <c r="G657" s="1">
        <v>1228.0</v>
      </c>
      <c r="H657" s="1">
        <v>-2.0</v>
      </c>
      <c r="I657" s="1" t="s">
        <v>1655</v>
      </c>
      <c r="J657" s="5">
        <v>2.0</v>
      </c>
    </row>
    <row r="658" hidden="1">
      <c r="A658" s="1" t="s">
        <v>1656</v>
      </c>
      <c r="B658" s="1">
        <v>133979.0</v>
      </c>
      <c r="C658" s="1">
        <v>5.0</v>
      </c>
      <c r="D658" s="1">
        <v>22.0</v>
      </c>
      <c r="E658" s="1">
        <f t="shared" si="1"/>
        <v>12</v>
      </c>
      <c r="F658" s="1" t="str">
        <f>VLOOKUP(E658,State_code!$B$1:$C$56, 2, FALSE)</f>
        <v>FL</v>
      </c>
      <c r="G658" s="1">
        <v>1224.0</v>
      </c>
      <c r="H658" s="1">
        <v>54.0</v>
      </c>
      <c r="I658" s="1" t="s">
        <v>1656</v>
      </c>
      <c r="J658" s="5">
        <v>1.0</v>
      </c>
    </row>
    <row r="659" hidden="1">
      <c r="A659" s="1" t="s">
        <v>1657</v>
      </c>
      <c r="B659" s="1">
        <v>133997.0</v>
      </c>
      <c r="C659" s="1">
        <v>5.0</v>
      </c>
      <c r="D659" s="1">
        <v>11.0</v>
      </c>
      <c r="E659" s="1">
        <f t="shared" si="1"/>
        <v>12</v>
      </c>
      <c r="F659" s="1" t="str">
        <f>VLOOKUP(E659,State_code!$B$1:$C$56, 2, FALSE)</f>
        <v>FL</v>
      </c>
      <c r="G659" s="1">
        <v>1227.0</v>
      </c>
      <c r="H659" s="1">
        <v>-2.0</v>
      </c>
      <c r="I659" s="1" t="s">
        <v>1657</v>
      </c>
      <c r="J659" s="5">
        <v>2.0</v>
      </c>
    </row>
    <row r="660" hidden="1">
      <c r="A660" s="1" t="s">
        <v>1658</v>
      </c>
      <c r="B660" s="1">
        <v>134024.0</v>
      </c>
      <c r="C660" s="1">
        <v>5.0</v>
      </c>
      <c r="D660" s="1">
        <v>-2.0</v>
      </c>
      <c r="E660" s="1">
        <f t="shared" si="1"/>
        <v>12</v>
      </c>
      <c r="F660" s="1" t="str">
        <f>VLOOKUP(E660,State_code!$B$1:$C$56, 2, FALSE)</f>
        <v>FL</v>
      </c>
      <c r="G660" s="1">
        <v>1203.0</v>
      </c>
      <c r="H660" s="1">
        <v>-2.0</v>
      </c>
      <c r="I660" s="1" t="s">
        <v>1658</v>
      </c>
      <c r="J660" s="5">
        <v>3.0</v>
      </c>
    </row>
    <row r="661" hidden="1">
      <c r="A661" s="1" t="s">
        <v>1659</v>
      </c>
      <c r="B661" s="1">
        <v>134079.0</v>
      </c>
      <c r="C661" s="1">
        <v>5.0</v>
      </c>
      <c r="D661" s="1">
        <v>19.0</v>
      </c>
      <c r="E661" s="1">
        <f t="shared" si="1"/>
        <v>12</v>
      </c>
      <c r="F661" s="1" t="str">
        <f>VLOOKUP(E661,State_code!$B$1:$C$56, 2, FALSE)</f>
        <v>FL</v>
      </c>
      <c r="G661" s="1">
        <v>1218.0</v>
      </c>
      <c r="H661" s="1">
        <v>71.0</v>
      </c>
      <c r="I661" s="1" t="s">
        <v>1659</v>
      </c>
      <c r="J661" s="5">
        <v>3.0</v>
      </c>
    </row>
    <row r="662" hidden="1">
      <c r="A662" s="1" t="s">
        <v>1660</v>
      </c>
      <c r="B662" s="1">
        <v>134097.0</v>
      </c>
      <c r="C662" s="1">
        <v>5.0</v>
      </c>
      <c r="D662" s="1">
        <v>15.0</v>
      </c>
      <c r="E662" s="1">
        <f t="shared" si="1"/>
        <v>12</v>
      </c>
      <c r="F662" s="1" t="str">
        <f>VLOOKUP(E662,State_code!$B$1:$C$56, 2, FALSE)</f>
        <v>FL</v>
      </c>
      <c r="G662" s="1">
        <v>1202.0</v>
      </c>
      <c r="H662" s="1">
        <v>-2.0</v>
      </c>
      <c r="I662" s="1" t="s">
        <v>1660</v>
      </c>
      <c r="J662" s="5">
        <v>2.0</v>
      </c>
    </row>
    <row r="663" hidden="1">
      <c r="A663" s="1" t="s">
        <v>1661</v>
      </c>
      <c r="B663" s="1">
        <v>134130.0</v>
      </c>
      <c r="C663" s="1">
        <v>5.0</v>
      </c>
      <c r="D663" s="1">
        <v>15.0</v>
      </c>
      <c r="E663" s="1">
        <f t="shared" si="1"/>
        <v>12</v>
      </c>
      <c r="F663" s="1" t="str">
        <f>VLOOKUP(E663,State_code!$B$1:$C$56, 2, FALSE)</f>
        <v>FL</v>
      </c>
      <c r="G663" s="1">
        <v>1203.0</v>
      </c>
      <c r="H663" s="1">
        <v>-2.0</v>
      </c>
      <c r="I663" s="1" t="s">
        <v>1661</v>
      </c>
      <c r="J663" s="5">
        <v>1.0</v>
      </c>
    </row>
    <row r="664" hidden="1">
      <c r="A664" s="1" t="s">
        <v>1662</v>
      </c>
      <c r="B664" s="1">
        <v>134228.0</v>
      </c>
      <c r="C664" s="1">
        <v>5.0</v>
      </c>
      <c r="D664" s="1">
        <v>-2.0</v>
      </c>
      <c r="E664" s="1">
        <f t="shared" si="1"/>
        <v>12</v>
      </c>
      <c r="F664" s="1" t="str">
        <f>VLOOKUP(E664,State_code!$B$1:$C$56, 2, FALSE)</f>
        <v>FL</v>
      </c>
      <c r="G664" s="1">
        <v>1221.0</v>
      </c>
      <c r="H664" s="1">
        <v>-2.0</v>
      </c>
      <c r="I664" s="1" t="s">
        <v>1662</v>
      </c>
      <c r="J664" s="5">
        <v>1.0</v>
      </c>
    </row>
    <row r="665" hidden="1">
      <c r="A665" s="1" t="s">
        <v>1663</v>
      </c>
      <c r="B665" s="1">
        <v>134237.0</v>
      </c>
      <c r="C665" s="1">
        <v>5.0</v>
      </c>
      <c r="D665" s="1">
        <v>18.0</v>
      </c>
      <c r="E665" s="1">
        <f t="shared" si="1"/>
        <v>12</v>
      </c>
      <c r="F665" s="1" t="str">
        <f>VLOOKUP(E665,State_code!$B$1:$C$56, 2, FALSE)</f>
        <v>FL</v>
      </c>
      <c r="G665" s="1">
        <v>1210.0</v>
      </c>
      <c r="H665" s="1">
        <v>-2.0</v>
      </c>
      <c r="I665" s="1" t="s">
        <v>1663</v>
      </c>
      <c r="J665" s="5">
        <v>1.0</v>
      </c>
    </row>
    <row r="666" hidden="1">
      <c r="A666" s="1" t="s">
        <v>1664</v>
      </c>
      <c r="B666" s="1">
        <v>134291.0</v>
      </c>
      <c r="C666" s="1">
        <v>5.0</v>
      </c>
      <c r="D666" s="1">
        <v>-2.0</v>
      </c>
      <c r="E666" s="1">
        <f t="shared" si="1"/>
        <v>12</v>
      </c>
      <c r="F666" s="1" t="str">
        <f>VLOOKUP(E666,State_code!$B$1:$C$56, 2, FALSE)</f>
        <v>FL</v>
      </c>
      <c r="G666" s="1">
        <v>1201.0</v>
      </c>
      <c r="H666" s="1">
        <v>-2.0</v>
      </c>
      <c r="I666" s="1" t="s">
        <v>1664</v>
      </c>
      <c r="J666" s="5">
        <v>1.0</v>
      </c>
    </row>
    <row r="667" hidden="1">
      <c r="A667" s="1" t="s">
        <v>1665</v>
      </c>
      <c r="B667" s="1">
        <v>134307.0</v>
      </c>
      <c r="C667" s="1">
        <v>5.0</v>
      </c>
      <c r="D667" s="1">
        <v>-2.0</v>
      </c>
      <c r="E667" s="1">
        <f t="shared" si="1"/>
        <v>12</v>
      </c>
      <c r="F667" s="1" t="str">
        <f>VLOOKUP(E667,State_code!$B$1:$C$56, 2, FALSE)</f>
        <v>FL</v>
      </c>
      <c r="G667" s="1">
        <v>1226.0</v>
      </c>
      <c r="H667" s="1">
        <v>-2.0</v>
      </c>
      <c r="I667" s="1" t="s">
        <v>1665</v>
      </c>
      <c r="J667" s="5">
        <v>1.0</v>
      </c>
    </row>
    <row r="668" hidden="1">
      <c r="A668" s="1" t="s">
        <v>1666</v>
      </c>
      <c r="B668" s="1">
        <v>134343.0</v>
      </c>
      <c r="C668" s="1">
        <v>5.0</v>
      </c>
      <c r="D668" s="1">
        <v>14.0</v>
      </c>
      <c r="E668" s="1">
        <f t="shared" si="1"/>
        <v>12</v>
      </c>
      <c r="F668" s="1" t="str">
        <f>VLOOKUP(E668,State_code!$B$1:$C$56, 2, FALSE)</f>
        <v>FL</v>
      </c>
      <c r="G668" s="1">
        <v>1202.0</v>
      </c>
      <c r="H668" s="1">
        <v>-2.0</v>
      </c>
      <c r="I668" s="1" t="s">
        <v>1666</v>
      </c>
      <c r="J668" s="5">
        <v>1.0</v>
      </c>
    </row>
    <row r="669" hidden="1">
      <c r="A669" s="1" t="s">
        <v>1667</v>
      </c>
      <c r="B669" s="1">
        <v>134422.0</v>
      </c>
      <c r="C669" s="1">
        <v>5.0</v>
      </c>
      <c r="D669" s="1">
        <v>31.0</v>
      </c>
      <c r="E669" s="1">
        <f t="shared" si="1"/>
        <v>12</v>
      </c>
      <c r="F669" s="1" t="str">
        <f>VLOOKUP(E669,State_code!$B$1:$C$56, 2, FALSE)</f>
        <v>FL</v>
      </c>
      <c r="G669" s="1">
        <v>1223.0</v>
      </c>
      <c r="H669" s="1">
        <v>-2.0</v>
      </c>
      <c r="I669" s="1" t="s">
        <v>1667</v>
      </c>
      <c r="J669" s="5">
        <v>2.0</v>
      </c>
    </row>
    <row r="670" hidden="1">
      <c r="A670" s="1" t="s">
        <v>1668</v>
      </c>
      <c r="B670" s="1">
        <v>134495.0</v>
      </c>
      <c r="C670" s="1">
        <v>5.0</v>
      </c>
      <c r="D670" s="1">
        <v>2.0</v>
      </c>
      <c r="E670" s="1">
        <f t="shared" si="1"/>
        <v>12</v>
      </c>
      <c r="F670" s="1" t="str">
        <f>VLOOKUP(E670,State_code!$B$1:$C$56, 2, FALSE)</f>
        <v>FL</v>
      </c>
      <c r="G670" s="1">
        <v>1214.0</v>
      </c>
      <c r="H670" s="1">
        <v>-2.0</v>
      </c>
      <c r="I670" s="1" t="s">
        <v>1668</v>
      </c>
      <c r="J670" s="5">
        <v>4.0</v>
      </c>
    </row>
    <row r="671" hidden="1">
      <c r="A671" s="1" t="s">
        <v>1669</v>
      </c>
      <c r="B671" s="1">
        <v>134510.0</v>
      </c>
      <c r="C671" s="1">
        <v>5.0</v>
      </c>
      <c r="D671" s="1">
        <v>22.0</v>
      </c>
      <c r="E671" s="1">
        <f t="shared" si="1"/>
        <v>12</v>
      </c>
      <c r="F671" s="1" t="str">
        <f>VLOOKUP(E671,State_code!$B$1:$C$56, 2, FALSE)</f>
        <v>FL</v>
      </c>
      <c r="G671" s="1">
        <v>1221.0</v>
      </c>
      <c r="H671" s="1">
        <v>89.0</v>
      </c>
      <c r="I671" s="1" t="s">
        <v>1669</v>
      </c>
      <c r="J671" s="5">
        <v>1.0</v>
      </c>
    </row>
    <row r="672" hidden="1">
      <c r="A672" s="1" t="s">
        <v>1670</v>
      </c>
      <c r="B672" s="1">
        <v>134529.0</v>
      </c>
      <c r="C672" s="1">
        <v>5.0</v>
      </c>
      <c r="D672" s="1">
        <v>-2.0</v>
      </c>
      <c r="E672" s="1">
        <f t="shared" si="1"/>
        <v>12</v>
      </c>
      <c r="F672" s="1" t="str">
        <f>VLOOKUP(E672,State_code!$B$1:$C$56, 2, FALSE)</f>
        <v>FL</v>
      </c>
      <c r="G672" s="1">
        <v>1225.0</v>
      </c>
      <c r="H672" s="1">
        <v>-2.0</v>
      </c>
      <c r="I672" s="1" t="s">
        <v>1670</v>
      </c>
      <c r="J672" s="5">
        <v>1.0</v>
      </c>
    </row>
    <row r="673" hidden="1">
      <c r="A673" s="1" t="s">
        <v>1575</v>
      </c>
      <c r="B673" s="1">
        <v>134574.0</v>
      </c>
      <c r="C673" s="1">
        <v>5.0</v>
      </c>
      <c r="D673" s="1">
        <v>-2.0</v>
      </c>
      <c r="E673" s="1">
        <f t="shared" si="1"/>
        <v>12</v>
      </c>
      <c r="F673" s="1" t="str">
        <f>VLOOKUP(E673,State_code!$B$1:$C$56, 2, FALSE)</f>
        <v>FL</v>
      </c>
      <c r="G673" s="1">
        <v>1213.0</v>
      </c>
      <c r="H673" s="1">
        <v>-2.0</v>
      </c>
      <c r="I673" s="1" t="s">
        <v>1575</v>
      </c>
      <c r="J673" s="5">
        <v>1.0</v>
      </c>
    </row>
    <row r="674" hidden="1">
      <c r="A674" s="1" t="s">
        <v>1671</v>
      </c>
      <c r="B674" s="1">
        <v>134608.0</v>
      </c>
      <c r="C674" s="1">
        <v>5.0</v>
      </c>
      <c r="D674" s="1">
        <v>23.0</v>
      </c>
      <c r="E674" s="1">
        <f t="shared" si="1"/>
        <v>12</v>
      </c>
      <c r="F674" s="1" t="str">
        <f>VLOOKUP(E674,State_code!$B$1:$C$56, 2, FALSE)</f>
        <v>FL</v>
      </c>
      <c r="G674" s="1">
        <v>1221.0</v>
      </c>
      <c r="H674" s="1">
        <v>-2.0</v>
      </c>
      <c r="I674" s="1" t="s">
        <v>1671</v>
      </c>
      <c r="J674" s="5">
        <v>2.0</v>
      </c>
    </row>
    <row r="675" hidden="1">
      <c r="A675" s="1" t="s">
        <v>1672</v>
      </c>
      <c r="B675" s="1">
        <v>134714.0</v>
      </c>
      <c r="C675" s="1">
        <v>5.0</v>
      </c>
      <c r="D675" s="1">
        <v>-2.0</v>
      </c>
      <c r="E675" s="1">
        <f t="shared" si="1"/>
        <v>12</v>
      </c>
      <c r="F675" s="1" t="str">
        <f>VLOOKUP(E675,State_code!$B$1:$C$56, 2, FALSE)</f>
        <v>FL</v>
      </c>
      <c r="G675" s="1">
        <v>1206.0</v>
      </c>
      <c r="H675" s="1">
        <v>-2.0</v>
      </c>
      <c r="I675" s="1" t="s">
        <v>1672</v>
      </c>
      <c r="J675" s="5">
        <v>4.0</v>
      </c>
    </row>
    <row r="676" hidden="1">
      <c r="A676" s="1" t="s">
        <v>1673</v>
      </c>
      <c r="B676" s="1">
        <v>134811.0</v>
      </c>
      <c r="C676" s="1">
        <v>5.0</v>
      </c>
      <c r="D676" s="1">
        <v>22.0</v>
      </c>
      <c r="E676" s="1">
        <f t="shared" si="1"/>
        <v>12</v>
      </c>
      <c r="F676" s="1" t="str">
        <f>VLOOKUP(E676,State_code!$B$1:$C$56, 2, FALSE)</f>
        <v>FL</v>
      </c>
      <c r="G676" s="1">
        <v>1224.0</v>
      </c>
      <c r="H676" s="1" t="e">
        <v>#N/A</v>
      </c>
      <c r="I676" s="1" t="s">
        <v>1673</v>
      </c>
      <c r="J676" s="5">
        <v>1.0</v>
      </c>
    </row>
    <row r="677" hidden="1">
      <c r="A677" s="1" t="s">
        <v>1674</v>
      </c>
      <c r="B677" s="1">
        <v>134945.0</v>
      </c>
      <c r="C677" s="1">
        <v>5.0</v>
      </c>
      <c r="D677" s="1">
        <v>18.0</v>
      </c>
      <c r="E677" s="1">
        <f t="shared" si="1"/>
        <v>12</v>
      </c>
      <c r="F677" s="1" t="str">
        <f>VLOOKUP(E677,State_code!$B$1:$C$56, 2, FALSE)</f>
        <v>FL</v>
      </c>
      <c r="G677" s="1">
        <v>1204.0</v>
      </c>
      <c r="H677" s="1">
        <v>-2.0</v>
      </c>
      <c r="I677" s="1" t="s">
        <v>1674</v>
      </c>
      <c r="J677" s="5">
        <v>1.0</v>
      </c>
    </row>
    <row r="678" hidden="1">
      <c r="A678" s="1" t="s">
        <v>1675</v>
      </c>
      <c r="B678" s="1">
        <v>135081.0</v>
      </c>
      <c r="C678" s="1">
        <v>5.0</v>
      </c>
      <c r="D678" s="1">
        <v>17.0</v>
      </c>
      <c r="E678" s="1">
        <f t="shared" si="1"/>
        <v>12</v>
      </c>
      <c r="F678" s="1" t="str">
        <f>VLOOKUP(E678,State_code!$B$1:$C$56, 2, FALSE)</f>
        <v>FL</v>
      </c>
      <c r="G678" s="1">
        <v>1220.0</v>
      </c>
      <c r="H678" s="1">
        <v>-2.0</v>
      </c>
      <c r="I678" s="1" t="s">
        <v>1675</v>
      </c>
      <c r="J678" s="5">
        <v>3.0</v>
      </c>
    </row>
    <row r="679" hidden="1">
      <c r="A679" s="1" t="s">
        <v>1676</v>
      </c>
      <c r="B679" s="1">
        <v>135142.0</v>
      </c>
      <c r="C679" s="1">
        <v>5.0</v>
      </c>
      <c r="D679" s="1">
        <v>-2.0</v>
      </c>
      <c r="E679" s="1">
        <f t="shared" si="1"/>
        <v>12</v>
      </c>
      <c r="F679" s="1" t="str">
        <f>VLOOKUP(E679,State_code!$B$1:$C$56, 2, FALSE)</f>
        <v>FL</v>
      </c>
      <c r="G679" s="1">
        <v>1226.0</v>
      </c>
      <c r="H679" s="1">
        <v>-2.0</v>
      </c>
      <c r="I679" s="1" t="s">
        <v>1676</v>
      </c>
      <c r="J679" s="5">
        <v>1.0</v>
      </c>
    </row>
    <row r="680" hidden="1">
      <c r="A680" s="1" t="s">
        <v>1677</v>
      </c>
      <c r="B680" s="1">
        <v>135160.0</v>
      </c>
      <c r="C680" s="1">
        <v>5.0</v>
      </c>
      <c r="D680" s="1">
        <v>23.0</v>
      </c>
      <c r="E680" s="1">
        <f t="shared" si="1"/>
        <v>12</v>
      </c>
      <c r="F680" s="1" t="str">
        <f>VLOOKUP(E680,State_code!$B$1:$C$56, 2, FALSE)</f>
        <v>FL</v>
      </c>
      <c r="G680" s="1">
        <v>1203.0</v>
      </c>
      <c r="H680" s="1">
        <v>-2.0</v>
      </c>
      <c r="I680" s="1" t="s">
        <v>1677</v>
      </c>
      <c r="J680" s="5">
        <v>2.0</v>
      </c>
    </row>
    <row r="681" hidden="1">
      <c r="A681" s="1" t="s">
        <v>1678</v>
      </c>
      <c r="B681" s="1">
        <v>135179.0</v>
      </c>
      <c r="C681" s="1">
        <v>5.0</v>
      </c>
      <c r="D681" s="1">
        <v>-2.0</v>
      </c>
      <c r="E681" s="1">
        <f t="shared" si="1"/>
        <v>12</v>
      </c>
      <c r="F681" s="1" t="str">
        <f>VLOOKUP(E681,State_code!$B$1:$C$56, 2, FALSE)</f>
        <v>FL</v>
      </c>
      <c r="G681" s="1">
        <v>1206.0</v>
      </c>
      <c r="H681" s="1">
        <v>-2.0</v>
      </c>
      <c r="I681" s="1" t="s">
        <v>1678</v>
      </c>
      <c r="J681" s="5">
        <v>1.0</v>
      </c>
    </row>
    <row r="682" hidden="1">
      <c r="A682" s="1" t="s">
        <v>1679</v>
      </c>
      <c r="B682" s="1">
        <v>135188.0</v>
      </c>
      <c r="C682" s="1">
        <v>5.0</v>
      </c>
      <c r="D682" s="1">
        <v>14.0</v>
      </c>
      <c r="E682" s="1">
        <f t="shared" si="1"/>
        <v>12</v>
      </c>
      <c r="F682" s="1" t="str">
        <f>VLOOKUP(E682,State_code!$B$1:$C$56, 2, FALSE)</f>
        <v>FL</v>
      </c>
      <c r="G682" s="1">
        <v>1211.0</v>
      </c>
      <c r="H682" s="1">
        <v>-2.0</v>
      </c>
      <c r="I682" s="1" t="s">
        <v>1679</v>
      </c>
      <c r="J682" s="5">
        <v>1.0</v>
      </c>
    </row>
    <row r="683" hidden="1">
      <c r="A683" s="1" t="s">
        <v>1680</v>
      </c>
      <c r="B683" s="1">
        <v>135267.0</v>
      </c>
      <c r="C683" s="1">
        <v>5.0</v>
      </c>
      <c r="D683" s="1">
        <v>-2.0</v>
      </c>
      <c r="E683" s="1">
        <f t="shared" si="1"/>
        <v>12</v>
      </c>
      <c r="F683" s="1" t="str">
        <f>VLOOKUP(E683,State_code!$B$1:$C$56, 2, FALSE)</f>
        <v>FL</v>
      </c>
      <c r="G683" s="1">
        <v>1219.0</v>
      </c>
      <c r="H683" s="1">
        <v>-2.0</v>
      </c>
      <c r="I683" s="1" t="s">
        <v>1680</v>
      </c>
      <c r="J683" s="5">
        <v>3.0</v>
      </c>
    </row>
    <row r="684" hidden="1">
      <c r="A684" s="1" t="s">
        <v>1681</v>
      </c>
      <c r="B684" s="1">
        <v>135276.0</v>
      </c>
      <c r="C684" s="1">
        <v>5.0</v>
      </c>
      <c r="D684" s="1">
        <v>-2.0</v>
      </c>
      <c r="E684" s="1">
        <f t="shared" si="1"/>
        <v>12</v>
      </c>
      <c r="F684" s="1" t="str">
        <f>VLOOKUP(E684,State_code!$B$1:$C$56, 2, FALSE)</f>
        <v>FL</v>
      </c>
      <c r="G684" s="1">
        <v>1202.0</v>
      </c>
      <c r="H684" s="1">
        <v>-2.0</v>
      </c>
      <c r="I684" s="1" t="s">
        <v>1681</v>
      </c>
      <c r="J684" s="5">
        <v>1.0</v>
      </c>
    </row>
    <row r="685" hidden="1">
      <c r="A685" s="1" t="s">
        <v>1682</v>
      </c>
      <c r="B685" s="1">
        <v>135294.0</v>
      </c>
      <c r="C685" s="1">
        <v>5.0</v>
      </c>
      <c r="D685" s="1">
        <v>-2.0</v>
      </c>
      <c r="E685" s="1">
        <f t="shared" si="1"/>
        <v>12</v>
      </c>
      <c r="F685" s="1" t="str">
        <f>VLOOKUP(E685,State_code!$B$1:$C$56, 2, FALSE)</f>
        <v>FL</v>
      </c>
      <c r="G685" s="1">
        <v>1226.0</v>
      </c>
      <c r="H685" s="1">
        <v>-2.0</v>
      </c>
      <c r="I685" s="1" t="s">
        <v>1682</v>
      </c>
      <c r="J685" s="5">
        <v>1.0</v>
      </c>
    </row>
    <row r="686" hidden="1">
      <c r="A686" s="1" t="s">
        <v>1683</v>
      </c>
      <c r="B686" s="1">
        <v>135337.0</v>
      </c>
      <c r="C686" s="1">
        <v>5.0</v>
      </c>
      <c r="D686" s="1">
        <v>-2.0</v>
      </c>
      <c r="E686" s="1">
        <f t="shared" si="1"/>
        <v>12</v>
      </c>
      <c r="F686" s="1" t="str">
        <f>VLOOKUP(E686,State_code!$B$1:$C$56, 2, FALSE)</f>
        <v>FL</v>
      </c>
      <c r="G686" s="1">
        <v>1213.0</v>
      </c>
      <c r="H686" s="1">
        <v>-2.0</v>
      </c>
      <c r="I686" s="1" t="s">
        <v>1683</v>
      </c>
      <c r="J686" s="5">
        <v>4.0</v>
      </c>
    </row>
    <row r="687" hidden="1">
      <c r="A687" s="1" t="s">
        <v>1684</v>
      </c>
      <c r="B687" s="1">
        <v>135364.0</v>
      </c>
      <c r="C687" s="1">
        <v>5.0</v>
      </c>
      <c r="D687" s="1">
        <v>24.0</v>
      </c>
      <c r="E687" s="1">
        <f t="shared" si="1"/>
        <v>13</v>
      </c>
      <c r="F687" s="1" t="str">
        <f>VLOOKUP(E687,State_code!$B$1:$C$56, 2, FALSE)</f>
        <v>GA</v>
      </c>
      <c r="G687" s="1">
        <v>1304.0</v>
      </c>
      <c r="H687" s="1">
        <v>54.0</v>
      </c>
      <c r="I687" s="1" t="s">
        <v>1684</v>
      </c>
      <c r="J687" s="5">
        <v>1.0</v>
      </c>
    </row>
    <row r="688" hidden="1">
      <c r="A688" s="1" t="s">
        <v>1685</v>
      </c>
      <c r="B688" s="1">
        <v>135391.0</v>
      </c>
      <c r="C688" s="1">
        <v>5.0</v>
      </c>
      <c r="D688" s="1">
        <v>23.0</v>
      </c>
      <c r="E688" s="1">
        <f t="shared" si="1"/>
        <v>12</v>
      </c>
      <c r="F688" s="1" t="str">
        <f>VLOOKUP(E688,State_code!$B$1:$C$56, 2, FALSE)</f>
        <v>FL</v>
      </c>
      <c r="G688" s="1">
        <v>1216.0</v>
      </c>
      <c r="H688" s="1">
        <v>-2.0</v>
      </c>
      <c r="I688" s="1" t="s">
        <v>1685</v>
      </c>
      <c r="J688" s="5">
        <v>1.0</v>
      </c>
    </row>
    <row r="689" hidden="1">
      <c r="A689" s="1" t="s">
        <v>1686</v>
      </c>
      <c r="B689" s="1">
        <v>135407.0</v>
      </c>
      <c r="C689" s="1">
        <v>5.0</v>
      </c>
      <c r="D689" s="1">
        <v>-2.0</v>
      </c>
      <c r="E689" s="1">
        <f t="shared" si="1"/>
        <v>12</v>
      </c>
      <c r="F689" s="1" t="str">
        <f>VLOOKUP(E689,State_code!$B$1:$C$56, 2, FALSE)</f>
        <v>FL</v>
      </c>
      <c r="G689" s="1">
        <v>1216.0</v>
      </c>
      <c r="H689" s="1">
        <v>-2.0</v>
      </c>
      <c r="I689" s="1" t="s">
        <v>1686</v>
      </c>
      <c r="J689" s="5">
        <v>1.0</v>
      </c>
    </row>
    <row r="690" hidden="1">
      <c r="A690" s="1" t="s">
        <v>1687</v>
      </c>
      <c r="B690" s="1">
        <v>135522.0</v>
      </c>
      <c r="C690" s="1">
        <v>5.0</v>
      </c>
      <c r="D690" s="1">
        <v>-2.0</v>
      </c>
      <c r="E690" s="1">
        <f t="shared" si="1"/>
        <v>12</v>
      </c>
      <c r="F690" s="1" t="str">
        <f>VLOOKUP(E690,State_code!$B$1:$C$56, 2, FALSE)</f>
        <v>FL</v>
      </c>
      <c r="G690" s="1">
        <v>1218.0</v>
      </c>
      <c r="H690" s="1">
        <v>-2.0</v>
      </c>
      <c r="I690" s="1" t="s">
        <v>1687</v>
      </c>
      <c r="J690" s="5">
        <v>1.0</v>
      </c>
    </row>
    <row r="691" hidden="1">
      <c r="A691" s="1" t="s">
        <v>1688</v>
      </c>
      <c r="B691" s="1">
        <v>135559.0</v>
      </c>
      <c r="C691" s="1">
        <v>5.0</v>
      </c>
      <c r="D691" s="1">
        <v>-2.0</v>
      </c>
      <c r="E691" s="1">
        <f t="shared" si="1"/>
        <v>12</v>
      </c>
      <c r="F691" s="1" t="str">
        <f>VLOOKUP(E691,State_code!$B$1:$C$56, 2, FALSE)</f>
        <v>FL</v>
      </c>
      <c r="G691" s="1">
        <v>1223.0</v>
      </c>
      <c r="H691" s="1">
        <v>-2.0</v>
      </c>
      <c r="I691" s="1" t="s">
        <v>1688</v>
      </c>
      <c r="J691" s="5">
        <v>1.0</v>
      </c>
    </row>
    <row r="692" hidden="1">
      <c r="A692" s="1" t="s">
        <v>1689</v>
      </c>
      <c r="B692" s="1">
        <v>135610.0</v>
      </c>
      <c r="C692" s="1">
        <v>5.0</v>
      </c>
      <c r="D692" s="1">
        <v>22.0</v>
      </c>
      <c r="E692" s="1">
        <f t="shared" si="1"/>
        <v>12</v>
      </c>
      <c r="F692" s="1" t="str">
        <f>VLOOKUP(E692,State_code!$B$1:$C$56, 2, FALSE)</f>
        <v>FL</v>
      </c>
      <c r="G692" s="1">
        <v>1228.0</v>
      </c>
      <c r="H692" s="1">
        <v>38.0</v>
      </c>
      <c r="I692" s="1" t="s">
        <v>1689</v>
      </c>
      <c r="J692" s="5">
        <v>1.0</v>
      </c>
    </row>
    <row r="693" hidden="1">
      <c r="A693" s="1" t="s">
        <v>1690</v>
      </c>
      <c r="B693" s="1">
        <v>135647.0</v>
      </c>
      <c r="C693" s="1">
        <v>5.0</v>
      </c>
      <c r="D693" s="1">
        <v>-2.0</v>
      </c>
      <c r="E693" s="1">
        <f t="shared" si="1"/>
        <v>12</v>
      </c>
      <c r="F693" s="1" t="str">
        <f>VLOOKUP(E693,State_code!$B$1:$C$56, 2, FALSE)</f>
        <v>FL</v>
      </c>
      <c r="G693" s="1">
        <v>1226.0</v>
      </c>
      <c r="H693" s="1">
        <v>-2.0</v>
      </c>
      <c r="I693" s="1" t="s">
        <v>1690</v>
      </c>
      <c r="J693" s="5">
        <v>4.0</v>
      </c>
    </row>
    <row r="694" hidden="1">
      <c r="A694" s="1" t="s">
        <v>1691</v>
      </c>
      <c r="B694" s="1">
        <v>135717.0</v>
      </c>
      <c r="C694" s="1">
        <v>5.0</v>
      </c>
      <c r="D694" s="1">
        <v>14.0</v>
      </c>
      <c r="E694" s="1">
        <f t="shared" si="1"/>
        <v>12</v>
      </c>
      <c r="F694" s="1" t="str">
        <f>VLOOKUP(E694,State_code!$B$1:$C$56, 2, FALSE)</f>
        <v>FL</v>
      </c>
      <c r="G694" s="1">
        <v>1227.0</v>
      </c>
      <c r="H694" s="1">
        <v>-2.0</v>
      </c>
      <c r="I694" s="1" t="s">
        <v>1691</v>
      </c>
      <c r="J694" s="5">
        <v>1.0</v>
      </c>
    </row>
    <row r="695" hidden="1">
      <c r="A695" s="1" t="s">
        <v>1692</v>
      </c>
      <c r="B695" s="1">
        <v>135726.0</v>
      </c>
      <c r="C695" s="1">
        <v>5.0</v>
      </c>
      <c r="D695" s="1">
        <v>15.0</v>
      </c>
      <c r="E695" s="1">
        <f t="shared" si="1"/>
        <v>12</v>
      </c>
      <c r="F695" s="1" t="str">
        <f>VLOOKUP(E695,State_code!$B$1:$C$56, 2, FALSE)</f>
        <v>FL</v>
      </c>
      <c r="G695" s="1">
        <v>1227.0</v>
      </c>
      <c r="H695" s="1">
        <v>-2.0</v>
      </c>
      <c r="I695" s="1" t="s">
        <v>1692</v>
      </c>
      <c r="J695" s="5">
        <v>3.0</v>
      </c>
    </row>
    <row r="696" hidden="1">
      <c r="A696" s="1" t="s">
        <v>1693</v>
      </c>
      <c r="B696" s="1">
        <v>135735.0</v>
      </c>
      <c r="C696" s="1">
        <v>5.0</v>
      </c>
      <c r="D696" s="1">
        <v>-2.0</v>
      </c>
      <c r="E696" s="1">
        <f t="shared" si="1"/>
        <v>12</v>
      </c>
      <c r="F696" s="1" t="str">
        <f>VLOOKUP(E696,State_code!$B$1:$C$56, 2, FALSE)</f>
        <v>FL</v>
      </c>
      <c r="G696" s="1">
        <v>1210.0</v>
      </c>
      <c r="H696" s="1">
        <v>-2.0</v>
      </c>
      <c r="I696" s="1" t="s">
        <v>1693</v>
      </c>
      <c r="J696" s="5">
        <v>1.0</v>
      </c>
    </row>
    <row r="697" hidden="1">
      <c r="A697" s="1" t="s">
        <v>1694</v>
      </c>
      <c r="B697" s="1">
        <v>136109.0</v>
      </c>
      <c r="C697" s="1">
        <v>5.0</v>
      </c>
      <c r="D697" s="1">
        <v>-2.0</v>
      </c>
      <c r="E697" s="1">
        <f t="shared" si="1"/>
        <v>12</v>
      </c>
      <c r="F697" s="1" t="str">
        <f>VLOOKUP(E697,State_code!$B$1:$C$56, 2, FALSE)</f>
        <v>FL</v>
      </c>
      <c r="G697" s="1">
        <v>1205.0</v>
      </c>
      <c r="H697" s="1">
        <v>-2.0</v>
      </c>
      <c r="I697" s="1" t="s">
        <v>1694</v>
      </c>
      <c r="J697" s="5">
        <v>3.0</v>
      </c>
    </row>
    <row r="698" hidden="1">
      <c r="A698" s="1" t="s">
        <v>1695</v>
      </c>
      <c r="B698" s="1">
        <v>136145.0</v>
      </c>
      <c r="C698" s="1">
        <v>5.0</v>
      </c>
      <c r="D698" s="1">
        <v>14.0</v>
      </c>
      <c r="E698" s="1">
        <f t="shared" si="1"/>
        <v>12</v>
      </c>
      <c r="F698" s="1" t="str">
        <f>VLOOKUP(E698,State_code!$B$1:$C$56, 2, FALSE)</f>
        <v>FL</v>
      </c>
      <c r="G698" s="1">
        <v>1202.0</v>
      </c>
      <c r="H698" s="1">
        <v>-2.0</v>
      </c>
      <c r="I698" s="1" t="s">
        <v>1695</v>
      </c>
      <c r="J698" s="5">
        <v>1.0</v>
      </c>
    </row>
    <row r="699" hidden="1">
      <c r="A699" s="1" t="s">
        <v>1696</v>
      </c>
      <c r="B699" s="1">
        <v>136172.0</v>
      </c>
      <c r="C699" s="1">
        <v>5.0</v>
      </c>
      <c r="D699" s="1">
        <v>16.0</v>
      </c>
      <c r="E699" s="1">
        <f t="shared" si="1"/>
        <v>12</v>
      </c>
      <c r="F699" s="1" t="str">
        <f>VLOOKUP(E699,State_code!$B$1:$C$56, 2, FALSE)</f>
        <v>FL</v>
      </c>
      <c r="G699" s="1">
        <v>1205.0</v>
      </c>
      <c r="H699" s="1">
        <v>-2.0</v>
      </c>
      <c r="I699" s="1" t="s">
        <v>1696</v>
      </c>
      <c r="J699" s="5">
        <v>4.0</v>
      </c>
    </row>
    <row r="700" hidden="1">
      <c r="A700" s="1" t="s">
        <v>1697</v>
      </c>
      <c r="B700" s="1">
        <v>136215.0</v>
      </c>
      <c r="C700" s="1">
        <v>5.0</v>
      </c>
      <c r="D700" s="1">
        <v>16.0</v>
      </c>
      <c r="E700" s="1">
        <f t="shared" si="1"/>
        <v>12</v>
      </c>
      <c r="F700" s="1" t="str">
        <f>VLOOKUP(E700,State_code!$B$1:$C$56, 2, FALSE)</f>
        <v>FL</v>
      </c>
      <c r="G700" s="1">
        <v>1225.0</v>
      </c>
      <c r="H700" s="1">
        <v>-2.0</v>
      </c>
      <c r="I700" s="1" t="s">
        <v>1697</v>
      </c>
      <c r="J700" s="5">
        <v>1.0</v>
      </c>
    </row>
    <row r="701" hidden="1">
      <c r="A701" s="1" t="s">
        <v>1698</v>
      </c>
      <c r="B701" s="1">
        <v>136233.0</v>
      </c>
      <c r="C701" s="1">
        <v>5.0</v>
      </c>
      <c r="D701" s="1">
        <v>23.0</v>
      </c>
      <c r="E701" s="1">
        <f t="shared" si="1"/>
        <v>12</v>
      </c>
      <c r="F701" s="1" t="str">
        <f>VLOOKUP(E701,State_code!$B$1:$C$56, 2, FALSE)</f>
        <v>FL</v>
      </c>
      <c r="G701" s="1">
        <v>1201.0</v>
      </c>
      <c r="H701" s="1">
        <v>-2.0</v>
      </c>
      <c r="I701" s="1" t="s">
        <v>1698</v>
      </c>
      <c r="J701" s="5">
        <v>1.0</v>
      </c>
    </row>
    <row r="702" hidden="1">
      <c r="A702" s="1" t="s">
        <v>1699</v>
      </c>
      <c r="B702" s="1">
        <v>136303.0</v>
      </c>
      <c r="C702" s="1">
        <v>5.0</v>
      </c>
      <c r="D702" s="1">
        <v>-2.0</v>
      </c>
      <c r="E702" s="1">
        <f t="shared" si="1"/>
        <v>12</v>
      </c>
      <c r="F702" s="1" t="str">
        <f>VLOOKUP(E702,State_code!$B$1:$C$56, 2, FALSE)</f>
        <v>FL</v>
      </c>
      <c r="G702" s="1">
        <v>1210.0</v>
      </c>
      <c r="H702" s="1">
        <v>-2.0</v>
      </c>
      <c r="I702" s="1" t="s">
        <v>1699</v>
      </c>
      <c r="J702" s="5">
        <v>1.0</v>
      </c>
    </row>
    <row r="703" hidden="1">
      <c r="A703" s="1" t="s">
        <v>1700</v>
      </c>
      <c r="B703" s="1">
        <v>136330.0</v>
      </c>
      <c r="C703" s="1">
        <v>5.0</v>
      </c>
      <c r="D703" s="1">
        <v>17.0</v>
      </c>
      <c r="E703" s="1">
        <f t="shared" si="1"/>
        <v>12</v>
      </c>
      <c r="F703" s="1" t="str">
        <f>VLOOKUP(E703,State_code!$B$1:$C$56, 2, FALSE)</f>
        <v>FL</v>
      </c>
      <c r="G703" s="1">
        <v>1222.0</v>
      </c>
      <c r="H703" s="1">
        <v>42.0</v>
      </c>
      <c r="I703" s="1" t="s">
        <v>1700</v>
      </c>
      <c r="J703" s="5">
        <v>1.0</v>
      </c>
    </row>
    <row r="704" hidden="1">
      <c r="A704" s="1" t="s">
        <v>1701</v>
      </c>
      <c r="B704" s="1">
        <v>136358.0</v>
      </c>
      <c r="C704" s="1">
        <v>5.0</v>
      </c>
      <c r="D704" s="1">
        <v>14.0</v>
      </c>
      <c r="E704" s="1">
        <f t="shared" si="1"/>
        <v>12</v>
      </c>
      <c r="F704" s="1" t="str">
        <f>VLOOKUP(E704,State_code!$B$1:$C$56, 2, FALSE)</f>
        <v>FL</v>
      </c>
      <c r="G704" s="1">
        <v>1222.0</v>
      </c>
      <c r="H704" s="1">
        <v>-2.0</v>
      </c>
      <c r="I704" s="1" t="s">
        <v>1701</v>
      </c>
      <c r="J704" s="5">
        <v>1.0</v>
      </c>
    </row>
    <row r="705" hidden="1">
      <c r="A705" s="1" t="s">
        <v>1702</v>
      </c>
      <c r="B705" s="1">
        <v>136400.0</v>
      </c>
      <c r="C705" s="1">
        <v>5.0</v>
      </c>
      <c r="D705" s="1">
        <v>23.0</v>
      </c>
      <c r="E705" s="1">
        <f t="shared" si="1"/>
        <v>12</v>
      </c>
      <c r="F705" s="1" t="str">
        <f>VLOOKUP(E705,State_code!$B$1:$C$56, 2, FALSE)</f>
        <v>FL</v>
      </c>
      <c r="G705" s="1">
        <v>1212.0</v>
      </c>
      <c r="H705" s="1">
        <v>-2.0</v>
      </c>
      <c r="I705" s="1" t="s">
        <v>1702</v>
      </c>
      <c r="J705" s="5">
        <v>1.0</v>
      </c>
    </row>
    <row r="706" hidden="1">
      <c r="A706" s="1" t="s">
        <v>1703</v>
      </c>
      <c r="B706" s="1">
        <v>136473.0</v>
      </c>
      <c r="C706" s="1">
        <v>5.0</v>
      </c>
      <c r="D706" s="1">
        <v>23.0</v>
      </c>
      <c r="E706" s="1">
        <f t="shared" si="1"/>
        <v>12</v>
      </c>
      <c r="F706" s="1" t="str">
        <f>VLOOKUP(E706,State_code!$B$1:$C$56, 2, FALSE)</f>
        <v>FL</v>
      </c>
      <c r="G706" s="1">
        <v>1201.0</v>
      </c>
      <c r="H706" s="1">
        <v>-2.0</v>
      </c>
      <c r="I706" s="1" t="s">
        <v>1703</v>
      </c>
      <c r="J706" s="5">
        <v>4.0</v>
      </c>
    </row>
    <row r="707" hidden="1">
      <c r="A707" s="1" t="s">
        <v>1704</v>
      </c>
      <c r="B707" s="1">
        <v>136491.0</v>
      </c>
      <c r="C707" s="1">
        <v>5.0</v>
      </c>
      <c r="D707" s="1">
        <v>-2.0</v>
      </c>
      <c r="E707" s="1">
        <f t="shared" si="1"/>
        <v>12</v>
      </c>
      <c r="F707" s="1" t="str">
        <f>VLOOKUP(E707,State_code!$B$1:$C$56, 2, FALSE)</f>
        <v>FL</v>
      </c>
      <c r="G707" s="1">
        <v>1213.0</v>
      </c>
      <c r="H707" s="1">
        <v>-2.0</v>
      </c>
      <c r="I707" s="1" t="s">
        <v>1704</v>
      </c>
      <c r="J707" s="5">
        <v>1.0</v>
      </c>
    </row>
    <row r="708" hidden="1">
      <c r="A708" s="1" t="s">
        <v>1705</v>
      </c>
      <c r="B708" s="1">
        <v>136516.0</v>
      </c>
      <c r="C708" s="1">
        <v>5.0</v>
      </c>
      <c r="D708" s="1">
        <v>23.0</v>
      </c>
      <c r="E708" s="1">
        <f t="shared" si="1"/>
        <v>12</v>
      </c>
      <c r="F708" s="1" t="str">
        <f>VLOOKUP(E708,State_code!$B$1:$C$56, 2, FALSE)</f>
        <v>FL</v>
      </c>
      <c r="G708" s="1">
        <v>1218.0</v>
      </c>
      <c r="H708" s="1">
        <v>-2.0</v>
      </c>
      <c r="I708" s="1" t="s">
        <v>1705</v>
      </c>
      <c r="J708" s="5">
        <v>1.0</v>
      </c>
    </row>
    <row r="709" hidden="1">
      <c r="A709" s="1" t="s">
        <v>1706</v>
      </c>
      <c r="B709" s="1">
        <v>136659.0</v>
      </c>
      <c r="C709" s="1">
        <v>5.0</v>
      </c>
      <c r="D709" s="1">
        <v>-2.0</v>
      </c>
      <c r="E709" s="1">
        <f t="shared" si="1"/>
        <v>12</v>
      </c>
      <c r="F709" s="1" t="str">
        <f>VLOOKUP(E709,State_code!$B$1:$C$56, 2, FALSE)</f>
        <v>FL</v>
      </c>
      <c r="G709" s="1">
        <v>1201.0</v>
      </c>
      <c r="H709" s="1">
        <v>-2.0</v>
      </c>
      <c r="I709" s="1" t="s">
        <v>1706</v>
      </c>
      <c r="J709" s="5">
        <v>1.0</v>
      </c>
    </row>
    <row r="710" hidden="1">
      <c r="A710" s="1" t="s">
        <v>1707</v>
      </c>
      <c r="B710" s="1">
        <v>136701.0</v>
      </c>
      <c r="C710" s="1">
        <v>5.0</v>
      </c>
      <c r="D710" s="1">
        <v>24.0</v>
      </c>
      <c r="E710" s="1">
        <f t="shared" si="1"/>
        <v>12</v>
      </c>
      <c r="F710" s="1" t="str">
        <f>VLOOKUP(E710,State_code!$B$1:$C$56, 2, FALSE)</f>
        <v>FL</v>
      </c>
      <c r="G710" s="1">
        <v>1222.0</v>
      </c>
      <c r="H710" s="1">
        <v>30.0</v>
      </c>
      <c r="I710" s="1" t="s">
        <v>1707</v>
      </c>
      <c r="J710" s="5">
        <v>4.0</v>
      </c>
    </row>
    <row r="711" hidden="1">
      <c r="A711" s="1" t="s">
        <v>1708</v>
      </c>
      <c r="B711" s="1">
        <v>136765.0</v>
      </c>
      <c r="C711" s="1">
        <v>5.0</v>
      </c>
      <c r="D711" s="1">
        <v>-2.0</v>
      </c>
      <c r="E711" s="1">
        <f t="shared" si="1"/>
        <v>12</v>
      </c>
      <c r="F711" s="1" t="str">
        <f>VLOOKUP(E711,State_code!$B$1:$C$56, 2, FALSE)</f>
        <v>FL</v>
      </c>
      <c r="G711" s="1">
        <v>1218.0</v>
      </c>
      <c r="H711" s="1">
        <v>-2.0</v>
      </c>
      <c r="I711" s="1" t="s">
        <v>1708</v>
      </c>
      <c r="J711" s="5">
        <v>3.0</v>
      </c>
    </row>
    <row r="712" hidden="1">
      <c r="A712" s="1" t="s">
        <v>1709</v>
      </c>
      <c r="B712" s="1">
        <v>136774.0</v>
      </c>
      <c r="C712" s="1">
        <v>5.0</v>
      </c>
      <c r="D712" s="1">
        <v>30.0</v>
      </c>
      <c r="E712" s="1">
        <f t="shared" si="1"/>
        <v>12</v>
      </c>
      <c r="F712" s="1" t="str">
        <f>VLOOKUP(E712,State_code!$B$1:$C$56, 2, FALSE)</f>
        <v>FL</v>
      </c>
      <c r="G712" s="1">
        <v>1217.0</v>
      </c>
      <c r="H712" s="1">
        <v>-2.0</v>
      </c>
      <c r="I712" s="1" t="s">
        <v>1709</v>
      </c>
      <c r="J712" s="5">
        <v>4.0</v>
      </c>
    </row>
    <row r="713" hidden="1">
      <c r="A713" s="1" t="s">
        <v>1710</v>
      </c>
      <c r="B713" s="1">
        <v>136826.0</v>
      </c>
      <c r="C713" s="1">
        <v>5.0</v>
      </c>
      <c r="D713" s="1">
        <v>-2.0</v>
      </c>
      <c r="E713" s="1">
        <f t="shared" si="1"/>
        <v>12</v>
      </c>
      <c r="F713" s="1" t="str">
        <f>VLOOKUP(E713,State_code!$B$1:$C$56, 2, FALSE)</f>
        <v>FL</v>
      </c>
      <c r="G713" s="1">
        <v>1228.0</v>
      </c>
      <c r="H713" s="1">
        <v>-2.0</v>
      </c>
      <c r="I713" s="1" t="s">
        <v>1710</v>
      </c>
      <c r="J713" s="5">
        <v>2.0</v>
      </c>
    </row>
    <row r="714" hidden="1">
      <c r="A714" s="1" t="s">
        <v>208</v>
      </c>
      <c r="B714" s="1">
        <v>136950.0</v>
      </c>
      <c r="C714" s="1">
        <v>5.0</v>
      </c>
      <c r="D714" s="1">
        <v>18.0</v>
      </c>
      <c r="E714" s="1">
        <f t="shared" si="1"/>
        <v>12</v>
      </c>
      <c r="F714" s="1" t="str">
        <f>VLOOKUP(E714,State_code!$B$1:$C$56, 2, FALSE)</f>
        <v>FL</v>
      </c>
      <c r="G714" s="1">
        <v>1210.0</v>
      </c>
      <c r="H714" s="1">
        <v>-2.0</v>
      </c>
      <c r="I714" s="1" t="s">
        <v>208</v>
      </c>
      <c r="J714" s="5">
        <v>1.0</v>
      </c>
    </row>
    <row r="715" hidden="1">
      <c r="A715" s="1" t="s">
        <v>1711</v>
      </c>
      <c r="B715" s="1">
        <v>137023.0</v>
      </c>
      <c r="C715" s="1">
        <v>5.0</v>
      </c>
      <c r="D715" s="1">
        <v>-2.0</v>
      </c>
      <c r="E715" s="1">
        <f t="shared" si="1"/>
        <v>12</v>
      </c>
      <c r="F715" s="1" t="str">
        <f>VLOOKUP(E715,State_code!$B$1:$C$56, 2, FALSE)</f>
        <v>FL</v>
      </c>
      <c r="G715" s="1">
        <v>1205.0</v>
      </c>
      <c r="H715" s="1">
        <v>-2.0</v>
      </c>
      <c r="I715" s="1" t="s">
        <v>1711</v>
      </c>
      <c r="J715" s="5">
        <v>1.0</v>
      </c>
    </row>
    <row r="716" hidden="1">
      <c r="A716" s="1" t="s">
        <v>1712</v>
      </c>
      <c r="B716" s="1">
        <v>137032.0</v>
      </c>
      <c r="C716" s="1">
        <v>5.0</v>
      </c>
      <c r="D716" s="1">
        <v>17.0</v>
      </c>
      <c r="E716" s="1">
        <f t="shared" si="1"/>
        <v>12</v>
      </c>
      <c r="F716" s="1" t="str">
        <f>VLOOKUP(E716,State_code!$B$1:$C$56, 2, FALSE)</f>
        <v>FL</v>
      </c>
      <c r="G716" s="1">
        <v>1212.0</v>
      </c>
      <c r="H716" s="1">
        <v>30.0</v>
      </c>
      <c r="I716" s="1" t="s">
        <v>1712</v>
      </c>
      <c r="J716" s="5">
        <v>4.0</v>
      </c>
    </row>
    <row r="717" hidden="1">
      <c r="A717" s="1" t="s">
        <v>1713</v>
      </c>
      <c r="B717" s="1">
        <v>137078.0</v>
      </c>
      <c r="C717" s="1">
        <v>5.0</v>
      </c>
      <c r="D717" s="1">
        <v>23.0</v>
      </c>
      <c r="E717" s="1">
        <f t="shared" si="1"/>
        <v>12</v>
      </c>
      <c r="F717" s="1" t="str">
        <f>VLOOKUP(E717,State_code!$B$1:$C$56, 2, FALSE)</f>
        <v>FL</v>
      </c>
      <c r="G717" s="1">
        <v>1214.0</v>
      </c>
      <c r="H717" s="1">
        <v>-2.0</v>
      </c>
      <c r="I717" s="1" t="s">
        <v>1713</v>
      </c>
      <c r="J717" s="5">
        <v>3.0</v>
      </c>
    </row>
    <row r="718" hidden="1">
      <c r="A718" s="1" t="s">
        <v>1714</v>
      </c>
      <c r="B718" s="1">
        <v>137087.0</v>
      </c>
      <c r="C718" s="1">
        <v>5.0</v>
      </c>
      <c r="D718" s="1">
        <v>-2.0</v>
      </c>
      <c r="E718" s="1">
        <f t="shared" si="1"/>
        <v>12</v>
      </c>
      <c r="F718" s="1" t="str">
        <f>VLOOKUP(E718,State_code!$B$1:$C$56, 2, FALSE)</f>
        <v>FL</v>
      </c>
      <c r="G718" s="1">
        <v>1213.0</v>
      </c>
      <c r="H718" s="1">
        <v>-2.0</v>
      </c>
      <c r="I718" s="1" t="s">
        <v>1714</v>
      </c>
      <c r="J718" s="5">
        <v>1.0</v>
      </c>
    </row>
    <row r="719" hidden="1">
      <c r="A719" s="1" t="s">
        <v>1715</v>
      </c>
      <c r="B719" s="1">
        <v>137096.0</v>
      </c>
      <c r="C719" s="1">
        <v>5.0</v>
      </c>
      <c r="D719" s="1">
        <v>14.0</v>
      </c>
      <c r="E719" s="1">
        <f t="shared" si="1"/>
        <v>12</v>
      </c>
      <c r="F719" s="1" t="str">
        <f>VLOOKUP(E719,State_code!$B$1:$C$56, 2, FALSE)</f>
        <v>FL</v>
      </c>
      <c r="G719" s="1">
        <v>1203.0</v>
      </c>
      <c r="H719" s="1">
        <v>-2.0</v>
      </c>
      <c r="I719" s="1" t="s">
        <v>1715</v>
      </c>
      <c r="J719" s="5">
        <v>1.0</v>
      </c>
    </row>
    <row r="720" hidden="1">
      <c r="A720" s="1" t="s">
        <v>1716</v>
      </c>
      <c r="B720" s="1">
        <v>137120.0</v>
      </c>
      <c r="C720" s="1">
        <v>5.0</v>
      </c>
      <c r="D720" s="1">
        <v>-2.0</v>
      </c>
      <c r="E720" s="1">
        <f t="shared" si="1"/>
        <v>12</v>
      </c>
      <c r="F720" s="1" t="str">
        <f>VLOOKUP(E720,State_code!$B$1:$C$56, 2, FALSE)</f>
        <v>FL</v>
      </c>
      <c r="G720" s="1">
        <v>1217.0</v>
      </c>
      <c r="H720" s="1">
        <v>-2.0</v>
      </c>
      <c r="I720" s="1" t="s">
        <v>1716</v>
      </c>
      <c r="J720" s="5">
        <v>4.0</v>
      </c>
    </row>
    <row r="721" hidden="1">
      <c r="A721" s="1" t="s">
        <v>1717</v>
      </c>
      <c r="B721" s="1">
        <v>137209.0</v>
      </c>
      <c r="C721" s="1">
        <v>5.0</v>
      </c>
      <c r="D721" s="1">
        <v>23.0</v>
      </c>
      <c r="E721" s="1">
        <f t="shared" si="1"/>
        <v>12</v>
      </c>
      <c r="F721" s="1" t="str">
        <f>VLOOKUP(E721,State_code!$B$1:$C$56, 2, FALSE)</f>
        <v>FL</v>
      </c>
      <c r="G721" s="1">
        <v>1207.0</v>
      </c>
      <c r="H721" s="1">
        <v>-2.0</v>
      </c>
      <c r="I721" s="1" t="s">
        <v>1717</v>
      </c>
      <c r="J721" s="5">
        <v>4.0</v>
      </c>
    </row>
    <row r="722" hidden="1">
      <c r="A722" s="1" t="s">
        <v>1718</v>
      </c>
      <c r="B722" s="1">
        <v>137245.0</v>
      </c>
      <c r="C722" s="1">
        <v>5.0</v>
      </c>
      <c r="D722" s="1">
        <v>-2.0</v>
      </c>
      <c r="E722" s="1">
        <f t="shared" si="1"/>
        <v>12</v>
      </c>
      <c r="F722" s="1" t="str">
        <f>VLOOKUP(E722,State_code!$B$1:$C$56, 2, FALSE)</f>
        <v>FL</v>
      </c>
      <c r="G722" s="1">
        <v>1225.0</v>
      </c>
      <c r="H722" s="1">
        <v>-2.0</v>
      </c>
      <c r="I722" s="1" t="s">
        <v>1718</v>
      </c>
      <c r="J722" s="5">
        <v>1.0</v>
      </c>
    </row>
    <row r="723" hidden="1">
      <c r="A723" s="1" t="s">
        <v>1719</v>
      </c>
      <c r="B723" s="1">
        <v>137272.0</v>
      </c>
      <c r="C723" s="1">
        <v>5.0</v>
      </c>
      <c r="D723" s="1">
        <v>24.0</v>
      </c>
      <c r="E723" s="1">
        <f t="shared" si="1"/>
        <v>12</v>
      </c>
      <c r="F723" s="1" t="str">
        <f>VLOOKUP(E723,State_code!$B$1:$C$56, 2, FALSE)</f>
        <v>FL</v>
      </c>
      <c r="G723" s="1">
        <v>1227.0</v>
      </c>
      <c r="H723" s="1">
        <v>30.0</v>
      </c>
      <c r="I723" s="1" t="s">
        <v>1719</v>
      </c>
      <c r="J723" s="5">
        <v>4.0</v>
      </c>
    </row>
    <row r="724" hidden="1">
      <c r="A724" s="1" t="s">
        <v>1720</v>
      </c>
      <c r="B724" s="1">
        <v>137281.0</v>
      </c>
      <c r="C724" s="1">
        <v>5.0</v>
      </c>
      <c r="D724" s="1">
        <v>23.0</v>
      </c>
      <c r="E724" s="1">
        <f t="shared" si="1"/>
        <v>12</v>
      </c>
      <c r="F724" s="1" t="str">
        <f>VLOOKUP(E724,State_code!$B$1:$C$56, 2, FALSE)</f>
        <v>FL</v>
      </c>
      <c r="G724" s="1">
        <v>1206.0</v>
      </c>
      <c r="H724" s="1">
        <v>-2.0</v>
      </c>
      <c r="I724" s="1" t="s">
        <v>1720</v>
      </c>
      <c r="J724" s="5">
        <v>1.0</v>
      </c>
    </row>
    <row r="725" hidden="1">
      <c r="A725" s="1" t="s">
        <v>1721</v>
      </c>
      <c r="B725" s="1">
        <v>137315.0</v>
      </c>
      <c r="C725" s="1">
        <v>5.0</v>
      </c>
      <c r="D725" s="1">
        <v>23.0</v>
      </c>
      <c r="E725" s="1">
        <f t="shared" si="1"/>
        <v>12</v>
      </c>
      <c r="F725" s="1" t="str">
        <f>VLOOKUP(E725,State_code!$B$1:$C$56, 2, FALSE)</f>
        <v>FL</v>
      </c>
      <c r="G725" s="1">
        <v>1218.0</v>
      </c>
      <c r="H725" s="1">
        <v>-2.0</v>
      </c>
      <c r="I725" s="1" t="s">
        <v>1721</v>
      </c>
      <c r="J725" s="5">
        <v>3.0</v>
      </c>
    </row>
    <row r="726" hidden="1">
      <c r="A726" s="1" t="s">
        <v>1722</v>
      </c>
      <c r="B726" s="1">
        <v>137351.0</v>
      </c>
      <c r="C726" s="1">
        <v>5.0</v>
      </c>
      <c r="D726" s="1">
        <v>15.0</v>
      </c>
      <c r="E726" s="1">
        <f t="shared" si="1"/>
        <v>12</v>
      </c>
      <c r="F726" s="1" t="str">
        <f>VLOOKUP(E726,State_code!$B$1:$C$56, 2, FALSE)</f>
        <v>FL</v>
      </c>
      <c r="G726" s="1">
        <v>1215.0</v>
      </c>
      <c r="H726" s="1">
        <v>-2.0</v>
      </c>
      <c r="I726" s="1" t="s">
        <v>1722</v>
      </c>
      <c r="J726" s="5">
        <v>2.0</v>
      </c>
    </row>
    <row r="727" hidden="1">
      <c r="A727" s="1" t="s">
        <v>1723</v>
      </c>
      <c r="B727" s="1">
        <v>137476.0</v>
      </c>
      <c r="C727" s="1">
        <v>5.0</v>
      </c>
      <c r="D727" s="1">
        <v>17.0</v>
      </c>
      <c r="E727" s="1">
        <f t="shared" si="1"/>
        <v>12</v>
      </c>
      <c r="F727" s="1" t="str">
        <f>VLOOKUP(E727,State_code!$B$1:$C$56, 2, FALSE)</f>
        <v>FL</v>
      </c>
      <c r="G727" s="1">
        <v>1224.0</v>
      </c>
      <c r="H727" s="1">
        <v>30.0</v>
      </c>
      <c r="I727" s="1" t="s">
        <v>1723</v>
      </c>
      <c r="J727" s="5">
        <v>1.0</v>
      </c>
    </row>
    <row r="728" hidden="1">
      <c r="A728" s="1" t="s">
        <v>842</v>
      </c>
      <c r="B728" s="1">
        <v>137546.0</v>
      </c>
      <c r="C728" s="1">
        <v>5.0</v>
      </c>
      <c r="D728" s="1">
        <v>18.0</v>
      </c>
      <c r="E728" s="1">
        <f t="shared" si="1"/>
        <v>12</v>
      </c>
      <c r="F728" s="1" t="str">
        <f>VLOOKUP(E728,State_code!$B$1:$C$56, 2, FALSE)</f>
        <v>FL</v>
      </c>
      <c r="G728" s="1">
        <v>1206.0</v>
      </c>
      <c r="H728" s="1">
        <v>-2.0</v>
      </c>
      <c r="I728" s="1" t="s">
        <v>842</v>
      </c>
      <c r="J728" s="5">
        <v>1.0</v>
      </c>
    </row>
    <row r="729" hidden="1">
      <c r="A729" s="1" t="s">
        <v>1724</v>
      </c>
      <c r="B729" s="1">
        <v>137564.0</v>
      </c>
      <c r="C729" s="1">
        <v>5.0</v>
      </c>
      <c r="D729" s="1">
        <v>17.0</v>
      </c>
      <c r="E729" s="1">
        <f t="shared" si="1"/>
        <v>12</v>
      </c>
      <c r="F729" s="1" t="str">
        <f>VLOOKUP(E729,State_code!$B$1:$C$56, 2, FALSE)</f>
        <v>FL</v>
      </c>
      <c r="G729" s="1">
        <v>1218.0</v>
      </c>
      <c r="H729" s="1">
        <v>27.0</v>
      </c>
      <c r="I729" s="1" t="s">
        <v>1724</v>
      </c>
      <c r="J729" s="5">
        <v>1.0</v>
      </c>
    </row>
    <row r="730" hidden="1">
      <c r="A730" s="1" t="s">
        <v>1725</v>
      </c>
      <c r="B730" s="1">
        <v>137591.0</v>
      </c>
      <c r="C730" s="1">
        <v>5.0</v>
      </c>
      <c r="D730" s="1">
        <v>-2.0</v>
      </c>
      <c r="E730" s="1">
        <f t="shared" si="1"/>
        <v>12</v>
      </c>
      <c r="F730" s="1" t="str">
        <f>VLOOKUP(E730,State_code!$B$1:$C$56, 2, FALSE)</f>
        <v>FL</v>
      </c>
      <c r="G730" s="1">
        <v>1212.0</v>
      </c>
      <c r="H730" s="1">
        <v>-2.0</v>
      </c>
      <c r="I730" s="1" t="s">
        <v>1725</v>
      </c>
      <c r="J730" s="5">
        <v>1.0</v>
      </c>
    </row>
    <row r="731" hidden="1">
      <c r="A731" s="1" t="s">
        <v>1726</v>
      </c>
      <c r="B731" s="1">
        <v>137713.0</v>
      </c>
      <c r="C731" s="1">
        <v>5.0</v>
      </c>
      <c r="D731" s="1">
        <v>-2.0</v>
      </c>
      <c r="E731" s="1">
        <f t="shared" si="1"/>
        <v>12</v>
      </c>
      <c r="F731" s="1" t="str">
        <f>VLOOKUP(E731,State_code!$B$1:$C$56, 2, FALSE)</f>
        <v>FL</v>
      </c>
      <c r="G731" s="1">
        <v>1203.0</v>
      </c>
      <c r="H731" s="1">
        <v>-2.0</v>
      </c>
      <c r="I731" s="1" t="s">
        <v>1726</v>
      </c>
      <c r="J731" s="5">
        <v>1.0</v>
      </c>
    </row>
    <row r="732" hidden="1">
      <c r="A732" s="1" t="s">
        <v>1727</v>
      </c>
      <c r="B732" s="1">
        <v>137759.0</v>
      </c>
      <c r="C732" s="1">
        <v>5.0</v>
      </c>
      <c r="D732" s="1">
        <v>14.0</v>
      </c>
      <c r="E732" s="1">
        <f t="shared" si="1"/>
        <v>12</v>
      </c>
      <c r="F732" s="1" t="str">
        <f>VLOOKUP(E732,State_code!$B$1:$C$56, 2, FALSE)</f>
        <v>FL</v>
      </c>
      <c r="G732" s="1">
        <v>1202.0</v>
      </c>
      <c r="H732" s="1">
        <v>-2.0</v>
      </c>
      <c r="I732" s="1" t="s">
        <v>1727</v>
      </c>
      <c r="J732" s="5">
        <v>1.0</v>
      </c>
    </row>
    <row r="733" hidden="1">
      <c r="A733" s="1" t="s">
        <v>1728</v>
      </c>
      <c r="B733" s="1">
        <v>137777.0</v>
      </c>
      <c r="C733" s="1">
        <v>5.0</v>
      </c>
      <c r="D733" s="1">
        <v>24.0</v>
      </c>
      <c r="E733" s="1">
        <f t="shared" si="1"/>
        <v>12</v>
      </c>
      <c r="F733" s="1" t="str">
        <f>VLOOKUP(E733,State_code!$B$1:$C$56, 2, FALSE)</f>
        <v>FL</v>
      </c>
      <c r="G733" s="1">
        <v>1224.0</v>
      </c>
      <c r="H733" s="1">
        <v>80.0</v>
      </c>
      <c r="I733" s="1" t="s">
        <v>1728</v>
      </c>
      <c r="J733" s="5">
        <v>4.0</v>
      </c>
    </row>
    <row r="734" hidden="1">
      <c r="A734" s="1" t="s">
        <v>1729</v>
      </c>
      <c r="B734" s="1">
        <v>137801.0</v>
      </c>
      <c r="C734" s="1">
        <v>5.0</v>
      </c>
      <c r="D734" s="1">
        <v>-2.0</v>
      </c>
      <c r="E734" s="1">
        <f t="shared" si="1"/>
        <v>12</v>
      </c>
      <c r="F734" s="1" t="str">
        <f>VLOOKUP(E734,State_code!$B$1:$C$56, 2, FALSE)</f>
        <v>FL</v>
      </c>
      <c r="G734" s="1">
        <v>1214.0</v>
      </c>
      <c r="H734" s="1" t="e">
        <v>#N/A</v>
      </c>
      <c r="I734" s="1" t="s">
        <v>1729</v>
      </c>
      <c r="J734" s="5">
        <v>2.0</v>
      </c>
    </row>
    <row r="735" hidden="1">
      <c r="A735" s="1" t="s">
        <v>1730</v>
      </c>
      <c r="B735" s="1">
        <v>137847.0</v>
      </c>
      <c r="C735" s="1">
        <v>5.0</v>
      </c>
      <c r="D735" s="1">
        <v>18.0</v>
      </c>
      <c r="E735" s="1">
        <f t="shared" si="1"/>
        <v>12</v>
      </c>
      <c r="F735" s="1" t="str">
        <f>VLOOKUP(E735,State_code!$B$1:$C$56, 2, FALSE)</f>
        <v>FL</v>
      </c>
      <c r="G735" s="1">
        <v>1214.0</v>
      </c>
      <c r="H735" s="1">
        <v>-2.0</v>
      </c>
      <c r="I735" s="1" t="s">
        <v>1730</v>
      </c>
      <c r="J735" s="5">
        <v>2.0</v>
      </c>
    </row>
    <row r="736" hidden="1">
      <c r="A736" s="1" t="s">
        <v>1731</v>
      </c>
      <c r="B736" s="1">
        <v>137856.0</v>
      </c>
      <c r="C736" s="1">
        <v>5.0</v>
      </c>
      <c r="D736" s="1">
        <v>-2.0</v>
      </c>
      <c r="E736" s="1">
        <f t="shared" si="1"/>
        <v>12</v>
      </c>
      <c r="F736" s="1" t="str">
        <f>VLOOKUP(E736,State_code!$B$1:$C$56, 2, FALSE)</f>
        <v>FL</v>
      </c>
      <c r="G736" s="1">
        <v>1202.0</v>
      </c>
      <c r="H736" s="1">
        <v>-2.0</v>
      </c>
      <c r="I736" s="1" t="s">
        <v>1731</v>
      </c>
      <c r="J736" s="5">
        <v>1.0</v>
      </c>
    </row>
    <row r="737" hidden="1">
      <c r="A737" s="1" t="s">
        <v>1732</v>
      </c>
      <c r="B737" s="1">
        <v>137865.0</v>
      </c>
      <c r="C737" s="1">
        <v>5.0</v>
      </c>
      <c r="D737" s="1">
        <v>-2.0</v>
      </c>
      <c r="E737" s="1">
        <f t="shared" si="1"/>
        <v>12</v>
      </c>
      <c r="F737" s="1" t="str">
        <f>VLOOKUP(E737,State_code!$B$1:$C$56, 2, FALSE)</f>
        <v>FL</v>
      </c>
      <c r="G737" s="1">
        <v>1202.0</v>
      </c>
      <c r="H737" s="1">
        <v>-2.0</v>
      </c>
      <c r="I737" s="1" t="s">
        <v>1732</v>
      </c>
      <c r="J737" s="5">
        <v>1.0</v>
      </c>
    </row>
    <row r="738" hidden="1">
      <c r="A738" s="1" t="s">
        <v>1733</v>
      </c>
      <c r="B738" s="1">
        <v>137953.0</v>
      </c>
      <c r="C738" s="1">
        <v>5.0</v>
      </c>
      <c r="D738" s="1">
        <v>22.0</v>
      </c>
      <c r="E738" s="1">
        <f t="shared" si="1"/>
        <v>12</v>
      </c>
      <c r="F738" s="1" t="str">
        <f>VLOOKUP(E738,State_code!$B$1:$C$56, 2, FALSE)</f>
        <v>FL</v>
      </c>
      <c r="G738" s="1">
        <v>1204.0</v>
      </c>
      <c r="H738" s="1">
        <v>54.0</v>
      </c>
      <c r="I738" s="1" t="s">
        <v>1733</v>
      </c>
      <c r="J738" s="5">
        <v>4.0</v>
      </c>
    </row>
    <row r="739" hidden="1">
      <c r="A739" s="1" t="s">
        <v>1734</v>
      </c>
      <c r="B739" s="1">
        <v>137962.0</v>
      </c>
      <c r="C739" s="1">
        <v>5.0</v>
      </c>
      <c r="D739" s="1">
        <v>22.0</v>
      </c>
      <c r="E739" s="1">
        <f t="shared" si="1"/>
        <v>12</v>
      </c>
      <c r="F739" s="1" t="str">
        <f>VLOOKUP(E739,State_code!$B$1:$C$56, 2, FALSE)</f>
        <v>FL</v>
      </c>
      <c r="G739" s="1">
        <v>1212.0</v>
      </c>
      <c r="H739" s="1">
        <v>42.0</v>
      </c>
      <c r="I739" s="1" t="s">
        <v>1734</v>
      </c>
      <c r="J739" s="5">
        <v>2.0</v>
      </c>
    </row>
    <row r="740" hidden="1">
      <c r="A740" s="1" t="s">
        <v>1735</v>
      </c>
      <c r="B740" s="1">
        <v>138187.0</v>
      </c>
      <c r="C740" s="1">
        <v>5.0</v>
      </c>
      <c r="D740" s="1">
        <v>14.0</v>
      </c>
      <c r="E740" s="1">
        <f t="shared" si="1"/>
        <v>12</v>
      </c>
      <c r="F740" s="1" t="str">
        <f>VLOOKUP(E740,State_code!$B$1:$C$56, 2, FALSE)</f>
        <v>FL</v>
      </c>
      <c r="G740" s="1">
        <v>1210.0</v>
      </c>
      <c r="H740" s="1">
        <v>-2.0</v>
      </c>
      <c r="I740" s="1" t="s">
        <v>1735</v>
      </c>
      <c r="J740" s="5">
        <v>1.0</v>
      </c>
    </row>
    <row r="741" hidden="1">
      <c r="A741" s="1" t="s">
        <v>1736</v>
      </c>
      <c r="B741" s="1">
        <v>138275.0</v>
      </c>
      <c r="C741" s="1">
        <v>5.0</v>
      </c>
      <c r="D741" s="1">
        <v>20.0</v>
      </c>
      <c r="E741" s="1">
        <f t="shared" si="1"/>
        <v>12</v>
      </c>
      <c r="F741" s="1" t="str">
        <f>VLOOKUP(E741,State_code!$B$1:$C$56, 2, FALSE)</f>
        <v>FL</v>
      </c>
      <c r="G741" s="1">
        <v>1218.0</v>
      </c>
      <c r="H741" s="1">
        <v>57.0</v>
      </c>
      <c r="I741" s="1" t="s">
        <v>1736</v>
      </c>
      <c r="J741" s="5">
        <v>4.0</v>
      </c>
    </row>
    <row r="742" hidden="1">
      <c r="A742" s="1" t="s">
        <v>1737</v>
      </c>
      <c r="B742" s="1">
        <v>138284.0</v>
      </c>
      <c r="C742" s="1">
        <v>5.0</v>
      </c>
      <c r="D742" s="1">
        <v>-2.0</v>
      </c>
      <c r="E742" s="1">
        <f t="shared" si="1"/>
        <v>12</v>
      </c>
      <c r="F742" s="1" t="str">
        <f>VLOOKUP(E742,State_code!$B$1:$C$56, 2, FALSE)</f>
        <v>FL</v>
      </c>
      <c r="G742" s="1">
        <v>1202.0</v>
      </c>
      <c r="H742" s="1">
        <v>-2.0</v>
      </c>
      <c r="I742" s="1" t="s">
        <v>1737</v>
      </c>
      <c r="J742" s="5">
        <v>1.0</v>
      </c>
    </row>
    <row r="743" hidden="1">
      <c r="A743" s="1" t="s">
        <v>1738</v>
      </c>
      <c r="B743" s="1">
        <v>138293.0</v>
      </c>
      <c r="C743" s="1">
        <v>5.0</v>
      </c>
      <c r="D743" s="1">
        <v>22.0</v>
      </c>
      <c r="E743" s="1">
        <f t="shared" si="1"/>
        <v>12</v>
      </c>
      <c r="F743" s="1" t="str">
        <f>VLOOKUP(E743,State_code!$B$1:$C$56, 2, FALSE)</f>
        <v>FL</v>
      </c>
      <c r="G743" s="1">
        <v>1218.0</v>
      </c>
      <c r="H743" s="1">
        <v>-2.0</v>
      </c>
      <c r="I743" s="1" t="s">
        <v>1738</v>
      </c>
      <c r="J743" s="5">
        <v>2.0</v>
      </c>
    </row>
    <row r="744" hidden="1">
      <c r="A744" s="1" t="s">
        <v>1739</v>
      </c>
      <c r="B744" s="1">
        <v>138309.0</v>
      </c>
      <c r="C744" s="1">
        <v>5.0</v>
      </c>
      <c r="D744" s="1">
        <v>22.0</v>
      </c>
      <c r="E744" s="1">
        <f t="shared" si="1"/>
        <v>12</v>
      </c>
      <c r="F744" s="1" t="str">
        <f>VLOOKUP(E744,State_code!$B$1:$C$56, 2, FALSE)</f>
        <v>FL</v>
      </c>
      <c r="G744" s="1">
        <v>1203.0</v>
      </c>
      <c r="H744" s="1">
        <v>-2.0</v>
      </c>
      <c r="I744" s="1" t="s">
        <v>1739</v>
      </c>
      <c r="J744" s="5">
        <v>2.0</v>
      </c>
    </row>
    <row r="745" hidden="1">
      <c r="A745" s="1" t="s">
        <v>1740</v>
      </c>
      <c r="B745" s="1">
        <v>138354.0</v>
      </c>
      <c r="C745" s="1">
        <v>5.0</v>
      </c>
      <c r="D745" s="1">
        <v>18.0</v>
      </c>
      <c r="E745" s="1">
        <f t="shared" si="1"/>
        <v>12</v>
      </c>
      <c r="F745" s="1" t="str">
        <f>VLOOKUP(E745,State_code!$B$1:$C$56, 2, FALSE)</f>
        <v>FL</v>
      </c>
      <c r="G745" s="1">
        <v>1201.0</v>
      </c>
      <c r="H745" s="1">
        <v>-2.0</v>
      </c>
      <c r="I745" s="1" t="s">
        <v>1740</v>
      </c>
      <c r="J745" s="5">
        <v>4.0</v>
      </c>
    </row>
    <row r="746" hidden="1">
      <c r="A746" s="1" t="s">
        <v>1741</v>
      </c>
      <c r="B746" s="1">
        <v>138372.0</v>
      </c>
      <c r="C746" s="1">
        <v>5.0</v>
      </c>
      <c r="D746" s="1">
        <v>-2.0</v>
      </c>
      <c r="E746" s="1">
        <f t="shared" si="1"/>
        <v>12</v>
      </c>
      <c r="F746" s="1" t="str">
        <f>VLOOKUP(E746,State_code!$B$1:$C$56, 2, FALSE)</f>
        <v>FL</v>
      </c>
      <c r="G746" s="1">
        <v>1211.0</v>
      </c>
      <c r="H746" s="1">
        <v>-2.0</v>
      </c>
      <c r="I746" s="1" t="s">
        <v>1741</v>
      </c>
      <c r="J746" s="5">
        <v>1.0</v>
      </c>
    </row>
    <row r="747" hidden="1">
      <c r="A747" s="1" t="s">
        <v>1742</v>
      </c>
      <c r="B747" s="1">
        <v>138479.0</v>
      </c>
      <c r="C747" s="1">
        <v>5.0</v>
      </c>
      <c r="D747" s="1">
        <v>-2.0</v>
      </c>
      <c r="E747" s="1">
        <f t="shared" si="1"/>
        <v>12</v>
      </c>
      <c r="F747" s="1" t="str">
        <f>VLOOKUP(E747,State_code!$B$1:$C$56, 2, FALSE)</f>
        <v>FL</v>
      </c>
      <c r="G747" s="1">
        <v>1225.0</v>
      </c>
      <c r="H747" s="1">
        <v>-2.0</v>
      </c>
      <c r="I747" s="1" t="s">
        <v>1742</v>
      </c>
      <c r="J747" s="5">
        <v>3.0</v>
      </c>
    </row>
    <row r="748" hidden="1">
      <c r="A748" s="1" t="s">
        <v>1743</v>
      </c>
      <c r="B748" s="1">
        <v>138488.0</v>
      </c>
      <c r="C748" s="1">
        <v>5.0</v>
      </c>
      <c r="D748" s="1">
        <v>-2.0</v>
      </c>
      <c r="E748" s="1">
        <f t="shared" si="1"/>
        <v>12</v>
      </c>
      <c r="F748" s="1" t="str">
        <f>VLOOKUP(E748,State_code!$B$1:$C$56, 2, FALSE)</f>
        <v>FL</v>
      </c>
      <c r="G748" s="1">
        <v>1210.0</v>
      </c>
      <c r="H748" s="1">
        <v>-2.0</v>
      </c>
      <c r="I748" s="1" t="s">
        <v>1743</v>
      </c>
      <c r="J748" s="5">
        <v>4.0</v>
      </c>
    </row>
    <row r="749" hidden="1">
      <c r="A749" s="1" t="s">
        <v>1744</v>
      </c>
      <c r="B749" s="1">
        <v>138497.0</v>
      </c>
      <c r="C749" s="1">
        <v>5.0</v>
      </c>
      <c r="D749" s="1">
        <v>-2.0</v>
      </c>
      <c r="E749" s="1">
        <f t="shared" si="1"/>
        <v>12</v>
      </c>
      <c r="F749" s="1" t="str">
        <f>VLOOKUP(E749,State_code!$B$1:$C$56, 2, FALSE)</f>
        <v>FL</v>
      </c>
      <c r="G749" s="1">
        <v>1212.0</v>
      </c>
      <c r="H749" s="1">
        <v>-2.0</v>
      </c>
      <c r="I749" s="1" t="s">
        <v>1744</v>
      </c>
      <c r="J749" s="5">
        <v>3.0</v>
      </c>
    </row>
    <row r="750" hidden="1">
      <c r="A750" s="1" t="s">
        <v>1745</v>
      </c>
      <c r="B750" s="1">
        <v>138558.0</v>
      </c>
      <c r="C750" s="1">
        <v>5.0</v>
      </c>
      <c r="D750" s="1">
        <v>23.0</v>
      </c>
      <c r="E750" s="1">
        <f t="shared" si="1"/>
        <v>13</v>
      </c>
      <c r="F750" s="1" t="str">
        <f>VLOOKUP(E750,State_code!$B$1:$C$56, 2, FALSE)</f>
        <v>GA</v>
      </c>
      <c r="G750" s="1">
        <v>1308.0</v>
      </c>
      <c r="H750" s="1">
        <v>-2.0</v>
      </c>
      <c r="I750" s="1" t="s">
        <v>1745</v>
      </c>
      <c r="J750" s="5">
        <v>4.0</v>
      </c>
    </row>
    <row r="751" hidden="1">
      <c r="A751" s="1" t="s">
        <v>1054</v>
      </c>
      <c r="B751" s="1">
        <v>138600.0</v>
      </c>
      <c r="C751" s="1">
        <v>5.0</v>
      </c>
      <c r="D751" s="1">
        <v>21.0</v>
      </c>
      <c r="E751" s="1">
        <f t="shared" si="1"/>
        <v>13</v>
      </c>
      <c r="F751" s="1" t="str">
        <f>VLOOKUP(E751,State_code!$B$1:$C$56, 2, FALSE)</f>
        <v>GA</v>
      </c>
      <c r="G751" s="1">
        <v>1305.0</v>
      </c>
      <c r="H751" s="1">
        <v>66.0</v>
      </c>
      <c r="I751" s="1" t="s">
        <v>1054</v>
      </c>
      <c r="J751" s="5">
        <v>1.0</v>
      </c>
    </row>
    <row r="752" hidden="1">
      <c r="A752" s="1" t="s">
        <v>1746</v>
      </c>
      <c r="B752" s="1">
        <v>138655.0</v>
      </c>
      <c r="C752" s="1">
        <v>5.0</v>
      </c>
      <c r="D752" s="1">
        <v>8.0</v>
      </c>
      <c r="E752" s="1">
        <f t="shared" si="1"/>
        <v>13</v>
      </c>
      <c r="F752" s="1" t="str">
        <f>VLOOKUP(E752,State_code!$B$1:$C$56, 2, FALSE)</f>
        <v>GA</v>
      </c>
      <c r="G752" s="1">
        <v>1304.0</v>
      </c>
      <c r="H752" s="1">
        <v>-2.0</v>
      </c>
      <c r="I752" s="1" t="s">
        <v>1746</v>
      </c>
      <c r="J752" s="5">
        <v>1.0</v>
      </c>
    </row>
    <row r="753" hidden="1">
      <c r="A753" s="1" t="s">
        <v>1747</v>
      </c>
      <c r="B753" s="1">
        <v>138664.0</v>
      </c>
      <c r="C753" s="1">
        <v>5.0</v>
      </c>
      <c r="D753" s="1">
        <v>13.0</v>
      </c>
      <c r="E753" s="1">
        <f t="shared" si="1"/>
        <v>13</v>
      </c>
      <c r="F753" s="1" t="str">
        <f>VLOOKUP(E753,State_code!$B$1:$C$56, 2, FALSE)</f>
        <v>GA</v>
      </c>
      <c r="G753" s="1">
        <v>1313.0</v>
      </c>
      <c r="H753" s="1">
        <v>-2.0</v>
      </c>
      <c r="I753" s="1" t="s">
        <v>1747</v>
      </c>
      <c r="J753" s="5">
        <v>1.0</v>
      </c>
    </row>
    <row r="754" hidden="1">
      <c r="A754" s="1" t="s">
        <v>1748</v>
      </c>
      <c r="B754" s="1">
        <v>138682.0</v>
      </c>
      <c r="C754" s="1">
        <v>5.0</v>
      </c>
      <c r="D754" s="1">
        <v>8.0</v>
      </c>
      <c r="E754" s="1">
        <f t="shared" si="1"/>
        <v>13</v>
      </c>
      <c r="F754" s="1" t="str">
        <f>VLOOKUP(E754,State_code!$B$1:$C$56, 2, FALSE)</f>
        <v>GA</v>
      </c>
      <c r="G754" s="1">
        <v>1302.0</v>
      </c>
      <c r="H754" s="1">
        <v>-2.0</v>
      </c>
      <c r="I754" s="1" t="s">
        <v>1748</v>
      </c>
      <c r="J754" s="5">
        <v>4.0</v>
      </c>
    </row>
    <row r="755" hidden="1">
      <c r="A755" s="1" t="s">
        <v>1749</v>
      </c>
      <c r="B755" s="1">
        <v>138716.0</v>
      </c>
      <c r="C755" s="1">
        <v>5.0</v>
      </c>
      <c r="D755" s="1">
        <v>19.0</v>
      </c>
      <c r="E755" s="1">
        <f t="shared" si="1"/>
        <v>13</v>
      </c>
      <c r="F755" s="1" t="str">
        <f>VLOOKUP(E755,State_code!$B$1:$C$56, 2, FALSE)</f>
        <v>GA</v>
      </c>
      <c r="G755" s="1">
        <v>1302.0</v>
      </c>
      <c r="H755" s="1">
        <v>-2.0</v>
      </c>
      <c r="I755" s="1" t="s">
        <v>1749</v>
      </c>
      <c r="J755" s="5">
        <v>1.0</v>
      </c>
    </row>
    <row r="756" hidden="1">
      <c r="A756" s="1" t="s">
        <v>1750</v>
      </c>
      <c r="B756" s="1">
        <v>138761.0</v>
      </c>
      <c r="C756" s="1">
        <v>5.0</v>
      </c>
      <c r="D756" s="1">
        <v>14.0</v>
      </c>
      <c r="E756" s="1">
        <f t="shared" si="1"/>
        <v>13</v>
      </c>
      <c r="F756" s="1" t="str">
        <f>VLOOKUP(E756,State_code!$B$1:$C$56, 2, FALSE)</f>
        <v>GA</v>
      </c>
      <c r="G756" s="1">
        <v>1302.0</v>
      </c>
      <c r="H756" s="1">
        <v>71.0</v>
      </c>
      <c r="I756" s="1" t="s">
        <v>1750</v>
      </c>
      <c r="J756" s="5">
        <v>1.0</v>
      </c>
    </row>
    <row r="757" hidden="1">
      <c r="A757" s="1" t="s">
        <v>1751</v>
      </c>
      <c r="B757" s="1">
        <v>138813.0</v>
      </c>
      <c r="C757" s="1">
        <v>5.0</v>
      </c>
      <c r="D757" s="1">
        <v>22.0</v>
      </c>
      <c r="E757" s="1">
        <f t="shared" si="1"/>
        <v>13</v>
      </c>
      <c r="F757" s="1" t="str">
        <f>VLOOKUP(E757,State_code!$B$1:$C$56, 2, FALSE)</f>
        <v>GA</v>
      </c>
      <c r="G757" s="1">
        <v>1306.0</v>
      </c>
      <c r="H757" s="1" t="e">
        <v>#N/A</v>
      </c>
      <c r="I757" s="1" t="s">
        <v>1751</v>
      </c>
      <c r="J757" s="5">
        <v>1.0</v>
      </c>
    </row>
    <row r="758" hidden="1">
      <c r="A758" s="1" t="s">
        <v>1752</v>
      </c>
      <c r="B758" s="1">
        <v>138822.0</v>
      </c>
      <c r="C758" s="1">
        <v>5.0</v>
      </c>
      <c r="D758" s="1">
        <v>-2.0</v>
      </c>
      <c r="E758" s="1">
        <f t="shared" si="1"/>
        <v>13</v>
      </c>
      <c r="F758" s="1" t="str">
        <f>VLOOKUP(E758,State_code!$B$1:$C$56, 2, FALSE)</f>
        <v>GA</v>
      </c>
      <c r="G758" s="1">
        <v>1304.0</v>
      </c>
      <c r="H758" s="1">
        <v>-2.0</v>
      </c>
      <c r="I758" s="1" t="s">
        <v>1752</v>
      </c>
      <c r="J758" s="5">
        <v>4.0</v>
      </c>
    </row>
    <row r="759" hidden="1">
      <c r="A759" s="1" t="s">
        <v>1753</v>
      </c>
      <c r="B759" s="1">
        <v>138840.0</v>
      </c>
      <c r="C759" s="1">
        <v>5.0</v>
      </c>
      <c r="D759" s="1">
        <v>8.0</v>
      </c>
      <c r="E759" s="1">
        <f t="shared" si="1"/>
        <v>13</v>
      </c>
      <c r="F759" s="1" t="str">
        <f>VLOOKUP(E759,State_code!$B$1:$C$56, 2, FALSE)</f>
        <v>GA</v>
      </c>
      <c r="G759" s="1">
        <v>1305.0</v>
      </c>
      <c r="H759" s="1">
        <v>-2.0</v>
      </c>
      <c r="I759" s="1" t="s">
        <v>1753</v>
      </c>
      <c r="J759" s="5">
        <v>1.0</v>
      </c>
    </row>
    <row r="760" hidden="1">
      <c r="A760" s="1" t="s">
        <v>1754</v>
      </c>
      <c r="B760" s="1">
        <v>138868.0</v>
      </c>
      <c r="C760" s="1">
        <v>5.0</v>
      </c>
      <c r="D760" s="1">
        <v>22.0</v>
      </c>
      <c r="E760" s="1">
        <f t="shared" si="1"/>
        <v>13</v>
      </c>
      <c r="F760" s="1" t="str">
        <f>VLOOKUP(E760,State_code!$B$1:$C$56, 2, FALSE)</f>
        <v>GA</v>
      </c>
      <c r="G760" s="1">
        <v>1303.0</v>
      </c>
      <c r="H760" s="1">
        <v>48.0</v>
      </c>
      <c r="I760" s="1" t="s">
        <v>1754</v>
      </c>
      <c r="J760" s="5">
        <v>2.0</v>
      </c>
    </row>
    <row r="761" hidden="1">
      <c r="A761" s="1" t="s">
        <v>1755</v>
      </c>
      <c r="B761" s="1">
        <v>138901.0</v>
      </c>
      <c r="C761" s="1">
        <v>5.0</v>
      </c>
      <c r="D761" s="1">
        <v>23.0</v>
      </c>
      <c r="E761" s="1">
        <f t="shared" si="1"/>
        <v>13</v>
      </c>
      <c r="F761" s="1" t="str">
        <f>VLOOKUP(E761,State_code!$B$1:$C$56, 2, FALSE)</f>
        <v>GA</v>
      </c>
      <c r="G761" s="1">
        <v>1305.0</v>
      </c>
      <c r="H761" s="1">
        <v>-2.0</v>
      </c>
      <c r="I761" s="1" t="s">
        <v>1755</v>
      </c>
      <c r="J761" s="5">
        <v>2.0</v>
      </c>
    </row>
    <row r="762" hidden="1">
      <c r="A762" s="1" t="s">
        <v>1756</v>
      </c>
      <c r="B762" s="1">
        <v>138929.0</v>
      </c>
      <c r="C762" s="1">
        <v>5.0</v>
      </c>
      <c r="D762" s="1">
        <v>31.0</v>
      </c>
      <c r="E762" s="1">
        <f t="shared" si="1"/>
        <v>13</v>
      </c>
      <c r="F762" s="1" t="str">
        <f>VLOOKUP(E762,State_code!$B$1:$C$56, 2, FALSE)</f>
        <v>GA</v>
      </c>
      <c r="G762" s="1">
        <v>1305.0</v>
      </c>
      <c r="H762" s="1">
        <v>-2.0</v>
      </c>
      <c r="I762" s="1" t="s">
        <v>1756</v>
      </c>
      <c r="J762" s="5">
        <v>1.0</v>
      </c>
    </row>
    <row r="763" hidden="1">
      <c r="A763" s="1" t="s">
        <v>1757</v>
      </c>
      <c r="B763" s="1">
        <v>138938.0</v>
      </c>
      <c r="C763" s="1">
        <v>5.0</v>
      </c>
      <c r="D763" s="1">
        <v>-2.0</v>
      </c>
      <c r="E763" s="1">
        <f t="shared" si="1"/>
        <v>13</v>
      </c>
      <c r="F763" s="1" t="str">
        <f>VLOOKUP(E763,State_code!$B$1:$C$56, 2, FALSE)</f>
        <v>GA</v>
      </c>
      <c r="G763" s="1">
        <v>1304.0</v>
      </c>
      <c r="H763" s="1">
        <v>-2.0</v>
      </c>
      <c r="I763" s="1" t="s">
        <v>1757</v>
      </c>
      <c r="J763" s="5">
        <v>4.0</v>
      </c>
    </row>
    <row r="764" hidden="1">
      <c r="A764" s="1" t="s">
        <v>1758</v>
      </c>
      <c r="B764" s="1">
        <v>138947.0</v>
      </c>
      <c r="C764" s="1">
        <v>5.0</v>
      </c>
      <c r="D764" s="1">
        <v>16.0</v>
      </c>
      <c r="E764" s="1">
        <f t="shared" si="1"/>
        <v>13</v>
      </c>
      <c r="F764" s="1" t="str">
        <f>VLOOKUP(E764,State_code!$B$1:$C$56, 2, FALSE)</f>
        <v>GA</v>
      </c>
      <c r="G764" s="1">
        <v>1305.0</v>
      </c>
      <c r="H764" s="1">
        <v>71.0</v>
      </c>
      <c r="I764" s="1" t="s">
        <v>1758</v>
      </c>
      <c r="J764" s="5">
        <v>4.0</v>
      </c>
    </row>
    <row r="765" hidden="1">
      <c r="A765" s="1" t="s">
        <v>1759</v>
      </c>
      <c r="B765" s="1">
        <v>138956.0</v>
      </c>
      <c r="C765" s="1">
        <v>5.0</v>
      </c>
      <c r="D765" s="1">
        <v>7.0</v>
      </c>
      <c r="E765" s="1">
        <f t="shared" si="1"/>
        <v>13</v>
      </c>
      <c r="F765" s="1" t="str">
        <f>VLOOKUP(E765,State_code!$B$1:$C$56, 2, FALSE)</f>
        <v>GA</v>
      </c>
      <c r="G765" s="1">
        <v>1312.0</v>
      </c>
      <c r="H765" s="1">
        <v>-2.0</v>
      </c>
      <c r="I765" s="1" t="s">
        <v>1759</v>
      </c>
      <c r="J765" s="5">
        <v>1.0</v>
      </c>
    </row>
    <row r="766" hidden="1">
      <c r="A766" s="1" t="s">
        <v>1760</v>
      </c>
      <c r="B766" s="1">
        <v>139144.0</v>
      </c>
      <c r="C766" s="1">
        <v>5.0</v>
      </c>
      <c r="D766" s="1">
        <v>20.0</v>
      </c>
      <c r="E766" s="1">
        <f t="shared" si="1"/>
        <v>13</v>
      </c>
      <c r="F766" s="1" t="str">
        <f>VLOOKUP(E766,State_code!$B$1:$C$56, 2, FALSE)</f>
        <v>GA</v>
      </c>
      <c r="G766" s="1">
        <v>1314.0</v>
      </c>
      <c r="H766" s="1">
        <v>-2.0</v>
      </c>
      <c r="I766" s="1" t="s">
        <v>1760</v>
      </c>
      <c r="J766" s="5">
        <v>1.0</v>
      </c>
    </row>
    <row r="767" hidden="1">
      <c r="A767" s="1" t="s">
        <v>1761</v>
      </c>
      <c r="B767" s="1">
        <v>139153.0</v>
      </c>
      <c r="C767" s="1">
        <v>5.0</v>
      </c>
      <c r="D767" s="1">
        <v>21.0</v>
      </c>
      <c r="E767" s="1">
        <f t="shared" si="1"/>
        <v>13</v>
      </c>
      <c r="F767" s="1" t="str">
        <f>VLOOKUP(E767,State_code!$B$1:$C$56, 2, FALSE)</f>
        <v>GA</v>
      </c>
      <c r="G767" s="1">
        <v>1305.0</v>
      </c>
      <c r="H767" s="1">
        <v>42.0</v>
      </c>
      <c r="I767" s="1" t="s">
        <v>1761</v>
      </c>
      <c r="J767" s="5">
        <v>1.0</v>
      </c>
    </row>
    <row r="768" hidden="1">
      <c r="A768" s="1" t="s">
        <v>1762</v>
      </c>
      <c r="B768" s="1">
        <v>139199.0</v>
      </c>
      <c r="C768" s="1">
        <v>5.0</v>
      </c>
      <c r="D768" s="1">
        <v>17.0</v>
      </c>
      <c r="E768" s="1">
        <f t="shared" si="1"/>
        <v>13</v>
      </c>
      <c r="F768" s="1" t="str">
        <f>VLOOKUP(E768,State_code!$B$1:$C$56, 2, FALSE)</f>
        <v>GA</v>
      </c>
      <c r="G768" s="1">
        <v>1309.0</v>
      </c>
      <c r="H768" s="1">
        <v>-2.0</v>
      </c>
      <c r="I768" s="1" t="s">
        <v>1762</v>
      </c>
      <c r="J768" s="5">
        <v>1.0</v>
      </c>
    </row>
    <row r="769" hidden="1">
      <c r="A769" s="1" t="s">
        <v>1763</v>
      </c>
      <c r="B769" s="1">
        <v>139205.0</v>
      </c>
      <c r="C769" s="1">
        <v>5.0</v>
      </c>
      <c r="D769" s="1">
        <v>22.0</v>
      </c>
      <c r="E769" s="1">
        <f t="shared" si="1"/>
        <v>13</v>
      </c>
      <c r="F769" s="1" t="str">
        <f>VLOOKUP(E769,State_code!$B$1:$C$56, 2, FALSE)</f>
        <v>GA</v>
      </c>
      <c r="G769" s="1">
        <v>1312.0</v>
      </c>
      <c r="H769" s="1">
        <v>54.0</v>
      </c>
      <c r="I769" s="1" t="s">
        <v>1763</v>
      </c>
      <c r="J769" s="5">
        <v>1.0</v>
      </c>
    </row>
    <row r="770" hidden="1">
      <c r="A770" s="1" t="s">
        <v>1764</v>
      </c>
      <c r="B770" s="1">
        <v>139250.0</v>
      </c>
      <c r="C770" s="1">
        <v>5.0</v>
      </c>
      <c r="D770" s="1">
        <v>22.0</v>
      </c>
      <c r="E770" s="1">
        <f t="shared" si="1"/>
        <v>13</v>
      </c>
      <c r="F770" s="1" t="str">
        <f>VLOOKUP(E770,State_code!$B$1:$C$56, 2, FALSE)</f>
        <v>GA</v>
      </c>
      <c r="G770" s="1">
        <v>1301.0</v>
      </c>
      <c r="H770" s="1">
        <v>-2.0</v>
      </c>
      <c r="I770" s="1" t="s">
        <v>1764</v>
      </c>
      <c r="J770" s="5">
        <v>1.0</v>
      </c>
    </row>
    <row r="771" hidden="1">
      <c r="A771" s="1" t="s">
        <v>1765</v>
      </c>
      <c r="B771" s="1">
        <v>139278.0</v>
      </c>
      <c r="C771" s="1">
        <v>5.0</v>
      </c>
      <c r="D771" s="1">
        <v>8.0</v>
      </c>
      <c r="E771" s="1">
        <f t="shared" si="1"/>
        <v>13</v>
      </c>
      <c r="F771" s="1" t="str">
        <f>VLOOKUP(E771,State_code!$B$1:$C$56, 2, FALSE)</f>
        <v>GA</v>
      </c>
      <c r="G771" s="1">
        <v>1303.0</v>
      </c>
      <c r="H771" s="1">
        <v>-2.0</v>
      </c>
      <c r="I771" s="1" t="s">
        <v>1765</v>
      </c>
      <c r="J771" s="5">
        <v>1.0</v>
      </c>
    </row>
    <row r="772" hidden="1">
      <c r="A772" s="1" t="s">
        <v>1766</v>
      </c>
      <c r="B772" s="1">
        <v>139311.0</v>
      </c>
      <c r="C772" s="1">
        <v>5.0</v>
      </c>
      <c r="D772" s="1">
        <v>19.0</v>
      </c>
      <c r="E772" s="1">
        <f t="shared" si="1"/>
        <v>13</v>
      </c>
      <c r="F772" s="1" t="str">
        <f>VLOOKUP(E772,State_code!$B$1:$C$56, 2, FALSE)</f>
        <v>GA</v>
      </c>
      <c r="G772" s="1">
        <v>1313.0</v>
      </c>
      <c r="H772" s="1">
        <v>-2.0</v>
      </c>
      <c r="I772" s="1" t="s">
        <v>1766</v>
      </c>
      <c r="J772" s="5">
        <v>1.0</v>
      </c>
    </row>
    <row r="773" hidden="1">
      <c r="A773" s="1" t="s">
        <v>1767</v>
      </c>
      <c r="B773" s="1">
        <v>139348.0</v>
      </c>
      <c r="C773" s="1">
        <v>5.0</v>
      </c>
      <c r="D773" s="1">
        <v>24.0</v>
      </c>
      <c r="E773" s="1">
        <f t="shared" si="1"/>
        <v>13</v>
      </c>
      <c r="F773" s="1" t="str">
        <f>VLOOKUP(E773,State_code!$B$1:$C$56, 2, FALSE)</f>
        <v>GA</v>
      </c>
      <c r="G773" s="1">
        <v>1305.0</v>
      </c>
      <c r="H773" s="1">
        <v>66.0</v>
      </c>
      <c r="I773" s="1" t="s">
        <v>1767</v>
      </c>
      <c r="J773" s="5">
        <v>1.0</v>
      </c>
    </row>
    <row r="774" hidden="1">
      <c r="A774" s="1" t="s">
        <v>1768</v>
      </c>
      <c r="B774" s="1">
        <v>139357.0</v>
      </c>
      <c r="C774" s="1">
        <v>5.0</v>
      </c>
      <c r="D774" s="1">
        <v>8.0</v>
      </c>
      <c r="E774" s="1">
        <f t="shared" si="1"/>
        <v>13</v>
      </c>
      <c r="F774" s="1" t="str">
        <f>VLOOKUP(E774,State_code!$B$1:$C$56, 2, FALSE)</f>
        <v>GA</v>
      </c>
      <c r="G774" s="1">
        <v>1302.0</v>
      </c>
      <c r="H774" s="1">
        <v>-2.0</v>
      </c>
      <c r="I774" s="1" t="s">
        <v>1768</v>
      </c>
      <c r="J774" s="5">
        <v>1.0</v>
      </c>
    </row>
    <row r="775" hidden="1">
      <c r="A775" s="1" t="s">
        <v>1769</v>
      </c>
      <c r="B775" s="1">
        <v>139366.0</v>
      </c>
      <c r="C775" s="1">
        <v>5.0</v>
      </c>
      <c r="D775" s="1">
        <v>18.0</v>
      </c>
      <c r="E775" s="1">
        <f t="shared" si="1"/>
        <v>13</v>
      </c>
      <c r="F775" s="1" t="str">
        <f>VLOOKUP(E775,State_code!$B$1:$C$56, 2, FALSE)</f>
        <v>GA</v>
      </c>
      <c r="G775" s="1">
        <v>1302.0</v>
      </c>
      <c r="H775" s="1">
        <v>-2.0</v>
      </c>
      <c r="I775" s="1" t="s">
        <v>1769</v>
      </c>
      <c r="J775" s="5">
        <v>1.0</v>
      </c>
    </row>
    <row r="776" hidden="1">
      <c r="A776" s="1" t="s">
        <v>1770</v>
      </c>
      <c r="B776" s="1">
        <v>139384.0</v>
      </c>
      <c r="C776" s="1">
        <v>5.0</v>
      </c>
      <c r="D776" s="1">
        <v>8.0</v>
      </c>
      <c r="E776" s="1">
        <f t="shared" si="1"/>
        <v>13</v>
      </c>
      <c r="F776" s="1" t="str">
        <f>VLOOKUP(E776,State_code!$B$1:$C$56, 2, FALSE)</f>
        <v>GA</v>
      </c>
      <c r="G776" s="1">
        <v>1314.0</v>
      </c>
      <c r="H776" s="1">
        <v>-2.0</v>
      </c>
      <c r="I776" s="1" t="s">
        <v>1770</v>
      </c>
      <c r="J776" s="5">
        <v>3.0</v>
      </c>
    </row>
    <row r="777" hidden="1">
      <c r="A777" s="1" t="s">
        <v>1771</v>
      </c>
      <c r="B777" s="1">
        <v>139393.0</v>
      </c>
      <c r="C777" s="1">
        <v>5.0</v>
      </c>
      <c r="D777" s="1">
        <v>21.0</v>
      </c>
      <c r="E777" s="1">
        <f t="shared" si="1"/>
        <v>13</v>
      </c>
      <c r="F777" s="1" t="str">
        <f>VLOOKUP(E777,State_code!$B$1:$C$56, 2, FALSE)</f>
        <v>GA</v>
      </c>
      <c r="G777" s="1">
        <v>1314.0</v>
      </c>
      <c r="H777" s="1">
        <v>97.0</v>
      </c>
      <c r="I777" s="1" t="s">
        <v>1771</v>
      </c>
      <c r="J777" s="5">
        <v>2.0</v>
      </c>
    </row>
    <row r="778" hidden="1">
      <c r="A778" s="1" t="s">
        <v>1772</v>
      </c>
      <c r="B778" s="1">
        <v>139463.0</v>
      </c>
      <c r="C778" s="1">
        <v>5.0</v>
      </c>
      <c r="D778" s="1">
        <v>22.0</v>
      </c>
      <c r="E778" s="1">
        <f t="shared" si="1"/>
        <v>13</v>
      </c>
      <c r="F778" s="1" t="str">
        <f>VLOOKUP(E778,State_code!$B$1:$C$56, 2, FALSE)</f>
        <v>GA</v>
      </c>
      <c r="G778" s="1">
        <v>1314.0</v>
      </c>
      <c r="H778" s="1">
        <v>-2.0</v>
      </c>
      <c r="I778" s="1" t="s">
        <v>1772</v>
      </c>
      <c r="J778" s="5">
        <v>1.0</v>
      </c>
    </row>
    <row r="779" hidden="1">
      <c r="A779" s="1" t="s">
        <v>1773</v>
      </c>
      <c r="B779" s="1">
        <v>139506.0</v>
      </c>
      <c r="C779" s="1">
        <v>5.0</v>
      </c>
      <c r="D779" s="1">
        <v>-2.0</v>
      </c>
      <c r="E779" s="1">
        <f t="shared" si="1"/>
        <v>13</v>
      </c>
      <c r="F779" s="1" t="str">
        <f>VLOOKUP(E779,State_code!$B$1:$C$56, 2, FALSE)</f>
        <v>GA</v>
      </c>
      <c r="G779" s="1">
        <v>1304.0</v>
      </c>
      <c r="H779" s="1">
        <v>-2.0</v>
      </c>
      <c r="I779" s="1" t="s">
        <v>1773</v>
      </c>
      <c r="J779" s="5">
        <v>4.0</v>
      </c>
    </row>
    <row r="780" hidden="1">
      <c r="A780" s="1" t="s">
        <v>1774</v>
      </c>
      <c r="B780" s="1">
        <v>139579.0</v>
      </c>
      <c r="C780" s="1">
        <v>5.0</v>
      </c>
      <c r="D780" s="1">
        <v>18.0</v>
      </c>
      <c r="E780" s="1">
        <f t="shared" si="1"/>
        <v>13</v>
      </c>
      <c r="F780" s="1" t="str">
        <f>VLOOKUP(E780,State_code!$B$1:$C$56, 2, FALSE)</f>
        <v>GA</v>
      </c>
      <c r="G780" s="1">
        <v>1301.0</v>
      </c>
      <c r="H780" s="1">
        <v>-2.0</v>
      </c>
      <c r="I780" s="1" t="s">
        <v>1774</v>
      </c>
      <c r="J780" s="5">
        <v>4.0</v>
      </c>
    </row>
    <row r="781" hidden="1">
      <c r="A781" s="1" t="s">
        <v>1775</v>
      </c>
      <c r="B781" s="1">
        <v>139621.0</v>
      </c>
      <c r="C781" s="1">
        <v>5.0</v>
      </c>
      <c r="D781" s="1">
        <v>14.0</v>
      </c>
      <c r="E781" s="1">
        <f t="shared" si="1"/>
        <v>13</v>
      </c>
      <c r="F781" s="1" t="str">
        <f>VLOOKUP(E781,State_code!$B$1:$C$56, 2, FALSE)</f>
        <v>GA</v>
      </c>
      <c r="G781" s="1">
        <v>1312.0</v>
      </c>
      <c r="H781" s="1">
        <v>-2.0</v>
      </c>
      <c r="I781" s="1" t="s">
        <v>1775</v>
      </c>
      <c r="J781" s="5">
        <v>1.0</v>
      </c>
    </row>
    <row r="782" hidden="1">
      <c r="A782" s="1" t="s">
        <v>1776</v>
      </c>
      <c r="B782" s="1">
        <v>139630.0</v>
      </c>
      <c r="C782" s="1">
        <v>5.0</v>
      </c>
      <c r="D782" s="1">
        <v>22.0</v>
      </c>
      <c r="E782" s="1">
        <f t="shared" si="1"/>
        <v>13</v>
      </c>
      <c r="F782" s="1" t="str">
        <f>VLOOKUP(E782,State_code!$B$1:$C$56, 2, FALSE)</f>
        <v>GA</v>
      </c>
      <c r="G782" s="1">
        <v>1309.0</v>
      </c>
      <c r="H782" s="1">
        <v>47.0</v>
      </c>
      <c r="I782" s="1" t="s">
        <v>1776</v>
      </c>
      <c r="J782" s="5">
        <v>3.0</v>
      </c>
    </row>
    <row r="783" hidden="1">
      <c r="A783" s="1" t="s">
        <v>1777</v>
      </c>
      <c r="B783" s="1">
        <v>139658.0</v>
      </c>
      <c r="C783" s="1">
        <v>5.0</v>
      </c>
      <c r="D783" s="1">
        <v>15.0</v>
      </c>
      <c r="E783" s="1">
        <f t="shared" si="1"/>
        <v>13</v>
      </c>
      <c r="F783" s="1" t="str">
        <f>VLOOKUP(E783,State_code!$B$1:$C$56, 2, FALSE)</f>
        <v>GA</v>
      </c>
      <c r="G783" s="1">
        <v>1305.0</v>
      </c>
      <c r="H783" s="1">
        <v>71.0</v>
      </c>
      <c r="I783" s="1" t="s">
        <v>1777</v>
      </c>
      <c r="J783" s="5">
        <v>1.0</v>
      </c>
    </row>
    <row r="784" hidden="1">
      <c r="A784" s="1" t="s">
        <v>1778</v>
      </c>
      <c r="B784" s="1">
        <v>139700.0</v>
      </c>
      <c r="C784" s="1">
        <v>5.0</v>
      </c>
      <c r="D784" s="1">
        <v>23.0</v>
      </c>
      <c r="E784" s="1">
        <f t="shared" si="1"/>
        <v>13</v>
      </c>
      <c r="F784" s="1" t="str">
        <f>VLOOKUP(E784,State_code!$B$1:$C$56, 2, FALSE)</f>
        <v>GA</v>
      </c>
      <c r="G784" s="1">
        <v>1314.0</v>
      </c>
      <c r="H784" s="1">
        <v>-2.0</v>
      </c>
      <c r="I784" s="1" t="s">
        <v>1778</v>
      </c>
      <c r="J784" s="5">
        <v>3.0</v>
      </c>
    </row>
    <row r="785" hidden="1">
      <c r="A785" s="1" t="s">
        <v>1779</v>
      </c>
      <c r="B785" s="1">
        <v>139719.0</v>
      </c>
      <c r="C785" s="1">
        <v>5.0</v>
      </c>
      <c r="D785" s="1">
        <v>20.0</v>
      </c>
      <c r="E785" s="1">
        <f t="shared" si="1"/>
        <v>13</v>
      </c>
      <c r="F785" s="1" t="str">
        <f>VLOOKUP(E785,State_code!$B$1:$C$56, 2, FALSE)</f>
        <v>GA</v>
      </c>
      <c r="G785" s="1">
        <v>1302.0</v>
      </c>
      <c r="H785" s="1">
        <v>-2.0</v>
      </c>
      <c r="I785" s="1" t="s">
        <v>1779</v>
      </c>
      <c r="J785" s="5">
        <v>3.0</v>
      </c>
    </row>
    <row r="786" hidden="1">
      <c r="A786" s="1" t="s">
        <v>1780</v>
      </c>
      <c r="B786" s="1">
        <v>139746.0</v>
      </c>
      <c r="C786" s="1">
        <v>5.0</v>
      </c>
      <c r="D786" s="1">
        <v>-2.0</v>
      </c>
      <c r="E786" s="1">
        <f t="shared" si="1"/>
        <v>13</v>
      </c>
      <c r="F786" s="1" t="str">
        <f>VLOOKUP(E786,State_code!$B$1:$C$56, 2, FALSE)</f>
        <v>GA</v>
      </c>
      <c r="G786" s="1">
        <v>1305.0</v>
      </c>
      <c r="H786" s="1">
        <v>-2.0</v>
      </c>
      <c r="I786" s="1" t="s">
        <v>1780</v>
      </c>
      <c r="J786" s="5">
        <v>3.0</v>
      </c>
    </row>
    <row r="787" hidden="1">
      <c r="A787" s="1" t="s">
        <v>1781</v>
      </c>
      <c r="B787" s="1">
        <v>139755.0</v>
      </c>
      <c r="C787" s="1">
        <v>5.0</v>
      </c>
      <c r="D787" s="1">
        <v>15.0</v>
      </c>
      <c r="E787" s="1">
        <f t="shared" si="1"/>
        <v>13</v>
      </c>
      <c r="F787" s="1" t="str">
        <f>VLOOKUP(E787,State_code!$B$1:$C$56, 2, FALSE)</f>
        <v>GA</v>
      </c>
      <c r="G787" s="1">
        <v>1305.0</v>
      </c>
      <c r="H787" s="1">
        <v>-2.0</v>
      </c>
      <c r="I787" s="1" t="s">
        <v>1781</v>
      </c>
      <c r="J787" s="5">
        <v>3.0</v>
      </c>
    </row>
    <row r="788" hidden="1">
      <c r="A788" s="1" t="s">
        <v>1782</v>
      </c>
      <c r="B788" s="1">
        <v>139764.0</v>
      </c>
      <c r="C788" s="1">
        <v>5.0</v>
      </c>
      <c r="D788" s="1">
        <v>19.0</v>
      </c>
      <c r="E788" s="1">
        <f t="shared" si="1"/>
        <v>13</v>
      </c>
      <c r="F788" s="1" t="str">
        <f>VLOOKUP(E788,State_code!$B$1:$C$56, 2, FALSE)</f>
        <v>GA</v>
      </c>
      <c r="G788" s="1">
        <v>1302.0</v>
      </c>
      <c r="H788" s="1">
        <v>-2.0</v>
      </c>
      <c r="I788" s="1" t="s">
        <v>1782</v>
      </c>
      <c r="J788" s="5">
        <v>4.0</v>
      </c>
    </row>
    <row r="789" hidden="1">
      <c r="A789" s="1" t="s">
        <v>1783</v>
      </c>
      <c r="B789" s="1">
        <v>139861.0</v>
      </c>
      <c r="C789" s="1">
        <v>5.0</v>
      </c>
      <c r="D789" s="1">
        <v>18.0</v>
      </c>
      <c r="E789" s="1">
        <f t="shared" si="1"/>
        <v>13</v>
      </c>
      <c r="F789" s="1" t="str">
        <f>VLOOKUP(E789,State_code!$B$1:$C$56, 2, FALSE)</f>
        <v>GA</v>
      </c>
      <c r="G789" s="1">
        <v>1308.0</v>
      </c>
      <c r="H789" s="1">
        <v>-2.0</v>
      </c>
      <c r="I789" s="1" t="s">
        <v>1783</v>
      </c>
      <c r="J789" s="5">
        <v>1.0</v>
      </c>
    </row>
    <row r="790" hidden="1">
      <c r="A790" s="1" t="s">
        <v>1784</v>
      </c>
      <c r="B790" s="1">
        <v>139931.0</v>
      </c>
      <c r="C790" s="1">
        <v>5.0</v>
      </c>
      <c r="D790" s="1">
        <v>16.0</v>
      </c>
      <c r="E790" s="1">
        <f t="shared" si="1"/>
        <v>13</v>
      </c>
      <c r="F790" s="1" t="str">
        <f>VLOOKUP(E790,State_code!$B$1:$C$56, 2, FALSE)</f>
        <v>GA</v>
      </c>
      <c r="G790" s="1">
        <v>1312.0</v>
      </c>
      <c r="H790" s="1">
        <v>-2.0</v>
      </c>
      <c r="I790" s="1" t="s">
        <v>1784</v>
      </c>
      <c r="J790" s="5">
        <v>3.0</v>
      </c>
    </row>
    <row r="791" hidden="1">
      <c r="A791" s="1" t="s">
        <v>1785</v>
      </c>
      <c r="B791" s="1">
        <v>139940.0</v>
      </c>
      <c r="C791" s="1">
        <v>5.0</v>
      </c>
      <c r="D791" s="1">
        <v>15.0</v>
      </c>
      <c r="E791" s="1">
        <f t="shared" si="1"/>
        <v>13</v>
      </c>
      <c r="F791" s="1" t="str">
        <f>VLOOKUP(E791,State_code!$B$1:$C$56, 2, FALSE)</f>
        <v>GA</v>
      </c>
      <c r="G791" s="1">
        <v>1305.0</v>
      </c>
      <c r="H791" s="1">
        <v>-2.0</v>
      </c>
      <c r="I791" s="1" t="s">
        <v>1785</v>
      </c>
      <c r="J791" s="5">
        <v>4.0</v>
      </c>
    </row>
    <row r="792" hidden="1">
      <c r="A792" s="1" t="s">
        <v>1786</v>
      </c>
      <c r="B792" s="1">
        <v>139959.0</v>
      </c>
      <c r="C792" s="1">
        <v>5.0</v>
      </c>
      <c r="D792" s="1">
        <v>15.0</v>
      </c>
      <c r="E792" s="1">
        <f t="shared" si="1"/>
        <v>13</v>
      </c>
      <c r="F792" s="1" t="str">
        <f>VLOOKUP(E792,State_code!$B$1:$C$56, 2, FALSE)</f>
        <v>GA</v>
      </c>
      <c r="G792" s="1">
        <v>1310.0</v>
      </c>
      <c r="H792" s="1">
        <v>-2.0</v>
      </c>
      <c r="I792" s="1" t="s">
        <v>1786</v>
      </c>
      <c r="J792" s="5">
        <v>4.0</v>
      </c>
    </row>
    <row r="793" hidden="1">
      <c r="A793" s="1" t="s">
        <v>1787</v>
      </c>
      <c r="B793" s="1">
        <v>139968.0</v>
      </c>
      <c r="C793" s="1">
        <v>5.0</v>
      </c>
      <c r="D793" s="1">
        <v>23.0</v>
      </c>
      <c r="E793" s="1">
        <f t="shared" si="1"/>
        <v>13</v>
      </c>
      <c r="F793" s="1" t="str">
        <f>VLOOKUP(E793,State_code!$B$1:$C$56, 2, FALSE)</f>
        <v>GA</v>
      </c>
      <c r="G793" s="1">
        <v>1303.0</v>
      </c>
      <c r="H793" s="1">
        <v>-2.0</v>
      </c>
      <c r="I793" s="1" t="s">
        <v>1787</v>
      </c>
      <c r="J793" s="5">
        <v>2.0</v>
      </c>
    </row>
    <row r="794" hidden="1">
      <c r="A794" s="1" t="s">
        <v>1788</v>
      </c>
      <c r="B794" s="1">
        <v>139986.0</v>
      </c>
      <c r="C794" s="1">
        <v>5.0</v>
      </c>
      <c r="D794" s="1">
        <v>8.0</v>
      </c>
      <c r="E794" s="1">
        <f t="shared" si="1"/>
        <v>13</v>
      </c>
      <c r="F794" s="1" t="str">
        <f>VLOOKUP(E794,State_code!$B$1:$C$56, 2, FALSE)</f>
        <v>GA</v>
      </c>
      <c r="G794" s="1">
        <v>1303.0</v>
      </c>
      <c r="H794" s="1">
        <v>-2.0</v>
      </c>
      <c r="I794" s="1" t="s">
        <v>1788</v>
      </c>
      <c r="J794" s="5">
        <v>4.0</v>
      </c>
    </row>
    <row r="795" hidden="1">
      <c r="A795" s="1" t="s">
        <v>1789</v>
      </c>
      <c r="B795" s="1">
        <v>139995.0</v>
      </c>
      <c r="C795" s="1">
        <v>5.0</v>
      </c>
      <c r="D795" s="1">
        <v>12.0</v>
      </c>
      <c r="E795" s="1">
        <f t="shared" si="1"/>
        <v>13</v>
      </c>
      <c r="F795" s="1" t="str">
        <f>VLOOKUP(E795,State_code!$B$1:$C$56, 2, FALSE)</f>
        <v>GA</v>
      </c>
      <c r="G795" s="1">
        <v>1304.0</v>
      </c>
      <c r="H795" s="1">
        <v>-2.0</v>
      </c>
      <c r="I795" s="1" t="s">
        <v>1789</v>
      </c>
      <c r="J795" s="5">
        <v>1.0</v>
      </c>
    </row>
    <row r="796" hidden="1">
      <c r="A796" s="1" t="s">
        <v>1790</v>
      </c>
      <c r="B796" s="1">
        <v>140003.0</v>
      </c>
      <c r="C796" s="1">
        <v>5.0</v>
      </c>
      <c r="D796" s="1">
        <v>9.0</v>
      </c>
      <c r="E796" s="1">
        <f t="shared" si="1"/>
        <v>13</v>
      </c>
      <c r="F796" s="1" t="str">
        <f>VLOOKUP(E796,State_code!$B$1:$C$56, 2, FALSE)</f>
        <v>GA</v>
      </c>
      <c r="G796" s="1">
        <v>1307.0</v>
      </c>
      <c r="H796" s="1">
        <v>-2.0</v>
      </c>
      <c r="I796" s="1" t="s">
        <v>1790</v>
      </c>
      <c r="J796" s="5">
        <v>3.0</v>
      </c>
    </row>
    <row r="797" hidden="1">
      <c r="A797" s="1" t="s">
        <v>1791</v>
      </c>
      <c r="B797" s="1">
        <v>140012.0</v>
      </c>
      <c r="C797" s="1">
        <v>5.0</v>
      </c>
      <c r="D797" s="1">
        <v>8.0</v>
      </c>
      <c r="E797" s="1">
        <f t="shared" si="1"/>
        <v>13</v>
      </c>
      <c r="F797" s="1" t="str">
        <f>VLOOKUP(E797,State_code!$B$1:$C$56, 2, FALSE)</f>
        <v>GA</v>
      </c>
      <c r="G797" s="1">
        <v>1307.0</v>
      </c>
      <c r="H797" s="1">
        <v>-2.0</v>
      </c>
      <c r="I797" s="1" t="s">
        <v>1791</v>
      </c>
      <c r="J797" s="5">
        <v>1.0</v>
      </c>
    </row>
    <row r="798" hidden="1">
      <c r="A798" s="1" t="s">
        <v>1792</v>
      </c>
      <c r="B798" s="1">
        <v>140146.0</v>
      </c>
      <c r="C798" s="1">
        <v>5.0</v>
      </c>
      <c r="D798" s="1">
        <v>24.0</v>
      </c>
      <c r="E798" s="1">
        <f t="shared" si="1"/>
        <v>13</v>
      </c>
      <c r="F798" s="1" t="str">
        <f>VLOOKUP(E798,State_code!$B$1:$C$56, 2, FALSE)</f>
        <v>GA</v>
      </c>
      <c r="G798" s="1">
        <v>1305.0</v>
      </c>
      <c r="H798" s="1">
        <v>42.0</v>
      </c>
      <c r="I798" s="1" t="s">
        <v>1792</v>
      </c>
      <c r="J798" s="5">
        <v>4.0</v>
      </c>
    </row>
    <row r="799" hidden="1">
      <c r="A799" s="1" t="s">
        <v>1793</v>
      </c>
      <c r="B799" s="1">
        <v>140234.0</v>
      </c>
      <c r="C799" s="1">
        <v>5.0</v>
      </c>
      <c r="D799" s="1">
        <v>22.0</v>
      </c>
      <c r="E799" s="1">
        <f t="shared" si="1"/>
        <v>13</v>
      </c>
      <c r="F799" s="1" t="str">
        <f>VLOOKUP(E799,State_code!$B$1:$C$56, 2, FALSE)</f>
        <v>GA</v>
      </c>
      <c r="G799" s="1">
        <v>1303.0</v>
      </c>
      <c r="H799" s="1">
        <v>71.0</v>
      </c>
      <c r="I799" s="1" t="s">
        <v>1793</v>
      </c>
      <c r="J799" s="5">
        <v>1.0</v>
      </c>
    </row>
    <row r="800" hidden="1">
      <c r="A800" s="1" t="s">
        <v>1794</v>
      </c>
      <c r="B800" s="1">
        <v>140243.0</v>
      </c>
      <c r="C800" s="1">
        <v>5.0</v>
      </c>
      <c r="D800" s="1">
        <v>8.0</v>
      </c>
      <c r="E800" s="1">
        <f t="shared" si="1"/>
        <v>13</v>
      </c>
      <c r="F800" s="1" t="str">
        <f>VLOOKUP(E800,State_code!$B$1:$C$56, 2, FALSE)</f>
        <v>GA</v>
      </c>
      <c r="G800" s="1">
        <v>1309.0</v>
      </c>
      <c r="H800" s="1">
        <v>-2.0</v>
      </c>
      <c r="I800" s="1" t="s">
        <v>1794</v>
      </c>
      <c r="J800" s="5">
        <v>3.0</v>
      </c>
    </row>
    <row r="801" hidden="1">
      <c r="A801" s="1" t="s">
        <v>1795</v>
      </c>
      <c r="B801" s="1">
        <v>140252.0</v>
      </c>
      <c r="C801" s="1">
        <v>5.0</v>
      </c>
      <c r="D801" s="1">
        <v>18.0</v>
      </c>
      <c r="E801" s="1">
        <f t="shared" si="1"/>
        <v>13</v>
      </c>
      <c r="F801" s="1" t="str">
        <f>VLOOKUP(E801,State_code!$B$1:$C$56, 2, FALSE)</f>
        <v>GA</v>
      </c>
      <c r="G801" s="1">
        <v>1311.0</v>
      </c>
      <c r="H801" s="1">
        <v>-2.0</v>
      </c>
      <c r="I801" s="1" t="s">
        <v>1795</v>
      </c>
      <c r="J801" s="5">
        <v>3.0</v>
      </c>
    </row>
    <row r="802" hidden="1">
      <c r="A802" s="1" t="s">
        <v>1796</v>
      </c>
      <c r="B802" s="1">
        <v>140331.0</v>
      </c>
      <c r="C802" s="1">
        <v>5.0</v>
      </c>
      <c r="D802" s="1">
        <v>8.0</v>
      </c>
      <c r="E802" s="1">
        <f t="shared" si="1"/>
        <v>13</v>
      </c>
      <c r="F802" s="1" t="str">
        <f>VLOOKUP(E802,State_code!$B$1:$C$56, 2, FALSE)</f>
        <v>GA</v>
      </c>
      <c r="G802" s="1">
        <v>1311.0</v>
      </c>
      <c r="H802" s="1">
        <v>-2.0</v>
      </c>
      <c r="I802" s="1" t="s">
        <v>1796</v>
      </c>
      <c r="J802" s="5">
        <v>4.0</v>
      </c>
    </row>
    <row r="803" hidden="1">
      <c r="A803" s="1" t="s">
        <v>1797</v>
      </c>
      <c r="B803" s="1">
        <v>140340.0</v>
      </c>
      <c r="C803" s="1">
        <v>5.0</v>
      </c>
      <c r="D803" s="1">
        <v>22.0</v>
      </c>
      <c r="E803" s="1">
        <f t="shared" si="1"/>
        <v>13</v>
      </c>
      <c r="F803" s="1" t="str">
        <f>VLOOKUP(E803,State_code!$B$1:$C$56, 2, FALSE)</f>
        <v>GA</v>
      </c>
      <c r="G803" s="1">
        <v>1305.0</v>
      </c>
      <c r="H803" s="1">
        <v>-2.0</v>
      </c>
      <c r="I803" s="1" t="s">
        <v>1797</v>
      </c>
      <c r="J803" s="5">
        <v>4.0</v>
      </c>
    </row>
    <row r="804" hidden="1">
      <c r="A804" s="1" t="s">
        <v>1798</v>
      </c>
      <c r="B804" s="1">
        <v>140447.0</v>
      </c>
      <c r="C804" s="1">
        <v>5.0</v>
      </c>
      <c r="D804" s="1">
        <v>16.0</v>
      </c>
      <c r="E804" s="1">
        <f t="shared" si="1"/>
        <v>13</v>
      </c>
      <c r="F804" s="1" t="str">
        <f>VLOOKUP(E804,State_code!$B$1:$C$56, 2, FALSE)</f>
        <v>GA</v>
      </c>
      <c r="G804" s="1">
        <v>1302.0</v>
      </c>
      <c r="H804" s="1">
        <v>-2.0</v>
      </c>
      <c r="I804" s="1" t="s">
        <v>1798</v>
      </c>
      <c r="J804" s="5">
        <v>1.0</v>
      </c>
    </row>
    <row r="805" hidden="1">
      <c r="A805" s="1" t="s">
        <v>1799</v>
      </c>
      <c r="B805" s="1">
        <v>140553.0</v>
      </c>
      <c r="C805" s="1">
        <v>5.0</v>
      </c>
      <c r="D805" s="1">
        <v>21.0</v>
      </c>
      <c r="E805" s="1">
        <f t="shared" si="1"/>
        <v>13</v>
      </c>
      <c r="F805" s="1" t="str">
        <f>VLOOKUP(E805,State_code!$B$1:$C$56, 2, FALSE)</f>
        <v>GA</v>
      </c>
      <c r="G805" s="1">
        <v>1305.0</v>
      </c>
      <c r="H805" s="1">
        <v>-2.0</v>
      </c>
      <c r="I805" s="1" t="s">
        <v>1799</v>
      </c>
      <c r="J805" s="5">
        <v>1.0</v>
      </c>
    </row>
    <row r="806" hidden="1">
      <c r="A806" s="1" t="s">
        <v>1800</v>
      </c>
      <c r="B806" s="1">
        <v>140562.0</v>
      </c>
      <c r="C806" s="1">
        <v>5.0</v>
      </c>
      <c r="D806" s="1">
        <v>25.0</v>
      </c>
      <c r="E806" s="1">
        <f t="shared" si="1"/>
        <v>13</v>
      </c>
      <c r="F806" s="1" t="str">
        <f>VLOOKUP(E806,State_code!$B$1:$C$56, 2, FALSE)</f>
        <v>GA</v>
      </c>
      <c r="G806" s="1">
        <v>1305.0</v>
      </c>
      <c r="H806" s="1">
        <v>-2.0</v>
      </c>
      <c r="I806" s="1" t="s">
        <v>1800</v>
      </c>
      <c r="J806" s="5">
        <v>4.0</v>
      </c>
    </row>
    <row r="807" hidden="1">
      <c r="A807" s="1" t="s">
        <v>1801</v>
      </c>
      <c r="B807" s="1">
        <v>140571.0</v>
      </c>
      <c r="C807" s="1">
        <v>5.0</v>
      </c>
      <c r="D807" s="1">
        <v>-2.0</v>
      </c>
      <c r="E807" s="1">
        <f t="shared" si="1"/>
        <v>13</v>
      </c>
      <c r="F807" s="1" t="str">
        <f>VLOOKUP(E807,State_code!$B$1:$C$56, 2, FALSE)</f>
        <v>GA</v>
      </c>
      <c r="G807" s="1">
        <v>1305.0</v>
      </c>
      <c r="H807" s="1">
        <v>51.0</v>
      </c>
      <c r="I807" s="1" t="s">
        <v>1801</v>
      </c>
      <c r="J807" s="5">
        <v>1.0</v>
      </c>
    </row>
    <row r="808" hidden="1">
      <c r="A808" s="1" t="s">
        <v>1802</v>
      </c>
      <c r="B808" s="1">
        <v>140678.0</v>
      </c>
      <c r="C808" s="1">
        <v>5.0</v>
      </c>
      <c r="D808" s="1">
        <v>8.0</v>
      </c>
      <c r="E808" s="1">
        <f t="shared" si="1"/>
        <v>13</v>
      </c>
      <c r="F808" s="1" t="str">
        <f>VLOOKUP(E808,State_code!$B$1:$C$56, 2, FALSE)</f>
        <v>GA</v>
      </c>
      <c r="G808" s="1">
        <v>1309.0</v>
      </c>
      <c r="H808" s="1">
        <v>-2.0</v>
      </c>
      <c r="I808" s="1" t="s">
        <v>1802</v>
      </c>
      <c r="J808" s="5">
        <v>4.0</v>
      </c>
    </row>
    <row r="809" hidden="1">
      <c r="A809" s="1" t="s">
        <v>1803</v>
      </c>
      <c r="B809" s="1">
        <v>140696.0</v>
      </c>
      <c r="C809" s="1">
        <v>5.0</v>
      </c>
      <c r="D809" s="1">
        <v>21.0</v>
      </c>
      <c r="E809" s="1">
        <f t="shared" si="1"/>
        <v>13</v>
      </c>
      <c r="F809" s="1" t="str">
        <f>VLOOKUP(E809,State_code!$B$1:$C$56, 2, FALSE)</f>
        <v>GA</v>
      </c>
      <c r="G809" s="1">
        <v>1304.0</v>
      </c>
      <c r="H809" s="1">
        <v>-2.0</v>
      </c>
      <c r="I809" s="1" t="s">
        <v>1803</v>
      </c>
      <c r="J809" s="5">
        <v>4.0</v>
      </c>
    </row>
    <row r="810" hidden="1">
      <c r="A810" s="1" t="s">
        <v>631</v>
      </c>
      <c r="B810" s="1">
        <v>140720.0</v>
      </c>
      <c r="C810" s="1">
        <v>5.0</v>
      </c>
      <c r="D810" s="1">
        <v>21.0</v>
      </c>
      <c r="E810" s="1">
        <f t="shared" si="1"/>
        <v>13</v>
      </c>
      <c r="F810" s="1" t="str">
        <f>VLOOKUP(E810,State_code!$B$1:$C$56, 2, FALSE)</f>
        <v>GA</v>
      </c>
      <c r="G810" s="1">
        <v>1312.0</v>
      </c>
      <c r="H810" s="1">
        <v>71.0</v>
      </c>
      <c r="I810" s="1" t="s">
        <v>631</v>
      </c>
      <c r="J810" s="5">
        <v>1.0</v>
      </c>
    </row>
    <row r="811" hidden="1">
      <c r="A811" s="1" t="s">
        <v>1804</v>
      </c>
      <c r="B811" s="1">
        <v>140818.0</v>
      </c>
      <c r="C811" s="1">
        <v>5.0</v>
      </c>
      <c r="D811" s="1">
        <v>18.0</v>
      </c>
      <c r="E811" s="1">
        <f t="shared" si="1"/>
        <v>13</v>
      </c>
      <c r="F811" s="1" t="str">
        <f>VLOOKUP(E811,State_code!$B$1:$C$56, 2, FALSE)</f>
        <v>GA</v>
      </c>
      <c r="G811" s="1">
        <v>1309.0</v>
      </c>
      <c r="H811" s="1">
        <v>76.0</v>
      </c>
      <c r="I811" s="1" t="s">
        <v>1804</v>
      </c>
      <c r="J811" s="5">
        <v>1.0</v>
      </c>
    </row>
    <row r="812" hidden="1">
      <c r="A812" s="1" t="s">
        <v>1805</v>
      </c>
      <c r="B812" s="1">
        <v>140827.0</v>
      </c>
      <c r="C812" s="1">
        <v>5.0</v>
      </c>
      <c r="D812" s="1">
        <v>-2.0</v>
      </c>
      <c r="E812" s="1">
        <f t="shared" si="1"/>
        <v>13</v>
      </c>
      <c r="F812" s="1" t="str">
        <f>VLOOKUP(E812,State_code!$B$1:$C$56, 2, FALSE)</f>
        <v>GA</v>
      </c>
      <c r="G812" s="1">
        <v>1305.0</v>
      </c>
      <c r="H812" s="1">
        <v>-2.0</v>
      </c>
      <c r="I812" s="1" t="s">
        <v>1805</v>
      </c>
      <c r="J812" s="5">
        <v>2.0</v>
      </c>
    </row>
    <row r="813" hidden="1">
      <c r="A813" s="1" t="s">
        <v>1806</v>
      </c>
      <c r="B813" s="1">
        <v>140872.0</v>
      </c>
      <c r="C813" s="1">
        <v>5.0</v>
      </c>
      <c r="D813" s="1">
        <v>22.0</v>
      </c>
      <c r="E813" s="1">
        <f t="shared" si="1"/>
        <v>13</v>
      </c>
      <c r="F813" s="1" t="str">
        <f>VLOOKUP(E813,State_code!$B$1:$C$56, 2, FALSE)</f>
        <v>GA</v>
      </c>
      <c r="G813" s="1">
        <v>1311.0</v>
      </c>
      <c r="H813" s="1">
        <v>71.0</v>
      </c>
      <c r="I813" s="1" t="s">
        <v>1806</v>
      </c>
      <c r="J813" s="5">
        <v>3.0</v>
      </c>
    </row>
    <row r="814" hidden="1">
      <c r="A814" s="1" t="s">
        <v>1807</v>
      </c>
      <c r="B814" s="1">
        <v>140942.0</v>
      </c>
      <c r="C814" s="1">
        <v>5.0</v>
      </c>
      <c r="D814" s="1">
        <v>8.0</v>
      </c>
      <c r="E814" s="1">
        <f t="shared" si="1"/>
        <v>13</v>
      </c>
      <c r="F814" s="1" t="str">
        <f>VLOOKUP(E814,State_code!$B$1:$C$56, 2, FALSE)</f>
        <v>GA</v>
      </c>
      <c r="G814" s="1">
        <v>1301.0</v>
      </c>
      <c r="H814" s="1">
        <v>-2.0</v>
      </c>
      <c r="I814" s="1" t="s">
        <v>1807</v>
      </c>
      <c r="J814" s="5">
        <v>1.0</v>
      </c>
    </row>
    <row r="815" hidden="1">
      <c r="A815" s="1" t="s">
        <v>1808</v>
      </c>
      <c r="B815" s="1">
        <v>140951.0</v>
      </c>
      <c r="C815" s="1">
        <v>5.0</v>
      </c>
      <c r="D815" s="1">
        <v>18.0</v>
      </c>
      <c r="E815" s="1">
        <f t="shared" si="1"/>
        <v>13</v>
      </c>
      <c r="F815" s="1" t="str">
        <f>VLOOKUP(E815,State_code!$B$1:$C$56, 2, FALSE)</f>
        <v>GA</v>
      </c>
      <c r="G815" s="1">
        <v>1301.0</v>
      </c>
      <c r="H815" s="1">
        <v>-2.0</v>
      </c>
      <c r="I815" s="1" t="s">
        <v>1808</v>
      </c>
      <c r="J815" s="5">
        <v>1.0</v>
      </c>
    </row>
    <row r="816" hidden="1">
      <c r="A816" s="1" t="s">
        <v>1809</v>
      </c>
      <c r="B816" s="1">
        <v>140960.0</v>
      </c>
      <c r="C816" s="1">
        <v>5.0</v>
      </c>
      <c r="D816" s="1">
        <v>20.0</v>
      </c>
      <c r="E816" s="1">
        <f t="shared" si="1"/>
        <v>13</v>
      </c>
      <c r="F816" s="1" t="str">
        <f>VLOOKUP(E816,State_code!$B$1:$C$56, 2, FALSE)</f>
        <v>GA</v>
      </c>
      <c r="G816" s="1">
        <v>1301.0</v>
      </c>
      <c r="H816" s="1">
        <v>-2.0</v>
      </c>
      <c r="I816" s="1" t="s">
        <v>1809</v>
      </c>
      <c r="J816" s="5">
        <v>1.0</v>
      </c>
    </row>
    <row r="817" hidden="1">
      <c r="A817" s="1" t="s">
        <v>1810</v>
      </c>
      <c r="B817" s="1">
        <v>140988.0</v>
      </c>
      <c r="C817" s="1">
        <v>5.0</v>
      </c>
      <c r="D817" s="1">
        <v>20.0</v>
      </c>
      <c r="E817" s="1">
        <f t="shared" si="1"/>
        <v>13</v>
      </c>
      <c r="F817" s="1" t="str">
        <f>VLOOKUP(E817,State_code!$B$1:$C$56, 2, FALSE)</f>
        <v>GA</v>
      </c>
      <c r="G817" s="1">
        <v>1314.0</v>
      </c>
      <c r="H817" s="1">
        <v>54.0</v>
      </c>
      <c r="I817" s="1" t="s">
        <v>1810</v>
      </c>
      <c r="J817" s="5">
        <v>1.0</v>
      </c>
    </row>
    <row r="818" hidden="1">
      <c r="A818" s="1" t="s">
        <v>1811</v>
      </c>
      <c r="B818" s="1">
        <v>141006.0</v>
      </c>
      <c r="C818" s="1">
        <v>5.0</v>
      </c>
      <c r="D818" s="1">
        <v>8.0</v>
      </c>
      <c r="E818" s="1">
        <f t="shared" si="1"/>
        <v>13</v>
      </c>
      <c r="F818" s="1" t="str">
        <f>VLOOKUP(E818,State_code!$B$1:$C$56, 2, FALSE)</f>
        <v>GA</v>
      </c>
      <c r="G818" s="1">
        <v>1302.0</v>
      </c>
      <c r="H818" s="1">
        <v>-2.0</v>
      </c>
      <c r="I818" s="1" t="s">
        <v>1811</v>
      </c>
      <c r="J818" s="5">
        <v>1.0</v>
      </c>
    </row>
    <row r="819" hidden="1">
      <c r="A819" s="1" t="s">
        <v>1812</v>
      </c>
      <c r="B819" s="1">
        <v>141060.0</v>
      </c>
      <c r="C819" s="1">
        <v>5.0</v>
      </c>
      <c r="D819" s="1">
        <v>21.0</v>
      </c>
      <c r="E819" s="1">
        <f t="shared" si="1"/>
        <v>13</v>
      </c>
      <c r="F819" s="1" t="str">
        <f>VLOOKUP(E819,State_code!$B$1:$C$56, 2, FALSE)</f>
        <v>GA</v>
      </c>
      <c r="G819" s="1">
        <v>1305.0</v>
      </c>
      <c r="H819" s="1">
        <v>-2.0</v>
      </c>
      <c r="I819" s="1" t="s">
        <v>1812</v>
      </c>
      <c r="J819" s="5">
        <v>1.0</v>
      </c>
    </row>
    <row r="820" hidden="1">
      <c r="A820" s="1" t="s">
        <v>1813</v>
      </c>
      <c r="B820" s="1">
        <v>141167.0</v>
      </c>
      <c r="C820" s="1">
        <v>5.0</v>
      </c>
      <c r="D820" s="1">
        <v>19.0</v>
      </c>
      <c r="E820" s="1">
        <f t="shared" si="1"/>
        <v>13</v>
      </c>
      <c r="F820" s="1" t="str">
        <f>VLOOKUP(E820,State_code!$B$1:$C$56, 2, FALSE)</f>
        <v>GA</v>
      </c>
      <c r="G820" s="1">
        <v>1302.0</v>
      </c>
      <c r="H820" s="1">
        <v>-2.0</v>
      </c>
      <c r="I820" s="1" t="s">
        <v>1813</v>
      </c>
      <c r="J820" s="5">
        <v>1.0</v>
      </c>
    </row>
    <row r="821" hidden="1">
      <c r="A821" s="1" t="s">
        <v>1814</v>
      </c>
      <c r="B821" s="1">
        <v>141185.0</v>
      </c>
      <c r="C821" s="1">
        <v>5.0</v>
      </c>
      <c r="D821" s="1">
        <v>22.0</v>
      </c>
      <c r="E821" s="1">
        <f t="shared" si="1"/>
        <v>13</v>
      </c>
      <c r="F821" s="1" t="str">
        <f>VLOOKUP(E821,State_code!$B$1:$C$56, 2, FALSE)</f>
        <v>GA</v>
      </c>
      <c r="G821" s="1">
        <v>1309.0</v>
      </c>
      <c r="H821" s="1">
        <v>34.0</v>
      </c>
      <c r="I821" s="1" t="s">
        <v>1814</v>
      </c>
      <c r="J821" s="5">
        <v>1.0</v>
      </c>
    </row>
    <row r="822" hidden="1">
      <c r="A822" s="1" t="s">
        <v>1815</v>
      </c>
      <c r="B822" s="1">
        <v>141237.0</v>
      </c>
      <c r="C822" s="1">
        <v>5.0</v>
      </c>
      <c r="D822" s="1">
        <v>22.0</v>
      </c>
      <c r="E822" s="1">
        <f t="shared" si="1"/>
        <v>13</v>
      </c>
      <c r="F822" s="1" t="str">
        <f>VLOOKUP(E822,State_code!$B$1:$C$56, 2, FALSE)</f>
        <v>GA</v>
      </c>
      <c r="G822" s="1">
        <v>1309.0</v>
      </c>
      <c r="H822" s="1">
        <v>75.0</v>
      </c>
      <c r="I822" s="1" t="s">
        <v>1815</v>
      </c>
      <c r="J822" s="5">
        <v>2.0</v>
      </c>
    </row>
    <row r="823" hidden="1">
      <c r="A823" s="1" t="s">
        <v>1816</v>
      </c>
      <c r="B823" s="1">
        <v>141255.0</v>
      </c>
      <c r="C823" s="1">
        <v>5.0</v>
      </c>
      <c r="D823" s="1">
        <v>9.0</v>
      </c>
      <c r="E823" s="1">
        <f t="shared" si="1"/>
        <v>13</v>
      </c>
      <c r="F823" s="1" t="str">
        <f>VLOOKUP(E823,State_code!$B$1:$C$56, 2, FALSE)</f>
        <v>GA</v>
      </c>
      <c r="G823" s="1">
        <v>1308.0</v>
      </c>
      <c r="H823" s="1">
        <v>-2.0</v>
      </c>
      <c r="I823" s="1" t="s">
        <v>1816</v>
      </c>
      <c r="J823" s="5">
        <v>4.0</v>
      </c>
    </row>
    <row r="824" hidden="1">
      <c r="A824" s="1" t="s">
        <v>1817</v>
      </c>
      <c r="B824" s="1">
        <v>141264.0</v>
      </c>
      <c r="C824" s="1">
        <v>5.0</v>
      </c>
      <c r="D824" s="1">
        <v>17.0</v>
      </c>
      <c r="E824" s="1">
        <f t="shared" si="1"/>
        <v>13</v>
      </c>
      <c r="F824" s="1" t="str">
        <f>VLOOKUP(E824,State_code!$B$1:$C$56, 2, FALSE)</f>
        <v>GA</v>
      </c>
      <c r="G824" s="1">
        <v>1308.0</v>
      </c>
      <c r="H824" s="1">
        <v>-2.0</v>
      </c>
      <c r="I824" s="1" t="s">
        <v>1817</v>
      </c>
      <c r="J824" s="5">
        <v>1.0</v>
      </c>
    </row>
    <row r="825" hidden="1">
      <c r="A825" s="1" t="s">
        <v>1818</v>
      </c>
      <c r="B825" s="1">
        <v>141325.0</v>
      </c>
      <c r="C825" s="1">
        <v>5.0</v>
      </c>
      <c r="D825" s="1">
        <v>22.0</v>
      </c>
      <c r="E825" s="1">
        <f t="shared" si="1"/>
        <v>13</v>
      </c>
      <c r="F825" s="1" t="str">
        <f>VLOOKUP(E825,State_code!$B$1:$C$56, 2, FALSE)</f>
        <v>GA</v>
      </c>
      <c r="G825" s="1">
        <v>1308.0</v>
      </c>
      <c r="H825" s="1">
        <v>71.0</v>
      </c>
      <c r="I825" s="1" t="s">
        <v>1818</v>
      </c>
      <c r="J825" s="5">
        <v>1.0</v>
      </c>
    </row>
    <row r="826" hidden="1">
      <c r="A826" s="1" t="s">
        <v>1819</v>
      </c>
      <c r="B826" s="1">
        <v>141334.0</v>
      </c>
      <c r="C826" s="1">
        <v>5.0</v>
      </c>
      <c r="D826" s="1">
        <v>17.0</v>
      </c>
      <c r="E826" s="1">
        <f t="shared" si="1"/>
        <v>13</v>
      </c>
      <c r="F826" s="1" t="str">
        <f>VLOOKUP(E826,State_code!$B$1:$C$56, 2, FALSE)</f>
        <v>GA</v>
      </c>
      <c r="G826" s="1">
        <v>1303.0</v>
      </c>
      <c r="H826" s="1">
        <v>-2.0</v>
      </c>
      <c r="I826" s="1" t="s">
        <v>1819</v>
      </c>
      <c r="J826" s="5">
        <v>1.0</v>
      </c>
    </row>
    <row r="827" hidden="1">
      <c r="A827" s="1" t="s">
        <v>1820</v>
      </c>
      <c r="B827" s="1">
        <v>141361.0</v>
      </c>
      <c r="C827" s="1">
        <v>5.0</v>
      </c>
      <c r="D827" s="1">
        <v>21.0</v>
      </c>
      <c r="E827" s="1">
        <f t="shared" si="1"/>
        <v>13</v>
      </c>
      <c r="F827" s="1" t="str">
        <f>VLOOKUP(E827,State_code!$B$1:$C$56, 2, FALSE)</f>
        <v>GA</v>
      </c>
      <c r="G827" s="1">
        <v>1309.0</v>
      </c>
      <c r="H827" s="1">
        <v>71.0</v>
      </c>
      <c r="I827" s="1" t="s">
        <v>1820</v>
      </c>
      <c r="J827" s="5">
        <v>1.0</v>
      </c>
    </row>
    <row r="828" hidden="1">
      <c r="A828" s="1" t="s">
        <v>57</v>
      </c>
      <c r="B828" s="1">
        <v>141486.0</v>
      </c>
      <c r="C828" s="1">
        <v>8.0</v>
      </c>
      <c r="D828" s="1">
        <v>19.0</v>
      </c>
      <c r="E828" s="1">
        <f t="shared" si="1"/>
        <v>15</v>
      </c>
      <c r="F828" s="1" t="str">
        <f>VLOOKUP(E828,State_code!$B$1:$C$56, 2, FALSE)</f>
        <v>HI</v>
      </c>
      <c r="G828" s="1">
        <v>1501.0</v>
      </c>
      <c r="H828" s="1">
        <v>30.0</v>
      </c>
      <c r="I828" s="1" t="s">
        <v>57</v>
      </c>
      <c r="J828" s="5">
        <v>3.0</v>
      </c>
    </row>
    <row r="829" hidden="1">
      <c r="A829" s="1" t="s">
        <v>1821</v>
      </c>
      <c r="B829" s="1">
        <v>141565.0</v>
      </c>
      <c r="C829" s="1">
        <v>8.0</v>
      </c>
      <c r="D829" s="1">
        <v>17.0</v>
      </c>
      <c r="E829" s="1">
        <f t="shared" si="1"/>
        <v>15</v>
      </c>
      <c r="F829" s="1" t="str">
        <f>VLOOKUP(E829,State_code!$B$1:$C$56, 2, FALSE)</f>
        <v>HI</v>
      </c>
      <c r="G829" s="1">
        <v>1502.0</v>
      </c>
      <c r="H829" s="1">
        <v>-2.0</v>
      </c>
      <c r="I829" s="1" t="s">
        <v>1821</v>
      </c>
      <c r="J829" s="5">
        <v>1.0</v>
      </c>
    </row>
    <row r="830" hidden="1">
      <c r="A830" s="1" t="s">
        <v>1822</v>
      </c>
      <c r="B830" s="1">
        <v>141574.0</v>
      </c>
      <c r="C830" s="1">
        <v>8.0</v>
      </c>
      <c r="D830" s="1">
        <v>15.0</v>
      </c>
      <c r="E830" s="1">
        <f t="shared" si="1"/>
        <v>15</v>
      </c>
      <c r="F830" s="1" t="str">
        <f>VLOOKUP(E830,State_code!$B$1:$C$56, 2, FALSE)</f>
        <v>HI</v>
      </c>
      <c r="G830" s="1">
        <v>1501.0</v>
      </c>
      <c r="H830" s="1">
        <v>-2.0</v>
      </c>
      <c r="I830" s="1" t="s">
        <v>1822</v>
      </c>
      <c r="J830" s="5">
        <v>2.0</v>
      </c>
    </row>
    <row r="831" hidden="1">
      <c r="A831" s="1" t="s">
        <v>1823</v>
      </c>
      <c r="B831" s="1">
        <v>141608.0</v>
      </c>
      <c r="C831" s="1">
        <v>8.0</v>
      </c>
      <c r="D831" s="1">
        <v>-2.0</v>
      </c>
      <c r="E831" s="1">
        <f t="shared" si="1"/>
        <v>15</v>
      </c>
      <c r="F831" s="1" t="str">
        <f>VLOOKUP(E831,State_code!$B$1:$C$56, 2, FALSE)</f>
        <v>HI</v>
      </c>
      <c r="G831" s="1">
        <v>1501.0</v>
      </c>
      <c r="H831" s="1">
        <v>-2.0</v>
      </c>
      <c r="I831" s="1" t="s">
        <v>1823</v>
      </c>
      <c r="J831" s="5">
        <v>1.0</v>
      </c>
    </row>
    <row r="832" hidden="1">
      <c r="A832" s="1" t="s">
        <v>1824</v>
      </c>
      <c r="B832" s="1">
        <v>141644.0</v>
      </c>
      <c r="C832" s="1">
        <v>8.0</v>
      </c>
      <c r="D832" s="1">
        <v>18.0</v>
      </c>
      <c r="E832" s="1">
        <f t="shared" si="1"/>
        <v>15</v>
      </c>
      <c r="F832" s="1" t="str">
        <f>VLOOKUP(E832,State_code!$B$1:$C$56, 2, FALSE)</f>
        <v>HI</v>
      </c>
      <c r="G832" s="1">
        <v>1501.0</v>
      </c>
      <c r="H832" s="1">
        <v>-2.0</v>
      </c>
      <c r="I832" s="1" t="s">
        <v>1824</v>
      </c>
      <c r="J832" s="5">
        <v>4.0</v>
      </c>
    </row>
    <row r="833" hidden="1">
      <c r="A833" s="1" t="s">
        <v>1825</v>
      </c>
      <c r="B833" s="1">
        <v>141680.0</v>
      </c>
      <c r="C833" s="1">
        <v>8.0</v>
      </c>
      <c r="D833" s="1">
        <v>8.0</v>
      </c>
      <c r="E833" s="1">
        <f t="shared" si="1"/>
        <v>15</v>
      </c>
      <c r="F833" s="1" t="str">
        <f>VLOOKUP(E833,State_code!$B$1:$C$56, 2, FALSE)</f>
        <v>HI</v>
      </c>
      <c r="G833" s="1">
        <v>1501.0</v>
      </c>
      <c r="H833" s="1">
        <v>-2.0</v>
      </c>
      <c r="I833" s="1" t="s">
        <v>1825</v>
      </c>
      <c r="J833" s="5">
        <v>2.0</v>
      </c>
    </row>
    <row r="834" hidden="1">
      <c r="A834" s="1" t="s">
        <v>1826</v>
      </c>
      <c r="B834" s="1">
        <v>141796.0</v>
      </c>
      <c r="C834" s="1">
        <v>8.0</v>
      </c>
      <c r="D834" s="1">
        <v>6.0</v>
      </c>
      <c r="E834" s="1">
        <f t="shared" si="1"/>
        <v>15</v>
      </c>
      <c r="F834" s="1" t="str">
        <f>VLOOKUP(E834,State_code!$B$1:$C$56, 2, FALSE)</f>
        <v>HI</v>
      </c>
      <c r="G834" s="1">
        <v>1501.0</v>
      </c>
      <c r="H834" s="1">
        <v>-2.0</v>
      </c>
      <c r="I834" s="1" t="s">
        <v>1826</v>
      </c>
      <c r="J834" s="5">
        <v>4.0</v>
      </c>
    </row>
    <row r="835" hidden="1">
      <c r="A835" s="1" t="s">
        <v>1827</v>
      </c>
      <c r="B835" s="1">
        <v>141802.0</v>
      </c>
      <c r="C835" s="1">
        <v>8.0</v>
      </c>
      <c r="D835" s="1">
        <v>8.0</v>
      </c>
      <c r="E835" s="1">
        <f t="shared" si="1"/>
        <v>15</v>
      </c>
      <c r="F835" s="1" t="str">
        <f>VLOOKUP(E835,State_code!$B$1:$C$56, 2, FALSE)</f>
        <v>HI</v>
      </c>
      <c r="G835" s="1">
        <v>1502.0</v>
      </c>
      <c r="H835" s="1">
        <v>-2.0</v>
      </c>
      <c r="I835" s="1" t="s">
        <v>1827</v>
      </c>
      <c r="J835" s="5">
        <v>1.0</v>
      </c>
    </row>
    <row r="836" hidden="1">
      <c r="A836" s="1" t="s">
        <v>1828</v>
      </c>
      <c r="B836" s="1">
        <v>141811.0</v>
      </c>
      <c r="C836" s="1">
        <v>8.0</v>
      </c>
      <c r="D836" s="1">
        <v>3.0</v>
      </c>
      <c r="E836" s="1">
        <f t="shared" si="1"/>
        <v>15</v>
      </c>
      <c r="F836" s="1" t="str">
        <f>VLOOKUP(E836,State_code!$B$1:$C$56, 2, FALSE)</f>
        <v>HI</v>
      </c>
      <c r="G836" s="1">
        <v>1501.0</v>
      </c>
      <c r="H836" s="1">
        <v>-2.0</v>
      </c>
      <c r="I836" s="1" t="s">
        <v>1828</v>
      </c>
      <c r="J836" s="5">
        <v>3.0</v>
      </c>
    </row>
    <row r="837" hidden="1">
      <c r="A837" s="1" t="s">
        <v>1829</v>
      </c>
      <c r="B837" s="1">
        <v>141839.0</v>
      </c>
      <c r="C837" s="1">
        <v>8.0</v>
      </c>
      <c r="D837" s="1">
        <v>14.0</v>
      </c>
      <c r="E837" s="1">
        <f t="shared" si="1"/>
        <v>15</v>
      </c>
      <c r="F837" s="1" t="str">
        <f>VLOOKUP(E837,State_code!$B$1:$C$56, 2, FALSE)</f>
        <v>HI</v>
      </c>
      <c r="G837" s="1">
        <v>1502.0</v>
      </c>
      <c r="H837" s="1">
        <v>-2.0</v>
      </c>
      <c r="I837" s="1" t="s">
        <v>1829</v>
      </c>
      <c r="J837" s="5">
        <v>2.0</v>
      </c>
    </row>
    <row r="838" hidden="1">
      <c r="A838" s="1" t="s">
        <v>1830</v>
      </c>
      <c r="B838" s="1">
        <v>141963.0</v>
      </c>
      <c r="C838" s="1">
        <v>8.0</v>
      </c>
      <c r="D838" s="1">
        <v>-2.0</v>
      </c>
      <c r="E838" s="1">
        <f t="shared" si="1"/>
        <v>15</v>
      </c>
      <c r="F838" s="1" t="str">
        <f>VLOOKUP(E838,State_code!$B$1:$C$56, 2, FALSE)</f>
        <v>HI</v>
      </c>
      <c r="G838" s="1">
        <v>1501.0</v>
      </c>
      <c r="H838" s="1">
        <v>-2.0</v>
      </c>
      <c r="I838" s="1" t="s">
        <v>1830</v>
      </c>
      <c r="J838" s="5">
        <v>3.0</v>
      </c>
    </row>
    <row r="839" hidden="1">
      <c r="A839" s="1" t="s">
        <v>1831</v>
      </c>
      <c r="B839" s="1">
        <v>141981.0</v>
      </c>
      <c r="C839" s="1">
        <v>8.0</v>
      </c>
      <c r="D839" s="1">
        <v>22.0</v>
      </c>
      <c r="E839" s="1">
        <f t="shared" si="1"/>
        <v>15</v>
      </c>
      <c r="F839" s="1" t="str">
        <f>VLOOKUP(E839,State_code!$B$1:$C$56, 2, FALSE)</f>
        <v>HI</v>
      </c>
      <c r="G839" s="1">
        <v>1501.0</v>
      </c>
      <c r="H839" s="1">
        <v>-2.0</v>
      </c>
      <c r="I839" s="1" t="s">
        <v>1831</v>
      </c>
      <c r="J839" s="5">
        <v>3.0</v>
      </c>
    </row>
    <row r="840" hidden="1">
      <c r="A840" s="1" t="s">
        <v>1832</v>
      </c>
      <c r="B840" s="1">
        <v>141990.0</v>
      </c>
      <c r="C840" s="1">
        <v>8.0</v>
      </c>
      <c r="D840" s="1">
        <v>3.0</v>
      </c>
      <c r="E840" s="1">
        <f t="shared" si="1"/>
        <v>15</v>
      </c>
      <c r="F840" s="1" t="str">
        <f>VLOOKUP(E840,State_code!$B$1:$C$56, 2, FALSE)</f>
        <v>HI</v>
      </c>
      <c r="G840" s="1">
        <v>1502.0</v>
      </c>
      <c r="H840" s="1">
        <v>-2.0</v>
      </c>
      <c r="I840" s="1" t="s">
        <v>1832</v>
      </c>
      <c r="J840" s="5">
        <v>4.0</v>
      </c>
    </row>
    <row r="841" hidden="1">
      <c r="A841" s="1" t="s">
        <v>1833</v>
      </c>
      <c r="B841" s="1">
        <v>142054.0</v>
      </c>
      <c r="C841" s="1">
        <v>7.0</v>
      </c>
      <c r="D841" s="1">
        <v>10.0</v>
      </c>
      <c r="E841" s="1">
        <f t="shared" si="1"/>
        <v>16</v>
      </c>
      <c r="F841" s="1" t="str">
        <f>VLOOKUP(E841,State_code!$B$1:$C$56, 2, FALSE)</f>
        <v>ID</v>
      </c>
      <c r="G841" s="1">
        <v>1602.0</v>
      </c>
      <c r="H841" s="1">
        <v>-2.0</v>
      </c>
      <c r="I841" s="1" t="s">
        <v>1833</v>
      </c>
      <c r="J841" s="5">
        <v>3.0</v>
      </c>
    </row>
    <row r="842" hidden="1">
      <c r="A842" s="1" t="s">
        <v>1834</v>
      </c>
      <c r="B842" s="1">
        <v>142090.0</v>
      </c>
      <c r="C842" s="1">
        <v>7.0</v>
      </c>
      <c r="D842" s="1">
        <v>24.0</v>
      </c>
      <c r="E842" s="1">
        <f t="shared" si="1"/>
        <v>16</v>
      </c>
      <c r="F842" s="1" t="str">
        <f>VLOOKUP(E842,State_code!$B$1:$C$56, 2, FALSE)</f>
        <v>ID</v>
      </c>
      <c r="G842" s="1">
        <v>1602.0</v>
      </c>
      <c r="H842" s="1">
        <v>88.0</v>
      </c>
      <c r="I842" s="1" t="s">
        <v>1834</v>
      </c>
      <c r="J842" s="5">
        <v>1.0</v>
      </c>
    </row>
    <row r="843" hidden="1">
      <c r="A843" s="1" t="s">
        <v>1835</v>
      </c>
      <c r="B843" s="1">
        <v>142115.0</v>
      </c>
      <c r="C843" s="1">
        <v>7.0</v>
      </c>
      <c r="D843" s="1">
        <v>16.0</v>
      </c>
      <c r="E843" s="1">
        <f t="shared" si="1"/>
        <v>16</v>
      </c>
      <c r="F843" s="1" t="str">
        <f>VLOOKUP(E843,State_code!$B$1:$C$56, 2, FALSE)</f>
        <v>ID</v>
      </c>
      <c r="G843" s="1">
        <v>1602.0</v>
      </c>
      <c r="H843" s="1">
        <v>-2.0</v>
      </c>
      <c r="I843" s="1" t="s">
        <v>1835</v>
      </c>
      <c r="J843" s="5">
        <v>4.0</v>
      </c>
    </row>
    <row r="844" hidden="1">
      <c r="A844" s="1" t="s">
        <v>1836</v>
      </c>
      <c r="B844" s="1">
        <v>142179.0</v>
      </c>
      <c r="C844" s="1">
        <v>7.0</v>
      </c>
      <c r="D844" s="1">
        <v>8.0</v>
      </c>
      <c r="E844" s="1">
        <f t="shared" si="1"/>
        <v>16</v>
      </c>
      <c r="F844" s="1" t="str">
        <f>VLOOKUP(E844,State_code!$B$1:$C$56, 2, FALSE)</f>
        <v>ID</v>
      </c>
      <c r="G844" s="1">
        <v>1602.0</v>
      </c>
      <c r="H844" s="1">
        <v>-2.0</v>
      </c>
      <c r="I844" s="1" t="s">
        <v>1836</v>
      </c>
      <c r="J844" s="5">
        <v>1.0</v>
      </c>
    </row>
    <row r="845" hidden="1">
      <c r="A845" s="1" t="s">
        <v>1837</v>
      </c>
      <c r="B845" s="1">
        <v>142276.0</v>
      </c>
      <c r="C845" s="1">
        <v>7.0</v>
      </c>
      <c r="D845" s="1">
        <v>16.0</v>
      </c>
      <c r="E845" s="1">
        <f t="shared" si="1"/>
        <v>16</v>
      </c>
      <c r="F845" s="1" t="str">
        <f>VLOOKUP(E845,State_code!$B$1:$C$56, 2, FALSE)</f>
        <v>ID</v>
      </c>
      <c r="G845" s="1">
        <v>1602.0</v>
      </c>
      <c r="H845" s="1">
        <v>-2.0</v>
      </c>
      <c r="I845" s="1" t="s">
        <v>1837</v>
      </c>
      <c r="J845" s="5">
        <v>4.0</v>
      </c>
    </row>
    <row r="846" hidden="1">
      <c r="A846" s="1" t="s">
        <v>1838</v>
      </c>
      <c r="B846" s="1">
        <v>142285.0</v>
      </c>
      <c r="C846" s="1">
        <v>7.0</v>
      </c>
      <c r="D846" s="1">
        <v>16.0</v>
      </c>
      <c r="E846" s="1">
        <f t="shared" si="1"/>
        <v>16</v>
      </c>
      <c r="F846" s="1" t="str">
        <f>VLOOKUP(E846,State_code!$B$1:$C$56, 2, FALSE)</f>
        <v>ID</v>
      </c>
      <c r="G846" s="1">
        <v>1601.0</v>
      </c>
      <c r="H846" s="1">
        <v>-2.0</v>
      </c>
      <c r="I846" s="1" t="s">
        <v>1838</v>
      </c>
      <c r="J846" s="5">
        <v>3.0</v>
      </c>
    </row>
    <row r="847" hidden="1">
      <c r="A847" s="1" t="s">
        <v>1839</v>
      </c>
      <c r="B847" s="1">
        <v>142294.0</v>
      </c>
      <c r="C847" s="1">
        <v>7.0</v>
      </c>
      <c r="D847" s="1">
        <v>22.0</v>
      </c>
      <c r="E847" s="1">
        <f t="shared" si="1"/>
        <v>16</v>
      </c>
      <c r="F847" s="1" t="str">
        <f>VLOOKUP(E847,State_code!$B$1:$C$56, 2, FALSE)</f>
        <v>ID</v>
      </c>
      <c r="G847" s="1">
        <v>1601.0</v>
      </c>
      <c r="H847" s="1">
        <v>-2.0</v>
      </c>
      <c r="I847" s="1" t="s">
        <v>1839</v>
      </c>
      <c r="J847" s="5">
        <v>3.0</v>
      </c>
    </row>
    <row r="848" hidden="1">
      <c r="A848" s="1" t="s">
        <v>1840</v>
      </c>
      <c r="B848" s="1">
        <v>142328.0</v>
      </c>
      <c r="C848" s="1">
        <v>7.0</v>
      </c>
      <c r="D848" s="1">
        <v>22.0</v>
      </c>
      <c r="E848" s="1">
        <f t="shared" si="1"/>
        <v>16</v>
      </c>
      <c r="F848" s="1" t="str">
        <f>VLOOKUP(E848,State_code!$B$1:$C$56, 2, FALSE)</f>
        <v>ID</v>
      </c>
      <c r="G848" s="1">
        <v>1601.0</v>
      </c>
      <c r="H848" s="1">
        <v>-2.0</v>
      </c>
      <c r="I848" s="1" t="s">
        <v>1840</v>
      </c>
      <c r="J848" s="5">
        <v>2.0</v>
      </c>
    </row>
    <row r="849" hidden="1">
      <c r="A849" s="1" t="s">
        <v>1841</v>
      </c>
      <c r="B849" s="1">
        <v>142407.0</v>
      </c>
      <c r="C849" s="1">
        <v>7.0</v>
      </c>
      <c r="D849" s="1">
        <v>-2.0</v>
      </c>
      <c r="E849" s="1">
        <f t="shared" si="1"/>
        <v>16</v>
      </c>
      <c r="F849" s="1" t="str">
        <f>VLOOKUP(E849,State_code!$B$1:$C$56, 2, FALSE)</f>
        <v>ID</v>
      </c>
      <c r="G849" s="1">
        <v>1602.0</v>
      </c>
      <c r="H849" s="1">
        <v>-2.0</v>
      </c>
      <c r="I849" s="1" t="s">
        <v>1841</v>
      </c>
      <c r="J849" s="5">
        <v>2.0</v>
      </c>
    </row>
    <row r="850" hidden="1">
      <c r="A850" s="1" t="s">
        <v>1842</v>
      </c>
      <c r="B850" s="1">
        <v>142443.0</v>
      </c>
      <c r="C850" s="1">
        <v>7.0</v>
      </c>
      <c r="D850" s="1">
        <v>2.0</v>
      </c>
      <c r="E850" s="1">
        <f t="shared" si="1"/>
        <v>16</v>
      </c>
      <c r="F850" s="1" t="str">
        <f>VLOOKUP(E850,State_code!$B$1:$C$56, 2, FALSE)</f>
        <v>ID</v>
      </c>
      <c r="G850" s="1">
        <v>1601.0</v>
      </c>
      <c r="H850" s="1">
        <v>-2.0</v>
      </c>
      <c r="I850" s="1" t="s">
        <v>1842</v>
      </c>
      <c r="J850" s="5">
        <v>2.0</v>
      </c>
    </row>
    <row r="851" hidden="1">
      <c r="A851" s="1" t="s">
        <v>1843</v>
      </c>
      <c r="B851" s="1">
        <v>142461.0</v>
      </c>
      <c r="C851" s="1">
        <v>7.0</v>
      </c>
      <c r="D851" s="1">
        <v>18.0</v>
      </c>
      <c r="E851" s="1">
        <f t="shared" si="1"/>
        <v>16</v>
      </c>
      <c r="F851" s="1" t="str">
        <f>VLOOKUP(E851,State_code!$B$1:$C$56, 2, FALSE)</f>
        <v>ID</v>
      </c>
      <c r="G851" s="1">
        <v>1601.0</v>
      </c>
      <c r="H851" s="1">
        <v>59.0</v>
      </c>
      <c r="I851" s="1" t="s">
        <v>1843</v>
      </c>
      <c r="J851" s="5">
        <v>2.0</v>
      </c>
    </row>
    <row r="852" hidden="1">
      <c r="A852" s="1" t="s">
        <v>1844</v>
      </c>
      <c r="B852" s="1">
        <v>142489.0</v>
      </c>
      <c r="C852" s="1">
        <v>7.0</v>
      </c>
      <c r="D852" s="1">
        <v>-2.0</v>
      </c>
      <c r="E852" s="1">
        <f t="shared" si="1"/>
        <v>16</v>
      </c>
      <c r="F852" s="1" t="str">
        <f>VLOOKUP(E852,State_code!$B$1:$C$56, 2, FALSE)</f>
        <v>ID</v>
      </c>
      <c r="G852" s="1">
        <v>1602.0</v>
      </c>
      <c r="H852" s="1">
        <v>-2.0</v>
      </c>
      <c r="I852" s="1" t="s">
        <v>1844</v>
      </c>
      <c r="J852" s="5">
        <v>2.0</v>
      </c>
    </row>
    <row r="853" hidden="1">
      <c r="A853" s="1" t="s">
        <v>1845</v>
      </c>
      <c r="B853" s="1">
        <v>142522.0</v>
      </c>
      <c r="C853" s="1">
        <v>7.0</v>
      </c>
      <c r="D853" s="1">
        <v>22.0</v>
      </c>
      <c r="E853" s="1">
        <f t="shared" si="1"/>
        <v>16</v>
      </c>
      <c r="F853" s="1" t="str">
        <f>VLOOKUP(E853,State_code!$B$1:$C$56, 2, FALSE)</f>
        <v>ID</v>
      </c>
      <c r="G853" s="1">
        <v>1602.0</v>
      </c>
      <c r="H853" s="1">
        <v>94.0</v>
      </c>
      <c r="I853" s="1" t="s">
        <v>1845</v>
      </c>
      <c r="J853" s="5">
        <v>2.0</v>
      </c>
    </row>
    <row r="854" hidden="1">
      <c r="A854" s="1" t="s">
        <v>1846</v>
      </c>
      <c r="B854" s="1">
        <v>142559.0</v>
      </c>
      <c r="C854" s="1">
        <v>7.0</v>
      </c>
      <c r="D854" s="1">
        <v>6.0</v>
      </c>
      <c r="E854" s="1">
        <f t="shared" si="1"/>
        <v>16</v>
      </c>
      <c r="F854" s="1" t="str">
        <f>VLOOKUP(E854,State_code!$B$1:$C$56, 2, FALSE)</f>
        <v>ID</v>
      </c>
      <c r="G854" s="1">
        <v>1602.0</v>
      </c>
      <c r="H854" s="1">
        <v>-2.0</v>
      </c>
      <c r="I854" s="1" t="s">
        <v>1846</v>
      </c>
      <c r="J854" s="5">
        <v>1.0</v>
      </c>
    </row>
    <row r="855" hidden="1">
      <c r="A855" s="1" t="s">
        <v>1847</v>
      </c>
      <c r="B855" s="1">
        <v>142832.0</v>
      </c>
      <c r="C855" s="1">
        <v>3.0</v>
      </c>
      <c r="D855" s="1">
        <v>26.0</v>
      </c>
      <c r="E855" s="1">
        <f t="shared" si="1"/>
        <v>17</v>
      </c>
      <c r="F855" s="1" t="str">
        <f>VLOOKUP(E855,State_code!$B$1:$C$56, 2, FALSE)</f>
        <v>IL</v>
      </c>
      <c r="G855" s="1">
        <v>1707.0</v>
      </c>
      <c r="H855" s="1">
        <v>-2.0</v>
      </c>
      <c r="I855" s="1" t="s">
        <v>1847</v>
      </c>
      <c r="J855" s="5">
        <v>4.0</v>
      </c>
    </row>
    <row r="856" hidden="1">
      <c r="A856" s="1" t="s">
        <v>1848</v>
      </c>
      <c r="B856" s="1">
        <v>142887.0</v>
      </c>
      <c r="C856" s="1">
        <v>3.0</v>
      </c>
      <c r="D856" s="1">
        <v>30.0</v>
      </c>
      <c r="E856" s="1">
        <f t="shared" si="1"/>
        <v>17</v>
      </c>
      <c r="F856" s="1" t="str">
        <f>VLOOKUP(E856,State_code!$B$1:$C$56, 2, FALSE)</f>
        <v>IL</v>
      </c>
      <c r="G856" s="1">
        <v>1707.0</v>
      </c>
      <c r="H856" s="1">
        <v>-2.0</v>
      </c>
      <c r="I856" s="1" t="s">
        <v>1848</v>
      </c>
      <c r="J856" s="5">
        <v>3.0</v>
      </c>
    </row>
    <row r="857" hidden="1">
      <c r="A857" s="1" t="s">
        <v>1849</v>
      </c>
      <c r="B857" s="1">
        <v>142957.0</v>
      </c>
      <c r="C857" s="1">
        <v>3.0</v>
      </c>
      <c r="D857" s="1">
        <v>-2.0</v>
      </c>
      <c r="E857" s="1">
        <f t="shared" si="1"/>
        <v>17</v>
      </c>
      <c r="F857" s="1" t="str">
        <f>VLOOKUP(E857,State_code!$B$1:$C$56, 2, FALSE)</f>
        <v>IL</v>
      </c>
      <c r="G857" s="1">
        <v>1709.0</v>
      </c>
      <c r="H857" s="1">
        <v>-2.0</v>
      </c>
      <c r="I857" s="1" t="s">
        <v>1849</v>
      </c>
      <c r="J857" s="5">
        <v>3.0</v>
      </c>
    </row>
    <row r="858" hidden="1">
      <c r="A858" s="1" t="s">
        <v>452</v>
      </c>
      <c r="B858" s="1">
        <v>143048.0</v>
      </c>
      <c r="C858" s="1">
        <v>3.0</v>
      </c>
      <c r="D858" s="1">
        <v>30.0</v>
      </c>
      <c r="E858" s="1">
        <f t="shared" si="1"/>
        <v>17</v>
      </c>
      <c r="F858" s="1" t="str">
        <f>VLOOKUP(E858,State_code!$B$1:$C$56, 2, FALSE)</f>
        <v>IL</v>
      </c>
      <c r="G858" s="1">
        <v>1707.0</v>
      </c>
      <c r="H858" s="1">
        <v>-2.0</v>
      </c>
      <c r="I858" s="1" t="s">
        <v>452</v>
      </c>
      <c r="J858" s="5">
        <v>1.0</v>
      </c>
    </row>
    <row r="859" hidden="1">
      <c r="A859" s="1" t="s">
        <v>943</v>
      </c>
      <c r="B859" s="1">
        <v>143084.0</v>
      </c>
      <c r="C859" s="1">
        <v>3.0</v>
      </c>
      <c r="D859" s="1">
        <v>21.0</v>
      </c>
      <c r="E859" s="1">
        <f t="shared" si="1"/>
        <v>17</v>
      </c>
      <c r="F859" s="1" t="str">
        <f>VLOOKUP(E859,State_code!$B$1:$C$56, 2, FALSE)</f>
        <v>IL</v>
      </c>
      <c r="G859" s="1">
        <v>1717.0</v>
      </c>
      <c r="H859" s="1">
        <v>39.0</v>
      </c>
      <c r="I859" s="1" t="s">
        <v>943</v>
      </c>
      <c r="J859" s="5">
        <v>4.0</v>
      </c>
    </row>
    <row r="860" hidden="1">
      <c r="A860" s="1" t="s">
        <v>1850</v>
      </c>
      <c r="B860" s="1">
        <v>143118.0</v>
      </c>
      <c r="C860" s="1">
        <v>3.0</v>
      </c>
      <c r="D860" s="1">
        <v>17.0</v>
      </c>
      <c r="E860" s="1">
        <f t="shared" si="1"/>
        <v>17</v>
      </c>
      <c r="F860" s="1" t="str">
        <f>VLOOKUP(E860,State_code!$B$1:$C$56, 2, FALSE)</f>
        <v>IL</v>
      </c>
      <c r="G860" s="1">
        <v>1711.0</v>
      </c>
      <c r="H860" s="1">
        <v>-2.0</v>
      </c>
      <c r="I860" s="1" t="s">
        <v>1850</v>
      </c>
      <c r="J860" s="5">
        <v>3.0</v>
      </c>
    </row>
    <row r="861" hidden="1">
      <c r="A861" s="1" t="s">
        <v>1851</v>
      </c>
      <c r="B861" s="1">
        <v>143215.0</v>
      </c>
      <c r="C861" s="1">
        <v>3.0</v>
      </c>
      <c r="D861" s="1">
        <v>6.0</v>
      </c>
      <c r="E861" s="1">
        <f t="shared" si="1"/>
        <v>17</v>
      </c>
      <c r="F861" s="1" t="str">
        <f>VLOOKUP(E861,State_code!$B$1:$C$56, 2, FALSE)</f>
        <v>IL</v>
      </c>
      <c r="G861" s="1">
        <v>1712.0</v>
      </c>
      <c r="H861" s="1">
        <v>-2.0</v>
      </c>
      <c r="I861" s="1" t="s">
        <v>1851</v>
      </c>
      <c r="J861" s="5">
        <v>1.0</v>
      </c>
    </row>
    <row r="862" hidden="1">
      <c r="A862" s="1" t="s">
        <v>1852</v>
      </c>
      <c r="B862" s="1">
        <v>143233.0</v>
      </c>
      <c r="C862" s="1">
        <v>3.0</v>
      </c>
      <c r="D862" s="1">
        <v>24.0</v>
      </c>
      <c r="E862" s="1">
        <f t="shared" si="1"/>
        <v>18</v>
      </c>
      <c r="F862" s="1" t="str">
        <f>VLOOKUP(E862,State_code!$B$1:$C$56, 2, FALSE)</f>
        <v>IN</v>
      </c>
      <c r="G862" s="1">
        <v>1806.0</v>
      </c>
      <c r="H862" s="1">
        <v>58.0</v>
      </c>
      <c r="I862" s="1" t="s">
        <v>1852</v>
      </c>
      <c r="J862" s="5">
        <v>1.0</v>
      </c>
    </row>
    <row r="863" hidden="1">
      <c r="A863" s="1" t="s">
        <v>1853</v>
      </c>
      <c r="B863" s="1">
        <v>143279.0</v>
      </c>
      <c r="C863" s="1">
        <v>3.0</v>
      </c>
      <c r="D863" s="1">
        <v>6.0</v>
      </c>
      <c r="E863" s="1">
        <f t="shared" si="1"/>
        <v>17</v>
      </c>
      <c r="F863" s="1" t="str">
        <f>VLOOKUP(E863,State_code!$B$1:$C$56, 2, FALSE)</f>
        <v>IL</v>
      </c>
      <c r="G863" s="1">
        <v>1717.0</v>
      </c>
      <c r="H863" s="1">
        <v>-2.0</v>
      </c>
      <c r="I863" s="1" t="s">
        <v>1853</v>
      </c>
      <c r="J863" s="5">
        <v>1.0</v>
      </c>
    </row>
    <row r="864" hidden="1">
      <c r="A864" s="1" t="s">
        <v>1854</v>
      </c>
      <c r="B864" s="1">
        <v>143288.0</v>
      </c>
      <c r="C864" s="1">
        <v>3.0</v>
      </c>
      <c r="D864" s="1">
        <v>22.0</v>
      </c>
      <c r="E864" s="1">
        <f t="shared" si="1"/>
        <v>17</v>
      </c>
      <c r="F864" s="1" t="str">
        <f>VLOOKUP(E864,State_code!$B$1:$C$56, 2, FALSE)</f>
        <v>IL</v>
      </c>
      <c r="G864" s="1">
        <v>1713.0</v>
      </c>
      <c r="H864" s="1">
        <v>66.0</v>
      </c>
      <c r="I864" s="1" t="s">
        <v>1854</v>
      </c>
      <c r="J864" s="5">
        <v>1.0</v>
      </c>
    </row>
    <row r="865" hidden="1">
      <c r="A865" s="1" t="s">
        <v>1855</v>
      </c>
      <c r="B865" s="1">
        <v>143297.0</v>
      </c>
      <c r="C865" s="1">
        <v>3.0</v>
      </c>
      <c r="D865" s="1">
        <v>26.0</v>
      </c>
      <c r="E865" s="1">
        <f t="shared" si="1"/>
        <v>17</v>
      </c>
      <c r="F865" s="1" t="str">
        <f>VLOOKUP(E865,State_code!$B$1:$C$56, 2, FALSE)</f>
        <v>IL</v>
      </c>
      <c r="G865" s="1">
        <v>1715.0</v>
      </c>
      <c r="H865" s="1">
        <v>-2.0</v>
      </c>
      <c r="I865" s="1" t="s">
        <v>1855</v>
      </c>
      <c r="J865" s="5">
        <v>1.0</v>
      </c>
    </row>
    <row r="866" hidden="1">
      <c r="A866" s="1" t="s">
        <v>1856</v>
      </c>
      <c r="B866" s="1">
        <v>143358.0</v>
      </c>
      <c r="C866" s="1">
        <v>3.0</v>
      </c>
      <c r="D866" s="1">
        <v>17.0</v>
      </c>
      <c r="E866" s="1">
        <f t="shared" si="1"/>
        <v>17</v>
      </c>
      <c r="F866" s="1" t="str">
        <f>VLOOKUP(E866,State_code!$B$1:$C$56, 2, FALSE)</f>
        <v>IL</v>
      </c>
      <c r="G866" s="1">
        <v>1717.0</v>
      </c>
      <c r="H866" s="1">
        <v>-2.0</v>
      </c>
      <c r="I866" s="1" t="s">
        <v>1856</v>
      </c>
      <c r="J866" s="5">
        <v>1.0</v>
      </c>
    </row>
    <row r="867" hidden="1">
      <c r="A867" s="1" t="s">
        <v>1857</v>
      </c>
      <c r="B867" s="1">
        <v>143376.0</v>
      </c>
      <c r="C867" s="1">
        <v>3.0</v>
      </c>
      <c r="D867" s="1">
        <v>-2.0</v>
      </c>
      <c r="E867" s="1">
        <f t="shared" si="1"/>
        <v>17</v>
      </c>
      <c r="F867" s="1" t="str">
        <f>VLOOKUP(E867,State_code!$B$1:$C$56, 2, FALSE)</f>
        <v>IL</v>
      </c>
      <c r="G867" s="1">
        <v>1701.0</v>
      </c>
      <c r="H867" s="1">
        <v>-2.0</v>
      </c>
      <c r="I867" s="1" t="s">
        <v>1857</v>
      </c>
      <c r="J867" s="5">
        <v>1.0</v>
      </c>
    </row>
    <row r="868" hidden="1">
      <c r="A868" s="1" t="s">
        <v>1858</v>
      </c>
      <c r="B868" s="1">
        <v>143464.0</v>
      </c>
      <c r="C868" s="1">
        <v>3.0</v>
      </c>
      <c r="D868" s="1">
        <v>-2.0</v>
      </c>
      <c r="E868" s="1">
        <f t="shared" si="1"/>
        <v>17</v>
      </c>
      <c r="F868" s="1" t="str">
        <f>VLOOKUP(E868,State_code!$B$1:$C$56, 2, FALSE)</f>
        <v>IL</v>
      </c>
      <c r="G868" s="1">
        <v>1706.0</v>
      </c>
      <c r="H868" s="1">
        <v>-2.0</v>
      </c>
      <c r="I868" s="1" t="s">
        <v>1858</v>
      </c>
      <c r="J868" s="5">
        <v>3.0</v>
      </c>
    </row>
    <row r="869" hidden="1">
      <c r="A869" s="1" t="s">
        <v>1859</v>
      </c>
      <c r="B869" s="1">
        <v>143473.0</v>
      </c>
      <c r="C869" s="1">
        <v>3.0</v>
      </c>
      <c r="D869" s="1">
        <v>-2.0</v>
      </c>
      <c r="E869" s="1">
        <f t="shared" si="1"/>
        <v>17</v>
      </c>
      <c r="F869" s="1" t="str">
        <f>VLOOKUP(E869,State_code!$B$1:$C$56, 2, FALSE)</f>
        <v>IL</v>
      </c>
      <c r="G869" s="1">
        <v>1703.0</v>
      </c>
      <c r="H869" s="1">
        <v>-2.0</v>
      </c>
      <c r="I869" s="1" t="s">
        <v>1859</v>
      </c>
      <c r="J869" s="5">
        <v>4.0</v>
      </c>
    </row>
    <row r="870" hidden="1">
      <c r="A870" s="1" t="s">
        <v>1860</v>
      </c>
      <c r="B870" s="1">
        <v>143482.0</v>
      </c>
      <c r="C870" s="1">
        <v>3.0</v>
      </c>
      <c r="D870" s="1">
        <v>-2.0</v>
      </c>
      <c r="E870" s="1">
        <f t="shared" si="1"/>
        <v>17</v>
      </c>
      <c r="F870" s="1" t="str">
        <f>VLOOKUP(E870,State_code!$B$1:$C$56, 2, FALSE)</f>
        <v>IL</v>
      </c>
      <c r="G870" s="1">
        <v>1702.0</v>
      </c>
      <c r="H870" s="1">
        <v>-2.0</v>
      </c>
      <c r="I870" s="1" t="s">
        <v>1860</v>
      </c>
      <c r="J870" s="5">
        <v>1.0</v>
      </c>
    </row>
    <row r="871" hidden="1">
      <c r="A871" s="1" t="s">
        <v>1860</v>
      </c>
      <c r="B871" s="1">
        <v>143491.0</v>
      </c>
      <c r="C871" s="1">
        <v>3.0</v>
      </c>
      <c r="D871" s="1">
        <v>-2.0</v>
      </c>
      <c r="E871" s="1">
        <f t="shared" si="1"/>
        <v>17</v>
      </c>
      <c r="F871" s="1" t="str">
        <f>VLOOKUP(E871,State_code!$B$1:$C$56, 2, FALSE)</f>
        <v>IL</v>
      </c>
      <c r="G871" s="1">
        <v>1704.0</v>
      </c>
      <c r="H871" s="1">
        <v>-2.0</v>
      </c>
      <c r="I871" s="1" t="s">
        <v>1860</v>
      </c>
      <c r="J871" s="5">
        <v>1.0</v>
      </c>
    </row>
    <row r="872" hidden="1">
      <c r="A872" s="1" t="s">
        <v>1861</v>
      </c>
      <c r="B872" s="1">
        <v>143552.0</v>
      </c>
      <c r="C872" s="1">
        <v>3.0</v>
      </c>
      <c r="D872" s="1">
        <v>-2.0</v>
      </c>
      <c r="E872" s="1">
        <f t="shared" si="1"/>
        <v>17</v>
      </c>
      <c r="F872" s="1" t="str">
        <f>VLOOKUP(E872,State_code!$B$1:$C$56, 2, FALSE)</f>
        <v>IL</v>
      </c>
      <c r="G872" s="1">
        <v>1706.0</v>
      </c>
      <c r="H872" s="1">
        <v>-2.0</v>
      </c>
      <c r="I872" s="1" t="s">
        <v>1861</v>
      </c>
      <c r="J872" s="5">
        <v>2.0</v>
      </c>
    </row>
    <row r="873" hidden="1">
      <c r="A873" s="1" t="s">
        <v>1862</v>
      </c>
      <c r="B873" s="1">
        <v>143613.0</v>
      </c>
      <c r="C873" s="1">
        <v>3.0</v>
      </c>
      <c r="D873" s="1">
        <v>2.0</v>
      </c>
      <c r="E873" s="1">
        <f t="shared" si="1"/>
        <v>17</v>
      </c>
      <c r="F873" s="1" t="str">
        <f>VLOOKUP(E873,State_code!$B$1:$C$56, 2, FALSE)</f>
        <v>IL</v>
      </c>
      <c r="G873" s="1">
        <v>1717.0</v>
      </c>
      <c r="H873" s="1">
        <v>-2.0</v>
      </c>
      <c r="I873" s="1" t="s">
        <v>1862</v>
      </c>
      <c r="J873" s="5">
        <v>4.0</v>
      </c>
    </row>
    <row r="874" hidden="1">
      <c r="A874" s="1" t="s">
        <v>1863</v>
      </c>
      <c r="B874" s="1">
        <v>143659.0</v>
      </c>
      <c r="C874" s="1">
        <v>3.0</v>
      </c>
      <c r="D874" s="1">
        <v>24.0</v>
      </c>
      <c r="E874" s="1">
        <f t="shared" si="1"/>
        <v>17</v>
      </c>
      <c r="F874" s="1" t="str">
        <f>VLOOKUP(E874,State_code!$B$1:$C$56, 2, FALSE)</f>
        <v>IL</v>
      </c>
      <c r="G874" s="1">
        <v>1702.0</v>
      </c>
      <c r="H874" s="1">
        <v>30.0</v>
      </c>
      <c r="I874" s="1" t="s">
        <v>1863</v>
      </c>
      <c r="J874" s="5">
        <v>2.0</v>
      </c>
    </row>
    <row r="875" hidden="1">
      <c r="A875" s="1" t="s">
        <v>1864</v>
      </c>
      <c r="B875" s="1">
        <v>143853.0</v>
      </c>
      <c r="C875" s="1">
        <v>3.0</v>
      </c>
      <c r="D875" s="1">
        <v>25.0</v>
      </c>
      <c r="E875" s="1">
        <f t="shared" si="1"/>
        <v>17</v>
      </c>
      <c r="F875" s="1" t="str">
        <f>VLOOKUP(E875,State_code!$B$1:$C$56, 2, FALSE)</f>
        <v>IL</v>
      </c>
      <c r="G875" s="1">
        <v>1706.0</v>
      </c>
      <c r="H875" s="1">
        <v>-2.0</v>
      </c>
      <c r="I875" s="1" t="s">
        <v>1864</v>
      </c>
      <c r="J875" s="5">
        <v>2.0</v>
      </c>
    </row>
    <row r="876" hidden="1">
      <c r="A876" s="1" t="s">
        <v>1865</v>
      </c>
      <c r="B876" s="1">
        <v>143978.0</v>
      </c>
      <c r="C876" s="1">
        <v>3.0</v>
      </c>
      <c r="D876" s="1">
        <v>26.0</v>
      </c>
      <c r="E876" s="1">
        <f t="shared" si="1"/>
        <v>17</v>
      </c>
      <c r="F876" s="1" t="str">
        <f>VLOOKUP(E876,State_code!$B$1:$C$56, 2, FALSE)</f>
        <v>IL</v>
      </c>
      <c r="G876" s="1">
        <v>1707.0</v>
      </c>
      <c r="H876" s="1">
        <v>-2.0</v>
      </c>
      <c r="I876" s="1" t="s">
        <v>1865</v>
      </c>
      <c r="J876" s="5">
        <v>1.0</v>
      </c>
    </row>
    <row r="877" hidden="1">
      <c r="A877" s="1" t="s">
        <v>882</v>
      </c>
      <c r="B877" s="1">
        <v>144005.0</v>
      </c>
      <c r="C877" s="1">
        <v>3.0</v>
      </c>
      <c r="D877" s="1">
        <v>18.0</v>
      </c>
      <c r="E877" s="1">
        <f t="shared" si="1"/>
        <v>17</v>
      </c>
      <c r="F877" s="1" t="str">
        <f>VLOOKUP(E877,State_code!$B$1:$C$56, 2, FALSE)</f>
        <v>IL</v>
      </c>
      <c r="G877" s="1">
        <v>1701.0</v>
      </c>
      <c r="H877" s="1">
        <v>-2.0</v>
      </c>
      <c r="I877" s="1" t="s">
        <v>882</v>
      </c>
      <c r="J877" s="5">
        <v>3.0</v>
      </c>
    </row>
    <row r="878" hidden="1">
      <c r="A878" s="1" t="s">
        <v>1866</v>
      </c>
      <c r="B878" s="1">
        <v>144014.0</v>
      </c>
      <c r="C878" s="1">
        <v>3.0</v>
      </c>
      <c r="D878" s="1">
        <v>24.0</v>
      </c>
      <c r="E878" s="1">
        <f t="shared" si="1"/>
        <v>17</v>
      </c>
      <c r="F878" s="1" t="str">
        <f>VLOOKUP(E878,State_code!$B$1:$C$56, 2, FALSE)</f>
        <v>IL</v>
      </c>
      <c r="G878" s="1">
        <v>1701.0</v>
      </c>
      <c r="H878" s="1">
        <v>76.0</v>
      </c>
      <c r="I878" s="1" t="s">
        <v>1866</v>
      </c>
      <c r="J878" s="5">
        <v>1.0</v>
      </c>
    </row>
    <row r="879" hidden="1">
      <c r="A879" s="1" t="s">
        <v>1867</v>
      </c>
      <c r="B879" s="1">
        <v>144050.0</v>
      </c>
      <c r="C879" s="1">
        <v>3.0</v>
      </c>
      <c r="D879" s="1">
        <v>15.0</v>
      </c>
      <c r="E879" s="1">
        <f t="shared" si="1"/>
        <v>17</v>
      </c>
      <c r="F879" s="1" t="str">
        <f>VLOOKUP(E879,State_code!$B$1:$C$56, 2, FALSE)</f>
        <v>IL</v>
      </c>
      <c r="G879" s="1">
        <v>1701.0</v>
      </c>
      <c r="H879" s="1">
        <v>-2.0</v>
      </c>
      <c r="I879" s="1" t="s">
        <v>1867</v>
      </c>
      <c r="J879" s="5">
        <v>1.0</v>
      </c>
    </row>
    <row r="880" hidden="1">
      <c r="A880" s="1" t="s">
        <v>1868</v>
      </c>
      <c r="B880" s="1">
        <v>144157.0</v>
      </c>
      <c r="C880" s="1">
        <v>3.0</v>
      </c>
      <c r="D880" s="1">
        <v>6.0</v>
      </c>
      <c r="E880" s="1">
        <f t="shared" si="1"/>
        <v>17</v>
      </c>
      <c r="F880" s="1" t="str">
        <f>VLOOKUP(E880,State_code!$B$1:$C$56, 2, FALSE)</f>
        <v>IL</v>
      </c>
      <c r="G880" s="1">
        <v>1707.0</v>
      </c>
      <c r="H880" s="1">
        <v>-2.0</v>
      </c>
      <c r="I880" s="1" t="s">
        <v>1868</v>
      </c>
      <c r="J880" s="5">
        <v>4.0</v>
      </c>
    </row>
    <row r="881" hidden="1">
      <c r="A881" s="1" t="s">
        <v>1869</v>
      </c>
      <c r="B881" s="1">
        <v>144166.0</v>
      </c>
      <c r="C881" s="1">
        <v>3.0</v>
      </c>
      <c r="D881" s="1">
        <v>5.0</v>
      </c>
      <c r="E881" s="1">
        <f t="shared" si="1"/>
        <v>17</v>
      </c>
      <c r="F881" s="1" t="str">
        <f>VLOOKUP(E881,State_code!$B$1:$C$56, 2, FALSE)</f>
        <v>IL</v>
      </c>
      <c r="G881" s="1">
        <v>1707.0</v>
      </c>
      <c r="H881" s="1">
        <v>-2.0</v>
      </c>
      <c r="I881" s="1" t="s">
        <v>1869</v>
      </c>
      <c r="J881" s="5">
        <v>4.0</v>
      </c>
    </row>
    <row r="882" hidden="1">
      <c r="A882" s="1" t="s">
        <v>1870</v>
      </c>
      <c r="B882" s="1">
        <v>144175.0</v>
      </c>
      <c r="C882" s="1">
        <v>3.0</v>
      </c>
      <c r="D882" s="1">
        <v>3.0</v>
      </c>
      <c r="E882" s="1">
        <f t="shared" si="1"/>
        <v>17</v>
      </c>
      <c r="F882" s="1" t="str">
        <f>VLOOKUP(E882,State_code!$B$1:$C$56, 2, FALSE)</f>
        <v>IL</v>
      </c>
      <c r="G882" s="1">
        <v>1702.0</v>
      </c>
      <c r="H882" s="1">
        <v>-2.0</v>
      </c>
      <c r="I882" s="1" t="s">
        <v>1870</v>
      </c>
      <c r="J882" s="5">
        <v>2.0</v>
      </c>
    </row>
    <row r="883" hidden="1">
      <c r="A883" s="1" t="s">
        <v>1871</v>
      </c>
      <c r="B883" s="1">
        <v>144184.0</v>
      </c>
      <c r="C883" s="1">
        <v>3.0</v>
      </c>
      <c r="D883" s="1">
        <v>3.0</v>
      </c>
      <c r="E883" s="1">
        <f t="shared" si="1"/>
        <v>17</v>
      </c>
      <c r="F883" s="1" t="str">
        <f>VLOOKUP(E883,State_code!$B$1:$C$56, 2, FALSE)</f>
        <v>IL</v>
      </c>
      <c r="G883" s="1">
        <v>1709.0</v>
      </c>
      <c r="H883" s="1">
        <v>-2.0</v>
      </c>
      <c r="I883" s="1" t="s">
        <v>1871</v>
      </c>
      <c r="J883" s="5">
        <v>2.0</v>
      </c>
    </row>
    <row r="884" hidden="1">
      <c r="A884" s="1" t="s">
        <v>1872</v>
      </c>
      <c r="B884" s="1">
        <v>144193.0</v>
      </c>
      <c r="C884" s="1">
        <v>3.0</v>
      </c>
      <c r="D884" s="1">
        <v>6.0</v>
      </c>
      <c r="E884" s="1">
        <f t="shared" si="1"/>
        <v>17</v>
      </c>
      <c r="F884" s="1" t="str">
        <f>VLOOKUP(E884,State_code!$B$1:$C$56, 2, FALSE)</f>
        <v>IL</v>
      </c>
      <c r="G884" s="1">
        <v>1704.0</v>
      </c>
      <c r="H884" s="1">
        <v>-2.0</v>
      </c>
      <c r="I884" s="1" t="s">
        <v>1872</v>
      </c>
      <c r="J884" s="5">
        <v>4.0</v>
      </c>
    </row>
    <row r="885" hidden="1">
      <c r="A885" s="1" t="s">
        <v>1873</v>
      </c>
      <c r="B885" s="1">
        <v>144209.0</v>
      </c>
      <c r="C885" s="1">
        <v>3.0</v>
      </c>
      <c r="D885" s="1">
        <v>2.0</v>
      </c>
      <c r="E885" s="1">
        <f t="shared" si="1"/>
        <v>17</v>
      </c>
      <c r="F885" s="1" t="str">
        <f>VLOOKUP(E885,State_code!$B$1:$C$56, 2, FALSE)</f>
        <v>IL</v>
      </c>
      <c r="G885" s="1">
        <v>1707.0</v>
      </c>
      <c r="H885" s="1">
        <v>-2.0</v>
      </c>
      <c r="I885" s="1" t="s">
        <v>1873</v>
      </c>
      <c r="J885" s="5">
        <v>2.0</v>
      </c>
    </row>
    <row r="886" hidden="1">
      <c r="A886" s="1" t="s">
        <v>1874</v>
      </c>
      <c r="B886" s="1">
        <v>144218.0</v>
      </c>
      <c r="C886" s="1">
        <v>3.0</v>
      </c>
      <c r="D886" s="1">
        <v>3.0</v>
      </c>
      <c r="E886" s="1">
        <f t="shared" si="1"/>
        <v>17</v>
      </c>
      <c r="F886" s="1" t="str">
        <f>VLOOKUP(E886,State_code!$B$1:$C$56, 2, FALSE)</f>
        <v>IL</v>
      </c>
      <c r="G886" s="1">
        <v>1705.0</v>
      </c>
      <c r="H886" s="1">
        <v>-2.0</v>
      </c>
      <c r="I886" s="1" t="s">
        <v>1874</v>
      </c>
      <c r="J886" s="5">
        <v>1.0</v>
      </c>
    </row>
    <row r="887" hidden="1">
      <c r="A887" s="1" t="s">
        <v>1875</v>
      </c>
      <c r="B887" s="1">
        <v>144281.0</v>
      </c>
      <c r="C887" s="1">
        <v>3.0</v>
      </c>
      <c r="D887" s="1">
        <v>19.0</v>
      </c>
      <c r="E887" s="1">
        <f t="shared" si="1"/>
        <v>17</v>
      </c>
      <c r="F887" s="1" t="str">
        <f>VLOOKUP(E887,State_code!$B$1:$C$56, 2, FALSE)</f>
        <v>IL</v>
      </c>
      <c r="G887" s="1">
        <v>1707.0</v>
      </c>
      <c r="H887" s="1">
        <v>-2.0</v>
      </c>
      <c r="I887" s="1" t="s">
        <v>1875</v>
      </c>
      <c r="J887" s="5">
        <v>3.0</v>
      </c>
    </row>
    <row r="888" hidden="1">
      <c r="A888" s="1" t="s">
        <v>1876</v>
      </c>
      <c r="B888" s="1">
        <v>144351.0</v>
      </c>
      <c r="C888" s="1">
        <v>3.0</v>
      </c>
      <c r="D888" s="1">
        <v>18.0</v>
      </c>
      <c r="E888" s="1">
        <f t="shared" si="1"/>
        <v>17</v>
      </c>
      <c r="F888" s="1" t="str">
        <f>VLOOKUP(E888,State_code!$B$1:$C$56, 2, FALSE)</f>
        <v>IL</v>
      </c>
      <c r="G888" s="1">
        <v>1707.0</v>
      </c>
      <c r="H888" s="1">
        <v>68.0</v>
      </c>
      <c r="I888" s="1" t="s">
        <v>1876</v>
      </c>
      <c r="J888" s="5">
        <v>4.0</v>
      </c>
    </row>
    <row r="889" hidden="1">
      <c r="A889" s="1" t="s">
        <v>1877</v>
      </c>
      <c r="B889" s="1">
        <v>144500.0</v>
      </c>
      <c r="C889" s="1">
        <v>3.0</v>
      </c>
      <c r="D889" s="1">
        <v>-2.0</v>
      </c>
      <c r="E889" s="1">
        <f t="shared" si="1"/>
        <v>17</v>
      </c>
      <c r="F889" s="1" t="str">
        <f>VLOOKUP(E889,State_code!$B$1:$C$56, 2, FALSE)</f>
        <v>IL</v>
      </c>
      <c r="G889" s="1">
        <v>1707.0</v>
      </c>
      <c r="H889" s="1">
        <v>-2.0</v>
      </c>
      <c r="I889" s="1" t="s">
        <v>1877</v>
      </c>
      <c r="J889" s="5">
        <v>2.0</v>
      </c>
    </row>
    <row r="890" hidden="1">
      <c r="A890" s="1" t="s">
        <v>1878</v>
      </c>
      <c r="B890" s="1">
        <v>144564.0</v>
      </c>
      <c r="C890" s="1">
        <v>3.0</v>
      </c>
      <c r="D890" s="1">
        <v>6.0</v>
      </c>
      <c r="E890" s="1">
        <f t="shared" si="1"/>
        <v>17</v>
      </c>
      <c r="F890" s="1" t="str">
        <f>VLOOKUP(E890,State_code!$B$1:$C$56, 2, FALSE)</f>
        <v>IL</v>
      </c>
      <c r="G890" s="1">
        <v>1702.0</v>
      </c>
      <c r="H890" s="1">
        <v>-2.0</v>
      </c>
      <c r="I890" s="1" t="s">
        <v>1878</v>
      </c>
      <c r="J890" s="5">
        <v>2.0</v>
      </c>
    </row>
    <row r="891" hidden="1">
      <c r="A891" s="1" t="s">
        <v>1879</v>
      </c>
      <c r="B891" s="1">
        <v>144573.0</v>
      </c>
      <c r="C891" s="1">
        <v>3.0</v>
      </c>
      <c r="D891" s="1">
        <v>-2.0</v>
      </c>
      <c r="E891" s="1">
        <f t="shared" si="1"/>
        <v>17</v>
      </c>
      <c r="F891" s="1" t="str">
        <f>VLOOKUP(E891,State_code!$B$1:$C$56, 2, FALSE)</f>
        <v>IL</v>
      </c>
      <c r="G891" s="1">
        <v>1713.0</v>
      </c>
      <c r="H891" s="1">
        <v>-2.0</v>
      </c>
      <c r="I891" s="1" t="s">
        <v>1879</v>
      </c>
      <c r="J891" s="5">
        <v>2.0</v>
      </c>
    </row>
    <row r="892" hidden="1">
      <c r="A892" s="1" t="s">
        <v>1880</v>
      </c>
      <c r="B892" s="1">
        <v>144740.0</v>
      </c>
      <c r="C892" s="1">
        <v>3.0</v>
      </c>
      <c r="D892" s="1">
        <v>16.0</v>
      </c>
      <c r="E892" s="1">
        <f t="shared" si="1"/>
        <v>17</v>
      </c>
      <c r="F892" s="1" t="str">
        <f>VLOOKUP(E892,State_code!$B$1:$C$56, 2, FALSE)</f>
        <v>IL</v>
      </c>
      <c r="G892" s="1">
        <v>1707.0</v>
      </c>
      <c r="H892" s="1">
        <v>30.0</v>
      </c>
      <c r="I892" s="1" t="s">
        <v>1880</v>
      </c>
      <c r="J892" s="5">
        <v>4.0</v>
      </c>
    </row>
    <row r="893" hidden="1">
      <c r="A893" s="1" t="s">
        <v>1881</v>
      </c>
      <c r="B893" s="1">
        <v>144777.0</v>
      </c>
      <c r="C893" s="1">
        <v>3.0</v>
      </c>
      <c r="D893" s="1">
        <v>-2.0</v>
      </c>
      <c r="E893" s="1">
        <f t="shared" si="1"/>
        <v>17</v>
      </c>
      <c r="F893" s="1" t="str">
        <f>VLOOKUP(E893,State_code!$B$1:$C$56, 2, FALSE)</f>
        <v>IL</v>
      </c>
      <c r="G893" s="1">
        <v>1706.0</v>
      </c>
      <c r="H893" s="1">
        <v>-2.0</v>
      </c>
      <c r="I893" s="1" t="s">
        <v>1881</v>
      </c>
      <c r="J893" s="5">
        <v>1.0</v>
      </c>
    </row>
    <row r="894" hidden="1">
      <c r="A894" s="1" t="s">
        <v>1882</v>
      </c>
      <c r="B894" s="1">
        <v>144795.0</v>
      </c>
      <c r="C894" s="1">
        <v>3.0</v>
      </c>
      <c r="D894" s="1">
        <v>-2.0</v>
      </c>
      <c r="E894" s="1">
        <f t="shared" si="1"/>
        <v>17</v>
      </c>
      <c r="F894" s="1" t="str">
        <f>VLOOKUP(E894,State_code!$B$1:$C$56, 2, FALSE)</f>
        <v>IL</v>
      </c>
      <c r="G894" s="1">
        <v>1711.0</v>
      </c>
      <c r="H894" s="1">
        <v>-2.0</v>
      </c>
      <c r="I894" s="1" t="s">
        <v>1882</v>
      </c>
      <c r="J894" s="5">
        <v>3.0</v>
      </c>
    </row>
    <row r="895" hidden="1">
      <c r="A895" s="1" t="s">
        <v>1883</v>
      </c>
      <c r="B895" s="1">
        <v>144865.0</v>
      </c>
      <c r="C895" s="1">
        <v>3.0</v>
      </c>
      <c r="D895" s="1">
        <v>9.0</v>
      </c>
      <c r="E895" s="1">
        <f t="shared" si="1"/>
        <v>17</v>
      </c>
      <c r="F895" s="1" t="str">
        <f>VLOOKUP(E895,State_code!$B$1:$C$56, 2, FALSE)</f>
        <v>IL</v>
      </c>
      <c r="G895" s="1">
        <v>1706.0</v>
      </c>
      <c r="H895" s="1">
        <v>-2.0</v>
      </c>
      <c r="I895" s="1" t="s">
        <v>1883</v>
      </c>
      <c r="J895" s="5">
        <v>1.0</v>
      </c>
    </row>
    <row r="896" hidden="1">
      <c r="A896" s="1" t="s">
        <v>1884</v>
      </c>
      <c r="B896" s="1">
        <v>144883.0</v>
      </c>
      <c r="C896" s="1">
        <v>3.0</v>
      </c>
      <c r="D896" s="1">
        <v>21.0</v>
      </c>
      <c r="E896" s="1">
        <f t="shared" si="1"/>
        <v>17</v>
      </c>
      <c r="F896" s="1" t="str">
        <f>VLOOKUP(E896,State_code!$B$1:$C$56, 2, FALSE)</f>
        <v>IL</v>
      </c>
      <c r="G896" s="1">
        <v>1707.0</v>
      </c>
      <c r="H896" s="1">
        <v>-2.0</v>
      </c>
      <c r="I896" s="1" t="s">
        <v>1884</v>
      </c>
      <c r="J896" s="5">
        <v>4.0</v>
      </c>
    </row>
    <row r="897" hidden="1">
      <c r="A897" s="1" t="s">
        <v>323</v>
      </c>
      <c r="B897" s="1">
        <v>144892.0</v>
      </c>
      <c r="C897" s="1">
        <v>3.0</v>
      </c>
      <c r="D897" s="1">
        <v>18.0</v>
      </c>
      <c r="E897" s="1">
        <f t="shared" si="1"/>
        <v>17</v>
      </c>
      <c r="F897" s="1" t="str">
        <f>VLOOKUP(E897,State_code!$B$1:$C$56, 2, FALSE)</f>
        <v>IL</v>
      </c>
      <c r="G897" s="1">
        <v>1715.0</v>
      </c>
      <c r="H897" s="1">
        <v>-2.0</v>
      </c>
      <c r="I897" s="1" t="s">
        <v>323</v>
      </c>
      <c r="J897" s="5">
        <v>3.0</v>
      </c>
    </row>
    <row r="898" hidden="1">
      <c r="A898" s="1" t="s">
        <v>403</v>
      </c>
      <c r="B898" s="1">
        <v>144944.0</v>
      </c>
      <c r="C898" s="1">
        <v>3.0</v>
      </c>
      <c r="D898" s="1">
        <v>2.0</v>
      </c>
      <c r="E898" s="1">
        <f t="shared" si="1"/>
        <v>17</v>
      </c>
      <c r="F898" s="1" t="str">
        <f>VLOOKUP(E898,State_code!$B$1:$C$56, 2, FALSE)</f>
        <v>IL</v>
      </c>
      <c r="G898" s="1">
        <v>1708.0</v>
      </c>
      <c r="H898" s="1">
        <v>-2.0</v>
      </c>
      <c r="I898" s="1" t="s">
        <v>403</v>
      </c>
      <c r="J898" s="5">
        <v>1.0</v>
      </c>
    </row>
    <row r="899" hidden="1">
      <c r="A899" s="1" t="s">
        <v>989</v>
      </c>
      <c r="B899" s="1">
        <v>144962.0</v>
      </c>
      <c r="C899" s="1">
        <v>3.0</v>
      </c>
      <c r="D899" s="1">
        <v>18.0</v>
      </c>
      <c r="E899" s="1">
        <f t="shared" si="1"/>
        <v>17</v>
      </c>
      <c r="F899" s="1" t="str">
        <f>VLOOKUP(E899,State_code!$B$1:$C$56, 2, FALSE)</f>
        <v>IL</v>
      </c>
      <c r="G899" s="1">
        <v>1706.0</v>
      </c>
      <c r="H899" s="1">
        <v>76.0</v>
      </c>
      <c r="I899" s="1" t="s">
        <v>989</v>
      </c>
      <c r="J899" s="5">
        <v>3.0</v>
      </c>
    </row>
    <row r="900" hidden="1">
      <c r="A900" s="1" t="s">
        <v>1885</v>
      </c>
      <c r="B900" s="1">
        <v>144971.0</v>
      </c>
      <c r="C900" s="1">
        <v>3.0</v>
      </c>
      <c r="D900" s="1">
        <v>22.0</v>
      </c>
      <c r="E900" s="1">
        <f t="shared" si="1"/>
        <v>17</v>
      </c>
      <c r="F900" s="1" t="str">
        <f>VLOOKUP(E900,State_code!$B$1:$C$56, 2, FALSE)</f>
        <v>IL</v>
      </c>
      <c r="G900" s="1">
        <v>1716.0</v>
      </c>
      <c r="H900" s="1">
        <v>61.0</v>
      </c>
      <c r="I900" s="1" t="s">
        <v>1885</v>
      </c>
      <c r="J900" s="5">
        <v>1.0</v>
      </c>
    </row>
    <row r="901" hidden="1">
      <c r="A901" s="1" t="s">
        <v>1886</v>
      </c>
      <c r="B901" s="1">
        <v>145099.0</v>
      </c>
      <c r="C901" s="1">
        <v>3.0</v>
      </c>
      <c r="D901" s="1">
        <v>-2.0</v>
      </c>
      <c r="E901" s="1">
        <f t="shared" si="1"/>
        <v>17</v>
      </c>
      <c r="F901" s="1" t="str">
        <f>VLOOKUP(E901,State_code!$B$1:$C$56, 2, FALSE)</f>
        <v>IL</v>
      </c>
      <c r="G901" s="1">
        <v>1709.0</v>
      </c>
      <c r="H901" s="1">
        <v>-2.0</v>
      </c>
      <c r="I901" s="1" t="s">
        <v>1886</v>
      </c>
      <c r="J901" s="5">
        <v>4.0</v>
      </c>
    </row>
    <row r="902" hidden="1">
      <c r="A902" s="1" t="s">
        <v>1887</v>
      </c>
      <c r="B902" s="1">
        <v>145239.0</v>
      </c>
      <c r="C902" s="1">
        <v>3.0</v>
      </c>
      <c r="D902" s="1">
        <v>8.0</v>
      </c>
      <c r="E902" s="1">
        <f t="shared" si="1"/>
        <v>17</v>
      </c>
      <c r="F902" s="1" t="str">
        <f>VLOOKUP(E902,State_code!$B$1:$C$56, 2, FALSE)</f>
        <v>IL</v>
      </c>
      <c r="G902" s="1">
        <v>1706.0</v>
      </c>
      <c r="H902" s="1">
        <v>-2.0</v>
      </c>
      <c r="I902" s="1" t="s">
        <v>1887</v>
      </c>
      <c r="J902" s="5">
        <v>1.0</v>
      </c>
    </row>
    <row r="903" hidden="1">
      <c r="A903" s="1" t="s">
        <v>1888</v>
      </c>
      <c r="B903" s="1">
        <v>145275.0</v>
      </c>
      <c r="C903" s="1">
        <v>3.0</v>
      </c>
      <c r="D903" s="1">
        <v>24.0</v>
      </c>
      <c r="E903" s="1">
        <f t="shared" si="1"/>
        <v>17</v>
      </c>
      <c r="F903" s="1" t="str">
        <f>VLOOKUP(E903,State_code!$B$1:$C$56, 2, FALSE)</f>
        <v>IL</v>
      </c>
      <c r="G903" s="1">
        <v>1709.0</v>
      </c>
      <c r="H903" s="1">
        <v>71.0</v>
      </c>
      <c r="I903" s="1" t="s">
        <v>1888</v>
      </c>
      <c r="J903" s="5">
        <v>3.0</v>
      </c>
    </row>
    <row r="904" hidden="1">
      <c r="A904" s="1" t="s">
        <v>1889</v>
      </c>
      <c r="B904" s="1">
        <v>145309.0</v>
      </c>
      <c r="C904" s="1">
        <v>3.0</v>
      </c>
      <c r="D904" s="1">
        <v>-2.0</v>
      </c>
      <c r="E904" s="1">
        <f t="shared" si="1"/>
        <v>17</v>
      </c>
      <c r="F904" s="1" t="str">
        <f>VLOOKUP(E904,State_code!$B$1:$C$56, 2, FALSE)</f>
        <v>IL</v>
      </c>
      <c r="G904" s="1">
        <v>1715.0</v>
      </c>
      <c r="H904" s="1">
        <v>-2.0</v>
      </c>
      <c r="I904" s="1" t="s">
        <v>1889</v>
      </c>
      <c r="J904" s="5">
        <v>1.0</v>
      </c>
    </row>
    <row r="905" hidden="1">
      <c r="A905" s="1" t="s">
        <v>111</v>
      </c>
      <c r="B905" s="1">
        <v>145336.0</v>
      </c>
      <c r="C905" s="1">
        <v>3.0</v>
      </c>
      <c r="D905" s="1">
        <v>18.0</v>
      </c>
      <c r="E905" s="1">
        <f t="shared" si="1"/>
        <v>17</v>
      </c>
      <c r="F905" s="1" t="str">
        <f>VLOOKUP(E905,State_code!$B$1:$C$56, 2, FALSE)</f>
        <v>IL</v>
      </c>
      <c r="G905" s="1">
        <v>1702.0</v>
      </c>
      <c r="H905" s="1">
        <v>-2.0</v>
      </c>
      <c r="I905" s="1" t="s">
        <v>111</v>
      </c>
      <c r="J905" s="5">
        <v>1.0</v>
      </c>
    </row>
    <row r="906" hidden="1">
      <c r="A906" s="1" t="s">
        <v>1890</v>
      </c>
      <c r="B906" s="1">
        <v>145354.0</v>
      </c>
      <c r="C906" s="1">
        <v>3.0</v>
      </c>
      <c r="D906" s="1">
        <v>-2.0</v>
      </c>
      <c r="E906" s="1">
        <f t="shared" si="1"/>
        <v>17</v>
      </c>
      <c r="F906" s="1" t="str">
        <f>VLOOKUP(E906,State_code!$B$1:$C$56, 2, FALSE)</f>
        <v>IL</v>
      </c>
      <c r="G906" s="1">
        <v>1717.0</v>
      </c>
      <c r="H906" s="1">
        <v>-2.0</v>
      </c>
      <c r="I906" s="1" t="s">
        <v>1890</v>
      </c>
      <c r="J906" s="5">
        <v>3.0</v>
      </c>
    </row>
    <row r="907" hidden="1">
      <c r="A907" s="1" t="s">
        <v>1891</v>
      </c>
      <c r="B907" s="1">
        <v>145372.0</v>
      </c>
      <c r="C907" s="1">
        <v>3.0</v>
      </c>
      <c r="D907" s="1">
        <v>20.0</v>
      </c>
      <c r="E907" s="1">
        <f t="shared" si="1"/>
        <v>17</v>
      </c>
      <c r="F907" s="1" t="str">
        <f>VLOOKUP(E907,State_code!$B$1:$C$56, 2, FALSE)</f>
        <v>IL</v>
      </c>
      <c r="G907" s="1">
        <v>1715.0</v>
      </c>
      <c r="H907" s="1">
        <v>64.0</v>
      </c>
      <c r="I907" s="1" t="s">
        <v>1891</v>
      </c>
      <c r="J907" s="5">
        <v>1.0</v>
      </c>
    </row>
    <row r="908" hidden="1">
      <c r="A908" s="1" t="s">
        <v>1892</v>
      </c>
      <c r="B908" s="1">
        <v>145406.0</v>
      </c>
      <c r="C908" s="1">
        <v>3.0</v>
      </c>
      <c r="D908" s="1">
        <v>-2.0</v>
      </c>
      <c r="E908" s="1">
        <f t="shared" si="1"/>
        <v>17</v>
      </c>
      <c r="F908" s="1" t="str">
        <f>VLOOKUP(E908,State_code!$B$1:$C$56, 2, FALSE)</f>
        <v>IL</v>
      </c>
      <c r="G908" s="1">
        <v>1708.0</v>
      </c>
      <c r="H908" s="1">
        <v>-2.0</v>
      </c>
      <c r="I908" s="1" t="s">
        <v>1892</v>
      </c>
      <c r="J908" s="5">
        <v>1.0</v>
      </c>
    </row>
    <row r="909" hidden="1">
      <c r="A909" s="1" t="s">
        <v>1893</v>
      </c>
      <c r="B909" s="1">
        <v>145424.0</v>
      </c>
      <c r="C909" s="1">
        <v>3.0</v>
      </c>
      <c r="D909" s="1">
        <v>-2.0</v>
      </c>
      <c r="E909" s="1">
        <f t="shared" si="1"/>
        <v>17</v>
      </c>
      <c r="F909" s="1" t="str">
        <f>VLOOKUP(E909,State_code!$B$1:$C$56, 2, FALSE)</f>
        <v>IL</v>
      </c>
      <c r="G909" s="1">
        <v>1714.0</v>
      </c>
      <c r="H909" s="1">
        <v>-2.0</v>
      </c>
      <c r="I909" s="1" t="s">
        <v>1893</v>
      </c>
      <c r="J909" s="5">
        <v>1.0</v>
      </c>
    </row>
    <row r="910" hidden="1">
      <c r="A910" s="1" t="s">
        <v>1894</v>
      </c>
      <c r="B910" s="1">
        <v>145433.0</v>
      </c>
      <c r="C910" s="1">
        <v>3.0</v>
      </c>
      <c r="D910" s="1">
        <v>-2.0</v>
      </c>
      <c r="E910" s="1">
        <f t="shared" si="1"/>
        <v>17</v>
      </c>
      <c r="F910" s="1" t="str">
        <f>VLOOKUP(E910,State_code!$B$1:$C$56, 2, FALSE)</f>
        <v>IL</v>
      </c>
      <c r="G910" s="1">
        <v>1714.0</v>
      </c>
      <c r="H910" s="1">
        <v>-2.0</v>
      </c>
      <c r="I910" s="1" t="s">
        <v>1894</v>
      </c>
      <c r="J910" s="5">
        <v>4.0</v>
      </c>
    </row>
    <row r="911" hidden="1">
      <c r="A911" s="1" t="s">
        <v>1895</v>
      </c>
      <c r="B911" s="1">
        <v>145497.0</v>
      </c>
      <c r="C911" s="1">
        <v>3.0</v>
      </c>
      <c r="D911" s="1">
        <v>21.0</v>
      </c>
      <c r="E911" s="1">
        <f t="shared" si="1"/>
        <v>17</v>
      </c>
      <c r="F911" s="1" t="str">
        <f>VLOOKUP(E911,State_code!$B$1:$C$56, 2, FALSE)</f>
        <v>IL</v>
      </c>
      <c r="G911" s="1">
        <v>1709.0</v>
      </c>
      <c r="H911" s="1">
        <v>80.0</v>
      </c>
      <c r="I911" s="1" t="s">
        <v>1895</v>
      </c>
      <c r="J911" s="5">
        <v>1.0</v>
      </c>
    </row>
    <row r="912" hidden="1">
      <c r="A912" s="1" t="s">
        <v>1896</v>
      </c>
      <c r="B912" s="1">
        <v>145521.0</v>
      </c>
      <c r="C912" s="1">
        <v>3.0</v>
      </c>
      <c r="D912" s="1">
        <v>6.0</v>
      </c>
      <c r="E912" s="1">
        <f t="shared" si="1"/>
        <v>17</v>
      </c>
      <c r="F912" s="1" t="str">
        <f>VLOOKUP(E912,State_code!$B$1:$C$56, 2, FALSE)</f>
        <v>IL</v>
      </c>
      <c r="G912" s="1">
        <v>1717.0</v>
      </c>
      <c r="H912" s="1">
        <v>-2.0</v>
      </c>
      <c r="I912" s="1" t="s">
        <v>1896</v>
      </c>
      <c r="J912" s="5">
        <v>1.0</v>
      </c>
    </row>
    <row r="913" hidden="1">
      <c r="A913" s="1" t="s">
        <v>824</v>
      </c>
      <c r="B913" s="1">
        <v>145558.0</v>
      </c>
      <c r="C913" s="1">
        <v>3.0</v>
      </c>
      <c r="D913" s="1">
        <v>25.0</v>
      </c>
      <c r="E913" s="1">
        <f t="shared" si="1"/>
        <v>17</v>
      </c>
      <c r="F913" s="1" t="str">
        <f>VLOOKUP(E913,State_code!$B$1:$C$56, 2, FALSE)</f>
        <v>IL</v>
      </c>
      <c r="G913" s="1">
        <v>1710.0</v>
      </c>
      <c r="H913" s="1">
        <v>-2.0</v>
      </c>
      <c r="I913" s="1" t="s">
        <v>824</v>
      </c>
      <c r="J913" s="5">
        <v>1.0</v>
      </c>
    </row>
    <row r="914" hidden="1">
      <c r="A914" s="1" t="s">
        <v>666</v>
      </c>
      <c r="B914" s="1">
        <v>145600.0</v>
      </c>
      <c r="C914" s="1">
        <v>3.0</v>
      </c>
      <c r="D914" s="1">
        <v>15.0</v>
      </c>
      <c r="E914" s="1">
        <f t="shared" si="1"/>
        <v>17</v>
      </c>
      <c r="F914" s="1" t="str">
        <f>VLOOKUP(E914,State_code!$B$1:$C$56, 2, FALSE)</f>
        <v>IL</v>
      </c>
      <c r="G914" s="1">
        <v>1707.0</v>
      </c>
      <c r="H914" s="1">
        <v>-2.0</v>
      </c>
      <c r="I914" s="1" t="s">
        <v>666</v>
      </c>
      <c r="J914" s="5">
        <v>3.0</v>
      </c>
    </row>
    <row r="915" hidden="1">
      <c r="A915" s="1" t="s">
        <v>1897</v>
      </c>
      <c r="B915" s="1">
        <v>145619.0</v>
      </c>
      <c r="C915" s="1">
        <v>3.0</v>
      </c>
      <c r="D915" s="1">
        <v>18.0</v>
      </c>
      <c r="E915" s="1">
        <f t="shared" si="1"/>
        <v>17</v>
      </c>
      <c r="F915" s="1" t="str">
        <f>VLOOKUP(E915,State_code!$B$1:$C$56, 2, FALSE)</f>
        <v>IL</v>
      </c>
      <c r="G915" s="1">
        <v>1711.0</v>
      </c>
      <c r="H915" s="1">
        <v>30.0</v>
      </c>
      <c r="I915" s="1" t="s">
        <v>1897</v>
      </c>
      <c r="J915" s="5">
        <v>2.0</v>
      </c>
    </row>
    <row r="916" hidden="1">
      <c r="A916" s="1" t="s">
        <v>1898</v>
      </c>
      <c r="B916" s="1">
        <v>145628.0</v>
      </c>
      <c r="C916" s="1">
        <v>3.0</v>
      </c>
      <c r="D916" s="1">
        <v>26.0</v>
      </c>
      <c r="E916" s="1">
        <f t="shared" si="1"/>
        <v>17</v>
      </c>
      <c r="F916" s="1" t="str">
        <f>VLOOKUP(E916,State_code!$B$1:$C$56, 2, FALSE)</f>
        <v>IL</v>
      </c>
      <c r="G916" s="1">
        <v>1701.0</v>
      </c>
      <c r="H916" s="1">
        <v>-2.0</v>
      </c>
      <c r="I916" s="1" t="s">
        <v>1898</v>
      </c>
      <c r="J916" s="5">
        <v>1.0</v>
      </c>
    </row>
    <row r="917" hidden="1">
      <c r="A917" s="1" t="s">
        <v>486</v>
      </c>
      <c r="B917" s="1">
        <v>145637.0</v>
      </c>
      <c r="C917" s="1">
        <v>3.0</v>
      </c>
      <c r="D917" s="1">
        <v>15.0</v>
      </c>
      <c r="E917" s="1">
        <f t="shared" si="1"/>
        <v>17</v>
      </c>
      <c r="F917" s="1" t="str">
        <f>VLOOKUP(E917,State_code!$B$1:$C$56, 2, FALSE)</f>
        <v>IL</v>
      </c>
      <c r="G917" s="1">
        <v>1713.0</v>
      </c>
      <c r="H917" s="1">
        <v>-2.0</v>
      </c>
      <c r="I917" s="1" t="s">
        <v>486</v>
      </c>
      <c r="J917" s="5">
        <v>3.0</v>
      </c>
    </row>
    <row r="918" hidden="1">
      <c r="A918" s="1" t="s">
        <v>1058</v>
      </c>
      <c r="B918" s="1">
        <v>145646.0</v>
      </c>
      <c r="C918" s="1">
        <v>3.0</v>
      </c>
      <c r="D918" s="1">
        <v>22.0</v>
      </c>
      <c r="E918" s="1">
        <f t="shared" si="1"/>
        <v>17</v>
      </c>
      <c r="F918" s="1" t="str">
        <f>VLOOKUP(E918,State_code!$B$1:$C$56, 2, FALSE)</f>
        <v>IL</v>
      </c>
      <c r="G918" s="1">
        <v>1717.0</v>
      </c>
      <c r="H918" s="1">
        <v>-2.0</v>
      </c>
      <c r="I918" s="1" t="s">
        <v>1058</v>
      </c>
      <c r="J918" s="5">
        <v>3.0</v>
      </c>
    </row>
    <row r="919" hidden="1">
      <c r="A919" s="1" t="s">
        <v>1899</v>
      </c>
      <c r="B919" s="1">
        <v>145682.0</v>
      </c>
      <c r="C919" s="1">
        <v>3.0</v>
      </c>
      <c r="D919" s="1">
        <v>3.0</v>
      </c>
      <c r="E919" s="1">
        <f t="shared" si="1"/>
        <v>17</v>
      </c>
      <c r="F919" s="1" t="str">
        <f>VLOOKUP(E919,State_code!$B$1:$C$56, 2, FALSE)</f>
        <v>IL</v>
      </c>
      <c r="G919" s="1">
        <v>1716.0</v>
      </c>
      <c r="H919" s="1">
        <v>-2.0</v>
      </c>
      <c r="I919" s="1" t="s">
        <v>1899</v>
      </c>
      <c r="J919" s="5">
        <v>1.0</v>
      </c>
    </row>
    <row r="920" hidden="1">
      <c r="A920" s="1" t="s">
        <v>1900</v>
      </c>
      <c r="B920" s="1">
        <v>145691.0</v>
      </c>
      <c r="C920" s="1">
        <v>3.0</v>
      </c>
      <c r="D920" s="1">
        <v>21.0</v>
      </c>
      <c r="E920" s="1">
        <f t="shared" si="1"/>
        <v>17</v>
      </c>
      <c r="F920" s="1" t="str">
        <f>VLOOKUP(E920,State_code!$B$1:$C$56, 2, FALSE)</f>
        <v>IL</v>
      </c>
      <c r="G920" s="1">
        <v>1715.0</v>
      </c>
      <c r="H920" s="1">
        <v>66.0</v>
      </c>
      <c r="I920" s="1" t="s">
        <v>1900</v>
      </c>
      <c r="J920" s="5">
        <v>3.0</v>
      </c>
    </row>
    <row r="921" hidden="1">
      <c r="A921" s="1" t="s">
        <v>1901</v>
      </c>
      <c r="B921" s="1">
        <v>145707.0</v>
      </c>
      <c r="C921" s="1">
        <v>3.0</v>
      </c>
      <c r="D921" s="1">
        <v>8.0</v>
      </c>
      <c r="E921" s="1">
        <f t="shared" si="1"/>
        <v>17</v>
      </c>
      <c r="F921" s="1" t="str">
        <f>VLOOKUP(E921,State_code!$B$1:$C$56, 2, FALSE)</f>
        <v>IL</v>
      </c>
      <c r="G921" s="1">
        <v>1712.0</v>
      </c>
      <c r="H921" s="1">
        <v>-2.0</v>
      </c>
      <c r="I921" s="1" t="s">
        <v>1901</v>
      </c>
      <c r="J921" s="5">
        <v>1.0</v>
      </c>
    </row>
    <row r="922" hidden="1">
      <c r="A922" s="1" t="s">
        <v>263</v>
      </c>
      <c r="B922" s="1">
        <v>145725.0</v>
      </c>
      <c r="C922" s="1">
        <v>3.0</v>
      </c>
      <c r="D922" s="1">
        <v>16.0</v>
      </c>
      <c r="E922" s="1">
        <f t="shared" si="1"/>
        <v>17</v>
      </c>
      <c r="F922" s="1" t="str">
        <f>VLOOKUP(E922,State_code!$B$1:$C$56, 2, FALSE)</f>
        <v>IL</v>
      </c>
      <c r="G922" s="1">
        <v>1701.0</v>
      </c>
      <c r="H922" s="1">
        <v>-2.0</v>
      </c>
      <c r="I922" s="1" t="s">
        <v>263</v>
      </c>
      <c r="J922" s="5">
        <v>4.0</v>
      </c>
    </row>
    <row r="923" hidden="1">
      <c r="A923" s="1" t="s">
        <v>945</v>
      </c>
      <c r="B923" s="1">
        <v>145813.0</v>
      </c>
      <c r="C923" s="1">
        <v>3.0</v>
      </c>
      <c r="D923" s="1">
        <v>16.0</v>
      </c>
      <c r="E923" s="1">
        <f t="shared" si="1"/>
        <v>17</v>
      </c>
      <c r="F923" s="1" t="str">
        <f>VLOOKUP(E923,State_code!$B$1:$C$56, 2, FALSE)</f>
        <v>IL</v>
      </c>
      <c r="G923" s="1">
        <v>1717.0</v>
      </c>
      <c r="H923" s="1">
        <v>-2.0</v>
      </c>
      <c r="I923" s="1" t="s">
        <v>945</v>
      </c>
      <c r="J923" s="5">
        <v>4.0</v>
      </c>
    </row>
    <row r="924" hidden="1">
      <c r="A924" s="1" t="s">
        <v>1902</v>
      </c>
      <c r="B924" s="1">
        <v>145831.0</v>
      </c>
      <c r="C924" s="1">
        <v>3.0</v>
      </c>
      <c r="D924" s="1">
        <v>8.0</v>
      </c>
      <c r="E924" s="1">
        <f t="shared" si="1"/>
        <v>17</v>
      </c>
      <c r="F924" s="1" t="str">
        <f>VLOOKUP(E924,State_code!$B$1:$C$56, 2, FALSE)</f>
        <v>IL</v>
      </c>
      <c r="G924" s="1">
        <v>1714.0</v>
      </c>
      <c r="H924" s="1">
        <v>-2.0</v>
      </c>
      <c r="I924" s="1" t="s">
        <v>1902</v>
      </c>
      <c r="J924" s="5">
        <v>1.0</v>
      </c>
    </row>
    <row r="925" hidden="1">
      <c r="A925" s="1" t="s">
        <v>1903</v>
      </c>
      <c r="B925" s="1">
        <v>145886.0</v>
      </c>
      <c r="C925" s="1">
        <v>3.0</v>
      </c>
      <c r="D925" s="1">
        <v>26.0</v>
      </c>
      <c r="E925" s="1">
        <f t="shared" si="1"/>
        <v>17</v>
      </c>
      <c r="F925" s="1" t="str">
        <f>VLOOKUP(E925,State_code!$B$1:$C$56, 2, FALSE)</f>
        <v>IL</v>
      </c>
      <c r="G925" s="1">
        <v>1709.0</v>
      </c>
      <c r="H925" s="1">
        <v>-2.0</v>
      </c>
      <c r="I925" s="1" t="s">
        <v>1903</v>
      </c>
      <c r="J925" s="5">
        <v>2.0</v>
      </c>
    </row>
    <row r="926" hidden="1">
      <c r="A926" s="1" t="s">
        <v>1904</v>
      </c>
      <c r="B926" s="1">
        <v>146205.0</v>
      </c>
      <c r="C926" s="1">
        <v>3.0</v>
      </c>
      <c r="D926" s="1">
        <v>9.0</v>
      </c>
      <c r="E926" s="1">
        <f t="shared" si="1"/>
        <v>17</v>
      </c>
      <c r="F926" s="1" t="str">
        <f>VLOOKUP(E926,State_code!$B$1:$C$56, 2, FALSE)</f>
        <v>IL</v>
      </c>
      <c r="G926" s="1">
        <v>1712.0</v>
      </c>
      <c r="H926" s="1">
        <v>-2.0</v>
      </c>
      <c r="I926" s="1" t="s">
        <v>1904</v>
      </c>
      <c r="J926" s="5">
        <v>4.0</v>
      </c>
    </row>
    <row r="927" hidden="1">
      <c r="A927" s="1" t="s">
        <v>1905</v>
      </c>
      <c r="B927" s="1">
        <v>146278.0</v>
      </c>
      <c r="C927" s="1">
        <v>3.0</v>
      </c>
      <c r="D927" s="1">
        <v>4.0</v>
      </c>
      <c r="E927" s="1">
        <f t="shared" si="1"/>
        <v>17</v>
      </c>
      <c r="F927" s="1" t="str">
        <f>VLOOKUP(E927,State_code!$B$1:$C$56, 2, FALSE)</f>
        <v>IL</v>
      </c>
      <c r="G927" s="1">
        <v>1715.0</v>
      </c>
      <c r="H927" s="1">
        <v>-2.0</v>
      </c>
      <c r="I927" s="1" t="s">
        <v>1905</v>
      </c>
      <c r="J927" s="5">
        <v>4.0</v>
      </c>
    </row>
    <row r="928" hidden="1">
      <c r="A928" s="1" t="s">
        <v>1906</v>
      </c>
      <c r="B928" s="1">
        <v>146296.0</v>
      </c>
      <c r="C928" s="1">
        <v>3.0</v>
      </c>
      <c r="D928" s="1">
        <v>5.0</v>
      </c>
      <c r="E928" s="1">
        <f t="shared" si="1"/>
        <v>17</v>
      </c>
      <c r="F928" s="1" t="str">
        <f>VLOOKUP(E928,State_code!$B$1:$C$56, 2, FALSE)</f>
        <v>IL</v>
      </c>
      <c r="G928" s="1">
        <v>1714.0</v>
      </c>
      <c r="H928" s="1">
        <v>-2.0</v>
      </c>
      <c r="I928" s="1" t="s">
        <v>1906</v>
      </c>
      <c r="J928" s="5">
        <v>3.0</v>
      </c>
    </row>
    <row r="929" hidden="1">
      <c r="A929" s="1" t="s">
        <v>1907</v>
      </c>
      <c r="B929" s="1">
        <v>146339.0</v>
      </c>
      <c r="C929" s="1">
        <v>3.0</v>
      </c>
      <c r="D929" s="1">
        <v>20.0</v>
      </c>
      <c r="E929" s="1">
        <f t="shared" si="1"/>
        <v>17</v>
      </c>
      <c r="F929" s="1" t="str">
        <f>VLOOKUP(E929,State_code!$B$1:$C$56, 2, FALSE)</f>
        <v>IL</v>
      </c>
      <c r="G929" s="1">
        <v>1708.0</v>
      </c>
      <c r="H929" s="1">
        <v>54.0</v>
      </c>
      <c r="I929" s="1" t="s">
        <v>1907</v>
      </c>
      <c r="J929" s="5">
        <v>2.0</v>
      </c>
    </row>
    <row r="930" hidden="1">
      <c r="A930" s="1" t="s">
        <v>1908</v>
      </c>
      <c r="B930" s="1">
        <v>146348.0</v>
      </c>
      <c r="C930" s="1">
        <v>3.0</v>
      </c>
      <c r="D930" s="1">
        <v>6.0</v>
      </c>
      <c r="E930" s="1">
        <f t="shared" si="1"/>
        <v>17</v>
      </c>
      <c r="F930" s="1" t="str">
        <f>VLOOKUP(E930,State_code!$B$1:$C$56, 2, FALSE)</f>
        <v>IL</v>
      </c>
      <c r="G930" s="1">
        <v>1702.0</v>
      </c>
      <c r="H930" s="1">
        <v>-2.0</v>
      </c>
      <c r="I930" s="1" t="s">
        <v>1908</v>
      </c>
      <c r="J930" s="5">
        <v>3.0</v>
      </c>
    </row>
    <row r="931" hidden="1">
      <c r="A931" s="1" t="s">
        <v>1909</v>
      </c>
      <c r="B931" s="1">
        <v>146366.0</v>
      </c>
      <c r="C931" s="1">
        <v>3.0</v>
      </c>
      <c r="D931" s="1">
        <v>6.0</v>
      </c>
      <c r="E931" s="1">
        <f t="shared" si="1"/>
        <v>17</v>
      </c>
      <c r="F931" s="1" t="str">
        <f>VLOOKUP(E931,State_code!$B$1:$C$56, 2, FALSE)</f>
        <v>IL</v>
      </c>
      <c r="G931" s="1">
        <v>1712.0</v>
      </c>
      <c r="H931" s="1">
        <v>-2.0</v>
      </c>
      <c r="I931" s="1" t="s">
        <v>1909</v>
      </c>
      <c r="J931" s="5">
        <v>4.0</v>
      </c>
    </row>
    <row r="932" hidden="1">
      <c r="A932" s="1" t="s">
        <v>1910</v>
      </c>
      <c r="B932" s="1">
        <v>146418.0</v>
      </c>
      <c r="C932" s="1">
        <v>3.0</v>
      </c>
      <c r="D932" s="1">
        <v>5.0</v>
      </c>
      <c r="E932" s="1">
        <f t="shared" si="1"/>
        <v>17</v>
      </c>
      <c r="F932" s="1" t="str">
        <f>VLOOKUP(E932,State_code!$B$1:$C$56, 2, FALSE)</f>
        <v>IL</v>
      </c>
      <c r="G932" s="1">
        <v>1714.0</v>
      </c>
      <c r="H932" s="1">
        <v>-2.0</v>
      </c>
      <c r="I932" s="1" t="s">
        <v>1910</v>
      </c>
      <c r="J932" s="5">
        <v>1.0</v>
      </c>
    </row>
    <row r="933" hidden="1">
      <c r="A933" s="1" t="s">
        <v>637</v>
      </c>
      <c r="B933" s="1">
        <v>146427.0</v>
      </c>
      <c r="C933" s="1">
        <v>3.0</v>
      </c>
      <c r="D933" s="1">
        <v>21.0</v>
      </c>
      <c r="E933" s="1">
        <f t="shared" si="1"/>
        <v>17</v>
      </c>
      <c r="F933" s="1" t="str">
        <f>VLOOKUP(E933,State_code!$B$1:$C$56, 2, FALSE)</f>
        <v>IL</v>
      </c>
      <c r="G933" s="1">
        <v>1717.0</v>
      </c>
      <c r="H933" s="1">
        <v>-2.0</v>
      </c>
      <c r="I933" s="1" t="s">
        <v>637</v>
      </c>
      <c r="J933" s="5">
        <v>4.0</v>
      </c>
    </row>
    <row r="934" hidden="1">
      <c r="A934" s="1" t="s">
        <v>1911</v>
      </c>
      <c r="B934" s="1">
        <v>146454.0</v>
      </c>
      <c r="C934" s="1">
        <v>3.0</v>
      </c>
      <c r="D934" s="1">
        <v>-2.0</v>
      </c>
      <c r="E934" s="1">
        <f t="shared" si="1"/>
        <v>17</v>
      </c>
      <c r="F934" s="1" t="str">
        <f>VLOOKUP(E934,State_code!$B$1:$C$56, 2, FALSE)</f>
        <v>IL</v>
      </c>
      <c r="G934" s="1">
        <v>1714.0</v>
      </c>
      <c r="H934" s="1">
        <v>-2.0</v>
      </c>
      <c r="I934" s="1" t="s">
        <v>1911</v>
      </c>
      <c r="J934" s="5">
        <v>4.0</v>
      </c>
    </row>
    <row r="935" hidden="1">
      <c r="A935" s="1" t="s">
        <v>1912</v>
      </c>
      <c r="B935" s="1">
        <v>146472.0</v>
      </c>
      <c r="C935" s="1">
        <v>3.0</v>
      </c>
      <c r="D935" s="1">
        <v>3.0</v>
      </c>
      <c r="E935" s="1">
        <f t="shared" si="1"/>
        <v>17</v>
      </c>
      <c r="F935" s="1" t="str">
        <f>VLOOKUP(E935,State_code!$B$1:$C$56, 2, FALSE)</f>
        <v>IL</v>
      </c>
      <c r="G935" s="1">
        <v>1710.0</v>
      </c>
      <c r="H935" s="1">
        <v>-2.0</v>
      </c>
      <c r="I935" s="1" t="s">
        <v>1912</v>
      </c>
      <c r="J935" s="5">
        <v>3.0</v>
      </c>
    </row>
    <row r="936" hidden="1">
      <c r="A936" s="1" t="s">
        <v>527</v>
      </c>
      <c r="B936" s="1">
        <v>146481.0</v>
      </c>
      <c r="C936" s="1">
        <v>3.0</v>
      </c>
      <c r="D936" s="1">
        <v>21.0</v>
      </c>
      <c r="E936" s="1">
        <f t="shared" si="1"/>
        <v>17</v>
      </c>
      <c r="F936" s="1" t="str">
        <f>VLOOKUP(E936,State_code!$B$1:$C$56, 2, FALSE)</f>
        <v>IL</v>
      </c>
      <c r="G936" s="1">
        <v>1710.0</v>
      </c>
      <c r="H936" s="1">
        <v>-2.0</v>
      </c>
      <c r="I936" s="1" t="s">
        <v>527</v>
      </c>
      <c r="J936" s="5">
        <v>3.0</v>
      </c>
    </row>
    <row r="937" hidden="1">
      <c r="A937" s="1" t="s">
        <v>1913</v>
      </c>
      <c r="B937" s="1">
        <v>146490.0</v>
      </c>
      <c r="C937" s="1">
        <v>3.0</v>
      </c>
      <c r="D937" s="1">
        <v>29.0</v>
      </c>
      <c r="E937" s="1">
        <f t="shared" si="1"/>
        <v>17</v>
      </c>
      <c r="F937" s="1" t="str">
        <f>VLOOKUP(E937,State_code!$B$1:$C$56, 2, FALSE)</f>
        <v>IL</v>
      </c>
      <c r="G937" s="1">
        <v>1710.0</v>
      </c>
      <c r="H937" s="1">
        <v>-2.0</v>
      </c>
      <c r="I937" s="1" t="s">
        <v>1913</v>
      </c>
      <c r="J937" s="5">
        <v>4.0</v>
      </c>
    </row>
    <row r="938" hidden="1">
      <c r="A938" s="1" t="s">
        <v>1914</v>
      </c>
      <c r="B938" s="1">
        <v>146506.0</v>
      </c>
      <c r="C938" s="1">
        <v>3.0</v>
      </c>
      <c r="D938" s="1">
        <v>9.0</v>
      </c>
      <c r="E938" s="1">
        <f t="shared" si="1"/>
        <v>17</v>
      </c>
      <c r="F938" s="1" t="str">
        <f>VLOOKUP(E938,State_code!$B$1:$C$56, 2, FALSE)</f>
        <v>IL</v>
      </c>
      <c r="G938" s="1">
        <v>1712.0</v>
      </c>
      <c r="H938" s="1">
        <v>-2.0</v>
      </c>
      <c r="I938" s="1" t="s">
        <v>1914</v>
      </c>
      <c r="J938" s="5">
        <v>4.0</v>
      </c>
    </row>
    <row r="939" hidden="1">
      <c r="A939" s="1" t="s">
        <v>1915</v>
      </c>
      <c r="B939" s="1">
        <v>146533.0</v>
      </c>
      <c r="C939" s="1">
        <v>3.0</v>
      </c>
      <c r="D939" s="1">
        <v>26.0</v>
      </c>
      <c r="E939" s="1">
        <f t="shared" si="1"/>
        <v>17</v>
      </c>
      <c r="F939" s="1" t="str">
        <f>VLOOKUP(E939,State_code!$B$1:$C$56, 2, FALSE)</f>
        <v>IL</v>
      </c>
      <c r="G939" s="1">
        <v>1702.0</v>
      </c>
      <c r="H939" s="1">
        <v>-2.0</v>
      </c>
      <c r="I939" s="1" t="s">
        <v>1915</v>
      </c>
      <c r="J939" s="5">
        <v>1.0</v>
      </c>
    </row>
    <row r="940" hidden="1">
      <c r="A940" s="1" t="s">
        <v>1916</v>
      </c>
      <c r="B940" s="1">
        <v>146603.0</v>
      </c>
      <c r="C940" s="1">
        <v>3.0</v>
      </c>
      <c r="D940" s="1">
        <v>6.0</v>
      </c>
      <c r="E940" s="1">
        <f t="shared" si="1"/>
        <v>17</v>
      </c>
      <c r="F940" s="1" t="str">
        <f>VLOOKUP(E940,State_code!$B$1:$C$56, 2, FALSE)</f>
        <v>IL</v>
      </c>
      <c r="G940" s="1">
        <v>1715.0</v>
      </c>
      <c r="H940" s="1">
        <v>-2.0</v>
      </c>
      <c r="I940" s="1" t="s">
        <v>1916</v>
      </c>
      <c r="J940" s="5">
        <v>3.0</v>
      </c>
    </row>
    <row r="941" hidden="1">
      <c r="A941" s="1" t="s">
        <v>1917</v>
      </c>
      <c r="B941" s="1">
        <v>146612.0</v>
      </c>
      <c r="C941" s="1">
        <v>3.0</v>
      </c>
      <c r="D941" s="1">
        <v>18.0</v>
      </c>
      <c r="E941" s="1">
        <f t="shared" si="1"/>
        <v>17</v>
      </c>
      <c r="F941" s="1" t="str">
        <f>VLOOKUP(E941,State_code!$B$1:$C$56, 2, FALSE)</f>
        <v>IL</v>
      </c>
      <c r="G941" s="1">
        <v>1714.0</v>
      </c>
      <c r="H941" s="1">
        <v>30.0</v>
      </c>
      <c r="I941" s="1" t="s">
        <v>1917</v>
      </c>
      <c r="J941" s="5">
        <v>1.0</v>
      </c>
    </row>
    <row r="942" hidden="1">
      <c r="A942" s="1" t="s">
        <v>1918</v>
      </c>
      <c r="B942" s="1">
        <v>146667.0</v>
      </c>
      <c r="C942" s="1">
        <v>3.0</v>
      </c>
      <c r="D942" s="1">
        <v>20.0</v>
      </c>
      <c r="E942" s="1">
        <f t="shared" si="1"/>
        <v>17</v>
      </c>
      <c r="F942" s="1" t="str">
        <f>VLOOKUP(E942,State_code!$B$1:$C$56, 2, FALSE)</f>
        <v>IL</v>
      </c>
      <c r="G942" s="1">
        <v>1715.0</v>
      </c>
      <c r="H942" s="1">
        <v>48.0</v>
      </c>
      <c r="I942" s="1" t="s">
        <v>1918</v>
      </c>
      <c r="J942" s="5">
        <v>3.0</v>
      </c>
    </row>
    <row r="943" hidden="1">
      <c r="A943" s="1" t="s">
        <v>1919</v>
      </c>
      <c r="B943" s="1">
        <v>146685.0</v>
      </c>
      <c r="C943" s="1">
        <v>3.0</v>
      </c>
      <c r="D943" s="1">
        <v>6.0</v>
      </c>
      <c r="E943" s="1">
        <f t="shared" si="1"/>
        <v>17</v>
      </c>
      <c r="F943" s="1" t="str">
        <f>VLOOKUP(E943,State_code!$B$1:$C$56, 2, FALSE)</f>
        <v>IL</v>
      </c>
      <c r="G943" s="1">
        <v>1713.0</v>
      </c>
      <c r="H943" s="1">
        <v>-2.0</v>
      </c>
      <c r="I943" s="1" t="s">
        <v>1919</v>
      </c>
      <c r="J943" s="5">
        <v>3.0</v>
      </c>
    </row>
    <row r="944" hidden="1">
      <c r="A944" s="1" t="s">
        <v>1920</v>
      </c>
      <c r="B944" s="1">
        <v>146700.0</v>
      </c>
      <c r="C944" s="1">
        <v>3.0</v>
      </c>
      <c r="D944" s="1">
        <v>7.0</v>
      </c>
      <c r="E944" s="1">
        <f t="shared" si="1"/>
        <v>17</v>
      </c>
      <c r="F944" s="1" t="str">
        <f>VLOOKUP(E944,State_code!$B$1:$C$56, 2, FALSE)</f>
        <v>IL</v>
      </c>
      <c r="G944" s="1">
        <v>1704.0</v>
      </c>
      <c r="H944" s="1">
        <v>-2.0</v>
      </c>
      <c r="I944" s="1" t="s">
        <v>1920</v>
      </c>
      <c r="J944" s="5">
        <v>2.0</v>
      </c>
    </row>
    <row r="945" hidden="1">
      <c r="A945" s="1" t="s">
        <v>812</v>
      </c>
      <c r="B945" s="1">
        <v>146719.0</v>
      </c>
      <c r="C945" s="1">
        <v>3.0</v>
      </c>
      <c r="D945" s="1">
        <v>16.0</v>
      </c>
      <c r="E945" s="1">
        <f t="shared" si="1"/>
        <v>17</v>
      </c>
      <c r="F945" s="1" t="str">
        <f>VLOOKUP(E945,State_code!$B$1:$C$56, 2, FALSE)</f>
        <v>IL</v>
      </c>
      <c r="G945" s="1">
        <v>1709.0</v>
      </c>
      <c r="H945" s="1">
        <v>30.0</v>
      </c>
      <c r="I945" s="1" t="s">
        <v>812</v>
      </c>
      <c r="J945" s="5">
        <v>4.0</v>
      </c>
    </row>
    <row r="946" hidden="1">
      <c r="A946" s="1" t="s">
        <v>1921</v>
      </c>
      <c r="B946" s="1">
        <v>146728.0</v>
      </c>
      <c r="C946" s="1">
        <v>3.0</v>
      </c>
      <c r="D946" s="1">
        <v>24.0</v>
      </c>
      <c r="E946" s="1">
        <f t="shared" si="1"/>
        <v>17</v>
      </c>
      <c r="F946" s="1" t="str">
        <f>VLOOKUP(E946,State_code!$B$1:$C$56, 2, FALSE)</f>
        <v>IL</v>
      </c>
      <c r="G946" s="1">
        <v>1702.0</v>
      </c>
      <c r="H946" s="1">
        <v>39.0</v>
      </c>
      <c r="I946" s="1" t="s">
        <v>1921</v>
      </c>
      <c r="J946" s="5">
        <v>4.0</v>
      </c>
    </row>
    <row r="947" hidden="1">
      <c r="A947" s="1" t="s">
        <v>1922</v>
      </c>
      <c r="B947" s="1">
        <v>146755.0</v>
      </c>
      <c r="C947" s="1">
        <v>3.0</v>
      </c>
      <c r="D947" s="1">
        <v>26.0</v>
      </c>
      <c r="E947" s="1">
        <f t="shared" si="1"/>
        <v>17</v>
      </c>
      <c r="F947" s="1" t="str">
        <f>VLOOKUP(E947,State_code!$B$1:$C$56, 2, FALSE)</f>
        <v>IL</v>
      </c>
      <c r="G947" s="1">
        <v>1717.0</v>
      </c>
      <c r="H947" s="1">
        <v>-2.0</v>
      </c>
      <c r="I947" s="1" t="s">
        <v>1922</v>
      </c>
      <c r="J947" s="5">
        <v>4.0</v>
      </c>
    </row>
    <row r="948" hidden="1">
      <c r="A948" s="1" t="s">
        <v>1923</v>
      </c>
      <c r="B948" s="1">
        <v>146807.0</v>
      </c>
      <c r="C948" s="1">
        <v>3.0</v>
      </c>
      <c r="D948" s="1">
        <v>-2.0</v>
      </c>
      <c r="E948" s="1">
        <f t="shared" si="1"/>
        <v>17</v>
      </c>
      <c r="F948" s="1" t="str">
        <f>VLOOKUP(E948,State_code!$B$1:$C$56, 2, FALSE)</f>
        <v>IL</v>
      </c>
      <c r="G948" s="1">
        <v>1703.0</v>
      </c>
      <c r="H948" s="1">
        <v>-2.0</v>
      </c>
      <c r="I948" s="1" t="s">
        <v>1923</v>
      </c>
      <c r="J948" s="5">
        <v>1.0</v>
      </c>
    </row>
    <row r="949" hidden="1">
      <c r="A949" s="1" t="s">
        <v>1924</v>
      </c>
      <c r="B949" s="1">
        <v>146816.0</v>
      </c>
      <c r="C949" s="1">
        <v>3.0</v>
      </c>
      <c r="D949" s="1">
        <v>4.0</v>
      </c>
      <c r="E949" s="1">
        <f t="shared" si="1"/>
        <v>17</v>
      </c>
      <c r="F949" s="1" t="str">
        <f>VLOOKUP(E949,State_code!$B$1:$C$56, 2, FALSE)</f>
        <v>IL</v>
      </c>
      <c r="G949" s="1">
        <v>1707.0</v>
      </c>
      <c r="H949" s="1">
        <v>-2.0</v>
      </c>
      <c r="I949" s="1" t="s">
        <v>1924</v>
      </c>
      <c r="J949" s="5">
        <v>3.0</v>
      </c>
    </row>
    <row r="950" hidden="1">
      <c r="A950" s="1" t="s">
        <v>1925</v>
      </c>
      <c r="B950" s="1">
        <v>146977.0</v>
      </c>
      <c r="C950" s="1">
        <v>3.0</v>
      </c>
      <c r="D950" s="1">
        <v>24.0</v>
      </c>
      <c r="E950" s="1">
        <f t="shared" si="1"/>
        <v>17</v>
      </c>
      <c r="F950" s="1" t="str">
        <f>VLOOKUP(E950,State_code!$B$1:$C$56, 2, FALSE)</f>
        <v>IL</v>
      </c>
      <c r="G950" s="1">
        <v>1702.0</v>
      </c>
      <c r="H950" s="1">
        <v>66.0</v>
      </c>
      <c r="I950" s="1" t="s">
        <v>1925</v>
      </c>
      <c r="J950" s="5">
        <v>1.0</v>
      </c>
    </row>
    <row r="951" hidden="1">
      <c r="A951" s="1" t="s">
        <v>1926</v>
      </c>
      <c r="B951" s="1">
        <v>147004.0</v>
      </c>
      <c r="C951" s="1">
        <v>3.0</v>
      </c>
      <c r="D951" s="1">
        <v>3.0</v>
      </c>
      <c r="E951" s="1">
        <f t="shared" si="1"/>
        <v>17</v>
      </c>
      <c r="F951" s="1" t="str">
        <f>VLOOKUP(E951,State_code!$B$1:$C$56, 2, FALSE)</f>
        <v>IL</v>
      </c>
      <c r="G951" s="1">
        <v>1711.0</v>
      </c>
      <c r="H951" s="1">
        <v>-2.0</v>
      </c>
      <c r="I951" s="1" t="s">
        <v>1926</v>
      </c>
      <c r="J951" s="5">
        <v>1.0</v>
      </c>
    </row>
    <row r="952" hidden="1">
      <c r="A952" s="1" t="s">
        <v>1927</v>
      </c>
      <c r="B952" s="1">
        <v>147013.0</v>
      </c>
      <c r="C952" s="1">
        <v>3.0</v>
      </c>
      <c r="D952" s="1">
        <v>19.0</v>
      </c>
      <c r="E952" s="1">
        <f t="shared" si="1"/>
        <v>17</v>
      </c>
      <c r="F952" s="1" t="str">
        <f>VLOOKUP(E952,State_code!$B$1:$C$56, 2, FALSE)</f>
        <v>IL</v>
      </c>
      <c r="G952" s="1">
        <v>1712.0</v>
      </c>
      <c r="H952" s="1">
        <v>71.0</v>
      </c>
      <c r="I952" s="1" t="s">
        <v>1927</v>
      </c>
      <c r="J952" s="5">
        <v>2.0</v>
      </c>
    </row>
    <row r="953" hidden="1">
      <c r="A953" s="1" t="s">
        <v>1928</v>
      </c>
      <c r="B953" s="1">
        <v>147031.0</v>
      </c>
      <c r="C953" s="1">
        <v>3.0</v>
      </c>
      <c r="D953" s="1">
        <v>24.0</v>
      </c>
      <c r="E953" s="1">
        <f t="shared" si="1"/>
        <v>17</v>
      </c>
      <c r="F953" s="1" t="str">
        <f>VLOOKUP(E953,State_code!$B$1:$C$56, 2, FALSE)</f>
        <v>IL</v>
      </c>
      <c r="G953" s="1">
        <v>1707.0</v>
      </c>
      <c r="H953" s="1">
        <v>93.0</v>
      </c>
      <c r="I953" s="1" t="s">
        <v>1928</v>
      </c>
      <c r="J953" s="5">
        <v>4.0</v>
      </c>
    </row>
    <row r="954" hidden="1">
      <c r="A954" s="1" t="s">
        <v>1929</v>
      </c>
      <c r="B954" s="1">
        <v>147129.0</v>
      </c>
      <c r="C954" s="1">
        <v>3.0</v>
      </c>
      <c r="D954" s="1">
        <v>26.0</v>
      </c>
      <c r="E954" s="1">
        <f t="shared" si="1"/>
        <v>17</v>
      </c>
      <c r="F954" s="1" t="str">
        <f>VLOOKUP(E954,State_code!$B$1:$C$56, 2, FALSE)</f>
        <v>IL</v>
      </c>
      <c r="G954" s="1">
        <v>1716.0</v>
      </c>
      <c r="H954" s="1">
        <v>-2.0</v>
      </c>
      <c r="I954" s="1" t="s">
        <v>1929</v>
      </c>
      <c r="J954" s="5">
        <v>1.0</v>
      </c>
    </row>
    <row r="955" hidden="1">
      <c r="A955" s="1" t="s">
        <v>95</v>
      </c>
      <c r="B955" s="1">
        <v>147244.0</v>
      </c>
      <c r="C955" s="1">
        <v>3.0</v>
      </c>
      <c r="D955" s="1">
        <v>22.0</v>
      </c>
      <c r="E955" s="1">
        <f t="shared" si="1"/>
        <v>17</v>
      </c>
      <c r="F955" s="1" t="str">
        <f>VLOOKUP(E955,State_code!$B$1:$C$56, 2, FALSE)</f>
        <v>IL</v>
      </c>
      <c r="G955" s="1">
        <v>1713.0</v>
      </c>
      <c r="H955" s="1">
        <v>-2.0</v>
      </c>
      <c r="I955" s="1" t="s">
        <v>95</v>
      </c>
      <c r="J955" s="5">
        <v>1.0</v>
      </c>
    </row>
    <row r="956" hidden="1">
      <c r="A956" s="1" t="s">
        <v>1930</v>
      </c>
      <c r="B956" s="1">
        <v>147341.0</v>
      </c>
      <c r="C956" s="1">
        <v>3.0</v>
      </c>
      <c r="D956" s="1">
        <v>21.0</v>
      </c>
      <c r="E956" s="1">
        <f t="shared" si="1"/>
        <v>17</v>
      </c>
      <c r="F956" s="1" t="str">
        <f>VLOOKUP(E956,State_code!$B$1:$C$56, 2, FALSE)</f>
        <v>IL</v>
      </c>
      <c r="G956" s="1">
        <v>1717.0</v>
      </c>
      <c r="H956" s="1">
        <v>66.0</v>
      </c>
      <c r="I956" s="1" t="s">
        <v>1930</v>
      </c>
      <c r="J956" s="5">
        <v>3.0</v>
      </c>
    </row>
    <row r="957" hidden="1">
      <c r="A957" s="1" t="s">
        <v>1931</v>
      </c>
      <c r="B957" s="1">
        <v>147369.0</v>
      </c>
      <c r="C957" s="1">
        <v>3.0</v>
      </c>
      <c r="D957" s="1">
        <v>24.0</v>
      </c>
      <c r="E957" s="1">
        <f t="shared" si="1"/>
        <v>17</v>
      </c>
      <c r="F957" s="1" t="str">
        <f>VLOOKUP(E957,State_code!$B$1:$C$56, 2, FALSE)</f>
        <v>IL</v>
      </c>
      <c r="G957" s="1">
        <v>1707.0</v>
      </c>
      <c r="H957" s="1">
        <v>42.0</v>
      </c>
      <c r="I957" s="1" t="s">
        <v>1931</v>
      </c>
      <c r="J957" s="5">
        <v>2.0</v>
      </c>
    </row>
    <row r="958" hidden="1">
      <c r="A958" s="1" t="s">
        <v>1932</v>
      </c>
      <c r="B958" s="1">
        <v>147378.0</v>
      </c>
      <c r="C958" s="1">
        <v>3.0</v>
      </c>
      <c r="D958" s="1">
        <v>6.0</v>
      </c>
      <c r="E958" s="1">
        <f t="shared" si="1"/>
        <v>17</v>
      </c>
      <c r="F958" s="1" t="str">
        <f>VLOOKUP(E958,State_code!$B$1:$C$56, 2, FALSE)</f>
        <v>IL</v>
      </c>
      <c r="G958" s="1">
        <v>1706.0</v>
      </c>
      <c r="H958" s="1">
        <v>-2.0</v>
      </c>
      <c r="I958" s="1" t="s">
        <v>1932</v>
      </c>
      <c r="J958" s="5">
        <v>4.0</v>
      </c>
    </row>
    <row r="959" hidden="1">
      <c r="A959" s="1" t="s">
        <v>1933</v>
      </c>
      <c r="B959" s="1">
        <v>147396.0</v>
      </c>
      <c r="C959" s="1">
        <v>3.0</v>
      </c>
      <c r="D959" s="1">
        <v>11.0</v>
      </c>
      <c r="E959" s="1">
        <f t="shared" si="1"/>
        <v>17</v>
      </c>
      <c r="F959" s="1" t="str">
        <f>VLOOKUP(E959,State_code!$B$1:$C$56, 2, FALSE)</f>
        <v>IL</v>
      </c>
      <c r="G959" s="1">
        <v>1717.0</v>
      </c>
      <c r="H959" s="1">
        <v>-2.0</v>
      </c>
      <c r="I959" s="1" t="s">
        <v>1933</v>
      </c>
      <c r="J959" s="5">
        <v>1.0</v>
      </c>
    </row>
    <row r="960" hidden="1">
      <c r="A960" s="1" t="s">
        <v>1934</v>
      </c>
      <c r="B960" s="1">
        <v>147411.0</v>
      </c>
      <c r="C960" s="1">
        <v>3.0</v>
      </c>
      <c r="D960" s="1">
        <v>8.0</v>
      </c>
      <c r="E960" s="1">
        <f t="shared" si="1"/>
        <v>17</v>
      </c>
      <c r="F960" s="1" t="str">
        <f>VLOOKUP(E960,State_code!$B$1:$C$56, 2, FALSE)</f>
        <v>IL</v>
      </c>
      <c r="G960" s="1">
        <v>1704.0</v>
      </c>
      <c r="H960" s="1">
        <v>-2.0</v>
      </c>
      <c r="I960" s="1" t="s">
        <v>1934</v>
      </c>
      <c r="J960" s="5">
        <v>1.0</v>
      </c>
    </row>
    <row r="961" hidden="1">
      <c r="A961" s="1" t="s">
        <v>1935</v>
      </c>
      <c r="B961" s="1">
        <v>147536.0</v>
      </c>
      <c r="C961" s="1">
        <v>3.0</v>
      </c>
      <c r="D961" s="1">
        <v>17.0</v>
      </c>
      <c r="E961" s="1">
        <f t="shared" si="1"/>
        <v>17</v>
      </c>
      <c r="F961" s="1" t="str">
        <f>VLOOKUP(E961,State_code!$B$1:$C$56, 2, FALSE)</f>
        <v>IL</v>
      </c>
      <c r="G961" s="1">
        <v>1707.0</v>
      </c>
      <c r="H961" s="1">
        <v>-2.0</v>
      </c>
      <c r="I961" s="1" t="s">
        <v>1935</v>
      </c>
      <c r="J961" s="5">
        <v>1.0</v>
      </c>
    </row>
    <row r="962" hidden="1">
      <c r="A962" s="1" t="s">
        <v>1936</v>
      </c>
      <c r="B962" s="1">
        <v>147590.0</v>
      </c>
      <c r="C962" s="1">
        <v>3.0</v>
      </c>
      <c r="D962" s="1">
        <v>26.0</v>
      </c>
      <c r="E962" s="1">
        <f t="shared" si="1"/>
        <v>17</v>
      </c>
      <c r="F962" s="1" t="str">
        <f>VLOOKUP(E962,State_code!$B$1:$C$56, 2, FALSE)</f>
        <v>IL</v>
      </c>
      <c r="G962" s="1">
        <v>1706.0</v>
      </c>
      <c r="H962" s="1">
        <v>-2.0</v>
      </c>
      <c r="I962" s="1" t="s">
        <v>1936</v>
      </c>
      <c r="J962" s="5">
        <v>3.0</v>
      </c>
    </row>
    <row r="963" hidden="1">
      <c r="A963" s="1" t="s">
        <v>1937</v>
      </c>
      <c r="B963" s="1">
        <v>147642.0</v>
      </c>
      <c r="C963" s="1">
        <v>3.0</v>
      </c>
      <c r="D963" s="1">
        <v>-2.0</v>
      </c>
      <c r="E963" s="1">
        <f t="shared" si="1"/>
        <v>17</v>
      </c>
      <c r="F963" s="1" t="str">
        <f>VLOOKUP(E963,State_code!$B$1:$C$56, 2, FALSE)</f>
        <v>IL</v>
      </c>
      <c r="G963" s="1">
        <v>1709.0</v>
      </c>
      <c r="H963" s="1">
        <v>-2.0</v>
      </c>
      <c r="I963" s="1" t="s">
        <v>1937</v>
      </c>
      <c r="J963" s="5">
        <v>3.0</v>
      </c>
    </row>
    <row r="964" hidden="1">
      <c r="A964" s="1" t="s">
        <v>1938</v>
      </c>
      <c r="B964" s="1">
        <v>147660.0</v>
      </c>
      <c r="C964" s="1">
        <v>3.0</v>
      </c>
      <c r="D964" s="1">
        <v>20.0</v>
      </c>
      <c r="E964" s="1">
        <f t="shared" si="1"/>
        <v>17</v>
      </c>
      <c r="F964" s="1" t="str">
        <f>VLOOKUP(E964,State_code!$B$1:$C$56, 2, FALSE)</f>
        <v>IL</v>
      </c>
      <c r="G964" s="1">
        <v>1711.0</v>
      </c>
      <c r="H964" s="1">
        <v>71.0</v>
      </c>
      <c r="I964" s="1" t="s">
        <v>1938</v>
      </c>
      <c r="J964" s="5">
        <v>4.0</v>
      </c>
    </row>
    <row r="965" hidden="1">
      <c r="A965" s="1" t="s">
        <v>1939</v>
      </c>
      <c r="B965" s="1">
        <v>147679.0</v>
      </c>
      <c r="C965" s="1">
        <v>3.0</v>
      </c>
      <c r="D965" s="1">
        <v>18.0</v>
      </c>
      <c r="E965" s="1">
        <f t="shared" si="1"/>
        <v>17</v>
      </c>
      <c r="F965" s="1" t="str">
        <f>VLOOKUP(E965,State_code!$B$1:$C$56, 2, FALSE)</f>
        <v>IL</v>
      </c>
      <c r="G965" s="1">
        <v>1703.0</v>
      </c>
      <c r="H965" s="1">
        <v>37.0</v>
      </c>
      <c r="I965" s="1" t="s">
        <v>1939</v>
      </c>
      <c r="J965" s="5">
        <v>3.0</v>
      </c>
    </row>
    <row r="966" hidden="1">
      <c r="A966" s="1" t="s">
        <v>1940</v>
      </c>
      <c r="B966" s="1">
        <v>147697.0</v>
      </c>
      <c r="C966" s="1">
        <v>3.0</v>
      </c>
      <c r="D966" s="1">
        <v>24.0</v>
      </c>
      <c r="E966" s="1">
        <f t="shared" si="1"/>
        <v>17</v>
      </c>
      <c r="F966" s="1" t="str">
        <f>VLOOKUP(E966,State_code!$B$1:$C$56, 2, FALSE)</f>
        <v>IL</v>
      </c>
      <c r="G966" s="1">
        <v>1706.0</v>
      </c>
      <c r="H966" s="1">
        <v>52.0</v>
      </c>
      <c r="I966" s="1" t="s">
        <v>1940</v>
      </c>
      <c r="J966" s="5">
        <v>4.0</v>
      </c>
    </row>
    <row r="967" hidden="1">
      <c r="A967" s="1" t="s">
        <v>305</v>
      </c>
      <c r="B967" s="1">
        <v>147703.0</v>
      </c>
      <c r="C967" s="1">
        <v>3.0</v>
      </c>
      <c r="D967" s="1">
        <v>16.0</v>
      </c>
      <c r="E967" s="1">
        <f t="shared" si="1"/>
        <v>17</v>
      </c>
      <c r="F967" s="1" t="str">
        <f>VLOOKUP(E967,State_code!$B$1:$C$56, 2, FALSE)</f>
        <v>IL</v>
      </c>
      <c r="G967" s="1">
        <v>1714.0</v>
      </c>
      <c r="H967" s="1">
        <v>-2.0</v>
      </c>
      <c r="I967" s="1" t="s">
        <v>305</v>
      </c>
      <c r="J967" s="5">
        <v>4.0</v>
      </c>
    </row>
    <row r="968" hidden="1">
      <c r="A968" s="1" t="s">
        <v>870</v>
      </c>
      <c r="B968" s="1">
        <v>147767.0</v>
      </c>
      <c r="C968" s="1">
        <v>3.0</v>
      </c>
      <c r="D968" s="1">
        <v>15.0</v>
      </c>
      <c r="E968" s="1">
        <f t="shared" si="1"/>
        <v>17</v>
      </c>
      <c r="F968" s="1" t="str">
        <f>VLOOKUP(E968,State_code!$B$1:$C$56, 2, FALSE)</f>
        <v>IL</v>
      </c>
      <c r="G968" s="1">
        <v>1709.0</v>
      </c>
      <c r="H968" s="1">
        <v>-2.0</v>
      </c>
      <c r="I968" s="1" t="s">
        <v>870</v>
      </c>
      <c r="J968" s="5">
        <v>4.0</v>
      </c>
    </row>
    <row r="969" hidden="1">
      <c r="A969" s="1" t="s">
        <v>488</v>
      </c>
      <c r="B969" s="1">
        <v>147776.0</v>
      </c>
      <c r="C969" s="1">
        <v>3.0</v>
      </c>
      <c r="D969" s="1">
        <v>18.0</v>
      </c>
      <c r="E969" s="1">
        <f t="shared" si="1"/>
        <v>17</v>
      </c>
      <c r="F969" s="1" t="str">
        <f>VLOOKUP(E969,State_code!$B$1:$C$56, 2, FALSE)</f>
        <v>IL</v>
      </c>
      <c r="G969" s="1">
        <v>1705.0</v>
      </c>
      <c r="H969" s="1">
        <v>-2.0</v>
      </c>
      <c r="I969" s="1" t="s">
        <v>488</v>
      </c>
      <c r="J969" s="5">
        <v>4.0</v>
      </c>
    </row>
    <row r="970" hidden="1">
      <c r="A970" s="1" t="s">
        <v>900</v>
      </c>
      <c r="B970" s="1">
        <v>147800.0</v>
      </c>
      <c r="C970" s="1">
        <v>3.0</v>
      </c>
      <c r="D970" s="1">
        <v>3.0</v>
      </c>
      <c r="E970" s="1">
        <f t="shared" si="1"/>
        <v>17</v>
      </c>
      <c r="F970" s="1" t="str">
        <f>VLOOKUP(E970,State_code!$B$1:$C$56, 2, FALSE)</f>
        <v>IL</v>
      </c>
      <c r="G970" s="1">
        <v>1705.0</v>
      </c>
      <c r="H970" s="1">
        <v>-2.0</v>
      </c>
      <c r="I970" s="1" t="s">
        <v>900</v>
      </c>
      <c r="J970" s="5">
        <v>1.0</v>
      </c>
    </row>
    <row r="971" hidden="1">
      <c r="A971" s="1" t="s">
        <v>1941</v>
      </c>
      <c r="B971" s="1">
        <v>147819.0</v>
      </c>
      <c r="C971" s="1">
        <v>3.0</v>
      </c>
      <c r="D971" s="1">
        <v>-2.0</v>
      </c>
      <c r="E971" s="1">
        <f t="shared" si="1"/>
        <v>17</v>
      </c>
      <c r="F971" s="1" t="str">
        <f>VLOOKUP(E971,State_code!$B$1:$C$56, 2, FALSE)</f>
        <v>IL</v>
      </c>
      <c r="G971" s="1">
        <v>1716.0</v>
      </c>
      <c r="H971" s="1">
        <v>-2.0</v>
      </c>
      <c r="I971" s="1" t="s">
        <v>1941</v>
      </c>
      <c r="J971" s="5">
        <v>1.0</v>
      </c>
    </row>
    <row r="972" hidden="1">
      <c r="A972" s="1" t="s">
        <v>1942</v>
      </c>
      <c r="B972" s="1">
        <v>147828.0</v>
      </c>
      <c r="C972" s="1">
        <v>3.0</v>
      </c>
      <c r="D972" s="1">
        <v>18.0</v>
      </c>
      <c r="E972" s="1">
        <f t="shared" si="1"/>
        <v>17</v>
      </c>
      <c r="F972" s="1" t="str">
        <f>VLOOKUP(E972,State_code!$B$1:$C$56, 2, FALSE)</f>
        <v>IL</v>
      </c>
      <c r="G972" s="1">
        <v>1702.0</v>
      </c>
      <c r="H972" s="1">
        <v>59.0</v>
      </c>
      <c r="I972" s="1" t="s">
        <v>1942</v>
      </c>
      <c r="J972" s="5">
        <v>1.0</v>
      </c>
    </row>
    <row r="973" hidden="1">
      <c r="A973" s="1" t="s">
        <v>1943</v>
      </c>
      <c r="B973" s="1">
        <v>147916.0</v>
      </c>
      <c r="C973" s="1">
        <v>3.0</v>
      </c>
      <c r="D973" s="1">
        <v>6.0</v>
      </c>
      <c r="E973" s="1">
        <f t="shared" si="1"/>
        <v>17</v>
      </c>
      <c r="F973" s="1" t="str">
        <f>VLOOKUP(E973,State_code!$B$1:$C$56, 2, FALSE)</f>
        <v>IL</v>
      </c>
      <c r="G973" s="1">
        <v>1713.0</v>
      </c>
      <c r="H973" s="1">
        <v>-2.0</v>
      </c>
      <c r="I973" s="1" t="s">
        <v>1943</v>
      </c>
      <c r="J973" s="5">
        <v>3.0</v>
      </c>
    </row>
    <row r="974" hidden="1">
      <c r="A974" s="1" t="s">
        <v>43</v>
      </c>
      <c r="B974" s="1">
        <v>148007.0</v>
      </c>
      <c r="C974" s="1">
        <v>3.0</v>
      </c>
      <c r="D974" s="1">
        <v>6.0</v>
      </c>
      <c r="E974" s="1">
        <f t="shared" si="1"/>
        <v>17</v>
      </c>
      <c r="F974" s="1" t="str">
        <f>VLOOKUP(E974,State_code!$B$1:$C$56, 2, FALSE)</f>
        <v>IL</v>
      </c>
      <c r="G974" s="1">
        <v>1702.0</v>
      </c>
      <c r="H974" s="1">
        <v>-2.0</v>
      </c>
      <c r="I974" s="1" t="s">
        <v>43</v>
      </c>
      <c r="J974" s="5">
        <v>4.0</v>
      </c>
    </row>
    <row r="975" hidden="1">
      <c r="A975" s="1" t="s">
        <v>1944</v>
      </c>
      <c r="B975" s="1">
        <v>148016.0</v>
      </c>
      <c r="C975" s="1">
        <v>3.0</v>
      </c>
      <c r="D975" s="1">
        <v>21.0</v>
      </c>
      <c r="E975" s="1">
        <f t="shared" si="1"/>
        <v>17</v>
      </c>
      <c r="F975" s="1" t="str">
        <f>VLOOKUP(E975,State_code!$B$1:$C$56, 2, FALSE)</f>
        <v>IL</v>
      </c>
      <c r="G975" s="1">
        <v>1715.0</v>
      </c>
      <c r="H975" s="1">
        <v>-2.0</v>
      </c>
      <c r="I975" s="1" t="s">
        <v>1944</v>
      </c>
      <c r="J975" s="5">
        <v>1.0</v>
      </c>
    </row>
    <row r="976" hidden="1">
      <c r="A976" s="1" t="s">
        <v>1945</v>
      </c>
      <c r="B976" s="1">
        <v>148098.0</v>
      </c>
      <c r="C976" s="1">
        <v>3.0</v>
      </c>
      <c r="D976" s="1">
        <v>-2.0</v>
      </c>
      <c r="E976" s="1">
        <f t="shared" si="1"/>
        <v>17</v>
      </c>
      <c r="F976" s="1" t="str">
        <f>VLOOKUP(E976,State_code!$B$1:$C$56, 2, FALSE)</f>
        <v>IL</v>
      </c>
      <c r="G976" s="1">
        <v>1714.0</v>
      </c>
      <c r="H976" s="1">
        <v>-2.0</v>
      </c>
      <c r="I976" s="1" t="s">
        <v>1945</v>
      </c>
      <c r="J976" s="5">
        <v>3.0</v>
      </c>
    </row>
    <row r="977" hidden="1">
      <c r="A977" s="1" t="s">
        <v>1946</v>
      </c>
      <c r="B977" s="1">
        <v>148131.0</v>
      </c>
      <c r="C977" s="1">
        <v>3.0</v>
      </c>
      <c r="D977" s="1">
        <v>22.0</v>
      </c>
      <c r="E977" s="1">
        <f t="shared" si="1"/>
        <v>17</v>
      </c>
      <c r="F977" s="1" t="str">
        <f>VLOOKUP(E977,State_code!$B$1:$C$56, 2, FALSE)</f>
        <v>IL</v>
      </c>
      <c r="G977" s="1">
        <v>1715.0</v>
      </c>
      <c r="H977" s="1">
        <v>30.0</v>
      </c>
      <c r="I977" s="1" t="s">
        <v>1946</v>
      </c>
      <c r="J977" s="5">
        <v>3.0</v>
      </c>
    </row>
    <row r="978" hidden="1">
      <c r="A978" s="1" t="s">
        <v>1947</v>
      </c>
      <c r="B978" s="1">
        <v>148256.0</v>
      </c>
      <c r="C978" s="1">
        <v>3.0</v>
      </c>
      <c r="D978" s="1">
        <v>6.0</v>
      </c>
      <c r="E978" s="1">
        <f t="shared" si="1"/>
        <v>17</v>
      </c>
      <c r="F978" s="1" t="str">
        <f>VLOOKUP(E978,State_code!$B$1:$C$56, 2, FALSE)</f>
        <v>IL</v>
      </c>
      <c r="G978" s="1">
        <v>1712.0</v>
      </c>
      <c r="H978" s="1">
        <v>-2.0</v>
      </c>
      <c r="I978" s="1" t="s">
        <v>1947</v>
      </c>
      <c r="J978" s="5">
        <v>1.0</v>
      </c>
    </row>
    <row r="979" hidden="1">
      <c r="A979" s="1" t="s">
        <v>1948</v>
      </c>
      <c r="B979" s="1">
        <v>148292.0</v>
      </c>
      <c r="C979" s="1">
        <v>3.0</v>
      </c>
      <c r="D979" s="1">
        <v>9.0</v>
      </c>
      <c r="E979" s="1">
        <f t="shared" si="1"/>
        <v>17</v>
      </c>
      <c r="F979" s="1" t="str">
        <f>VLOOKUP(E979,State_code!$B$1:$C$56, 2, FALSE)</f>
        <v>IL</v>
      </c>
      <c r="G979" s="1">
        <v>1713.0</v>
      </c>
      <c r="H979" s="1">
        <v>-2.0</v>
      </c>
      <c r="I979" s="1" t="s">
        <v>1948</v>
      </c>
      <c r="J979" s="5">
        <v>4.0</v>
      </c>
    </row>
    <row r="980" hidden="1">
      <c r="A980" s="1" t="s">
        <v>1949</v>
      </c>
      <c r="B980" s="1">
        <v>148380.0</v>
      </c>
      <c r="C980" s="1">
        <v>3.0</v>
      </c>
      <c r="D980" s="1">
        <v>6.0</v>
      </c>
      <c r="E980" s="1">
        <f t="shared" si="1"/>
        <v>17</v>
      </c>
      <c r="F980" s="1" t="str">
        <f>VLOOKUP(E980,State_code!$B$1:$C$56, 2, FALSE)</f>
        <v>IL</v>
      </c>
      <c r="G980" s="1">
        <v>1717.0</v>
      </c>
      <c r="H980" s="1">
        <v>-2.0</v>
      </c>
      <c r="I980" s="1" t="s">
        <v>1949</v>
      </c>
      <c r="J980" s="5">
        <v>2.0</v>
      </c>
    </row>
    <row r="981" hidden="1">
      <c r="A981" s="1" t="s">
        <v>575</v>
      </c>
      <c r="B981" s="1">
        <v>148405.0</v>
      </c>
      <c r="C981" s="1">
        <v>3.0</v>
      </c>
      <c r="D981" s="1">
        <v>20.0</v>
      </c>
      <c r="E981" s="1">
        <f t="shared" si="1"/>
        <v>17</v>
      </c>
      <c r="F981" s="1" t="str">
        <f>VLOOKUP(E981,State_code!$B$1:$C$56, 2, FALSE)</f>
        <v>IL</v>
      </c>
      <c r="G981" s="1">
        <v>1717.0</v>
      </c>
      <c r="H981" s="1">
        <v>-2.0</v>
      </c>
      <c r="I981" s="1" t="s">
        <v>575</v>
      </c>
      <c r="J981" s="5">
        <v>1.0</v>
      </c>
    </row>
    <row r="982" hidden="1">
      <c r="A982" s="1" t="s">
        <v>589</v>
      </c>
      <c r="B982" s="1">
        <v>148487.0</v>
      </c>
      <c r="C982" s="1">
        <v>3.0</v>
      </c>
      <c r="D982" s="1">
        <v>17.0</v>
      </c>
      <c r="E982" s="1">
        <f t="shared" si="1"/>
        <v>17</v>
      </c>
      <c r="F982" s="1" t="str">
        <f>VLOOKUP(E982,State_code!$B$1:$C$56, 2, FALSE)</f>
        <v>IL</v>
      </c>
      <c r="G982" s="1">
        <v>1707.0</v>
      </c>
      <c r="H982" s="1">
        <v>-2.0</v>
      </c>
      <c r="I982" s="1" t="s">
        <v>589</v>
      </c>
      <c r="J982" s="5">
        <v>1.0</v>
      </c>
    </row>
    <row r="983" hidden="1">
      <c r="A983" s="1" t="s">
        <v>949</v>
      </c>
      <c r="B983" s="1">
        <v>148496.0</v>
      </c>
      <c r="C983" s="1">
        <v>3.0</v>
      </c>
      <c r="D983" s="1">
        <v>18.0</v>
      </c>
      <c r="E983" s="1">
        <f t="shared" si="1"/>
        <v>17</v>
      </c>
      <c r="F983" s="1" t="str">
        <f>VLOOKUP(E983,State_code!$B$1:$C$56, 2, FALSE)</f>
        <v>IL</v>
      </c>
      <c r="G983" s="1">
        <v>1707.0</v>
      </c>
      <c r="H983" s="1">
        <v>30.0</v>
      </c>
      <c r="I983" s="1" t="s">
        <v>949</v>
      </c>
      <c r="J983" s="5">
        <v>1.0</v>
      </c>
    </row>
    <row r="984" hidden="1">
      <c r="A984" s="1" t="s">
        <v>1950</v>
      </c>
      <c r="B984" s="1">
        <v>148511.0</v>
      </c>
      <c r="C984" s="1">
        <v>3.0</v>
      </c>
      <c r="D984" s="1">
        <v>25.0</v>
      </c>
      <c r="E984" s="1">
        <f t="shared" si="1"/>
        <v>17</v>
      </c>
      <c r="F984" s="1" t="str">
        <f>VLOOKUP(E984,State_code!$B$1:$C$56, 2, FALSE)</f>
        <v>IL</v>
      </c>
      <c r="G984" s="1">
        <v>1707.0</v>
      </c>
      <c r="H984" s="1">
        <v>-2.0</v>
      </c>
      <c r="I984" s="1" t="s">
        <v>1950</v>
      </c>
      <c r="J984" s="5">
        <v>2.0</v>
      </c>
    </row>
    <row r="985" hidden="1">
      <c r="A985" s="1" t="s">
        <v>1951</v>
      </c>
      <c r="B985" s="1">
        <v>148575.0</v>
      </c>
      <c r="C985" s="1">
        <v>3.0</v>
      </c>
      <c r="D985" s="1">
        <v>26.0</v>
      </c>
      <c r="E985" s="1">
        <f t="shared" si="1"/>
        <v>17</v>
      </c>
      <c r="F985" s="1" t="str">
        <f>VLOOKUP(E985,State_code!$B$1:$C$56, 2, FALSE)</f>
        <v>IL</v>
      </c>
      <c r="G985" s="1">
        <v>1717.0</v>
      </c>
      <c r="H985" s="1">
        <v>30.0</v>
      </c>
      <c r="I985" s="1" t="s">
        <v>1951</v>
      </c>
      <c r="J985" s="5">
        <v>4.0</v>
      </c>
    </row>
    <row r="986" hidden="1">
      <c r="A986" s="1" t="s">
        <v>1952</v>
      </c>
      <c r="B986" s="1">
        <v>148584.0</v>
      </c>
      <c r="C986" s="1">
        <v>3.0</v>
      </c>
      <c r="D986" s="1">
        <v>17.0</v>
      </c>
      <c r="E986" s="1">
        <f t="shared" si="1"/>
        <v>17</v>
      </c>
      <c r="F986" s="1" t="str">
        <f>VLOOKUP(E986,State_code!$B$1:$C$56, 2, FALSE)</f>
        <v>IL</v>
      </c>
      <c r="G986" s="1">
        <v>1714.0</v>
      </c>
      <c r="H986" s="1">
        <v>30.0</v>
      </c>
      <c r="I986" s="1" t="s">
        <v>1952</v>
      </c>
      <c r="J986" s="5">
        <v>1.0</v>
      </c>
    </row>
    <row r="987" hidden="1">
      <c r="A987" s="1" t="s">
        <v>1953</v>
      </c>
      <c r="B987" s="1">
        <v>148593.0</v>
      </c>
      <c r="C987" s="1">
        <v>3.0</v>
      </c>
      <c r="D987" s="1">
        <v>26.0</v>
      </c>
      <c r="E987" s="1">
        <f t="shared" si="1"/>
        <v>17</v>
      </c>
      <c r="F987" s="1" t="str">
        <f>VLOOKUP(E987,State_code!$B$1:$C$56, 2, FALSE)</f>
        <v>IL</v>
      </c>
      <c r="G987" s="1">
        <v>1713.0</v>
      </c>
      <c r="H987" s="1">
        <v>30.0</v>
      </c>
      <c r="I987" s="1" t="s">
        <v>1953</v>
      </c>
      <c r="J987" s="5">
        <v>4.0</v>
      </c>
    </row>
    <row r="988" hidden="1">
      <c r="A988" s="1" t="s">
        <v>1954</v>
      </c>
      <c r="B988" s="1">
        <v>148627.0</v>
      </c>
      <c r="C988" s="1">
        <v>3.0</v>
      </c>
      <c r="D988" s="1">
        <v>18.0</v>
      </c>
      <c r="E988" s="1">
        <f t="shared" si="1"/>
        <v>17</v>
      </c>
      <c r="F988" s="1" t="str">
        <f>VLOOKUP(E988,State_code!$B$1:$C$56, 2, FALSE)</f>
        <v>IL</v>
      </c>
      <c r="G988" s="1">
        <v>1706.0</v>
      </c>
      <c r="H988" s="1">
        <v>30.0</v>
      </c>
      <c r="I988" s="1" t="s">
        <v>1954</v>
      </c>
      <c r="J988" s="5">
        <v>4.0</v>
      </c>
    </row>
    <row r="989" hidden="1">
      <c r="A989" s="1" t="s">
        <v>351</v>
      </c>
      <c r="B989" s="1">
        <v>148654.0</v>
      </c>
      <c r="C989" s="1">
        <v>3.0</v>
      </c>
      <c r="D989" s="1">
        <v>18.0</v>
      </c>
      <c r="E989" s="1">
        <f t="shared" si="1"/>
        <v>17</v>
      </c>
      <c r="F989" s="1" t="str">
        <f>VLOOKUP(E989,State_code!$B$1:$C$56, 2, FALSE)</f>
        <v>IL</v>
      </c>
      <c r="G989" s="1">
        <v>1713.0</v>
      </c>
      <c r="H989" s="1">
        <v>-2.0</v>
      </c>
      <c r="I989" s="1" t="s">
        <v>351</v>
      </c>
      <c r="J989" s="5">
        <v>1.0</v>
      </c>
    </row>
    <row r="990" hidden="1">
      <c r="A990" s="1" t="s">
        <v>1955</v>
      </c>
      <c r="B990" s="1">
        <v>148672.0</v>
      </c>
      <c r="C990" s="1">
        <v>3.0</v>
      </c>
      <c r="D990" s="1">
        <v>6.0</v>
      </c>
      <c r="E990" s="1">
        <f t="shared" si="1"/>
        <v>17</v>
      </c>
      <c r="F990" s="1" t="str">
        <f>VLOOKUP(E990,State_code!$B$1:$C$56, 2, FALSE)</f>
        <v>IL</v>
      </c>
      <c r="G990" s="1">
        <v>1716.0</v>
      </c>
      <c r="H990" s="1">
        <v>-2.0</v>
      </c>
      <c r="I990" s="1" t="s">
        <v>1955</v>
      </c>
      <c r="J990" s="5">
        <v>2.0</v>
      </c>
    </row>
    <row r="991" hidden="1">
      <c r="A991" s="1" t="s">
        <v>1956</v>
      </c>
      <c r="B991" s="1">
        <v>148821.0</v>
      </c>
      <c r="C991" s="1">
        <v>3.0</v>
      </c>
      <c r="D991" s="1">
        <v>6.0</v>
      </c>
      <c r="E991" s="1">
        <f t="shared" si="1"/>
        <v>17</v>
      </c>
      <c r="F991" s="1" t="str">
        <f>VLOOKUP(E991,State_code!$B$1:$C$56, 2, FALSE)</f>
        <v>IL</v>
      </c>
      <c r="G991" s="1">
        <v>1712.0</v>
      </c>
      <c r="H991" s="1">
        <v>-2.0</v>
      </c>
      <c r="I991" s="1" t="s">
        <v>1956</v>
      </c>
      <c r="J991" s="5">
        <v>1.0</v>
      </c>
    </row>
    <row r="992" hidden="1">
      <c r="A992" s="1" t="s">
        <v>1957</v>
      </c>
      <c r="B992" s="1">
        <v>148876.0</v>
      </c>
      <c r="C992" s="1">
        <v>3.0</v>
      </c>
      <c r="D992" s="1">
        <v>23.0</v>
      </c>
      <c r="E992" s="1">
        <f t="shared" si="1"/>
        <v>17</v>
      </c>
      <c r="F992" s="1" t="str">
        <f>VLOOKUP(E992,State_code!$B$1:$C$56, 2, FALSE)</f>
        <v>IL</v>
      </c>
      <c r="G992" s="1">
        <v>1709.0</v>
      </c>
      <c r="H992" s="1">
        <v>-2.0</v>
      </c>
      <c r="I992" s="1" t="s">
        <v>1957</v>
      </c>
      <c r="J992" s="5">
        <v>3.0</v>
      </c>
    </row>
    <row r="993" hidden="1">
      <c r="A993" s="1" t="s">
        <v>1958</v>
      </c>
      <c r="B993" s="1">
        <v>148885.0</v>
      </c>
      <c r="C993" s="1">
        <v>3.0</v>
      </c>
      <c r="D993" s="1">
        <v>24.0</v>
      </c>
      <c r="E993" s="1">
        <f t="shared" si="1"/>
        <v>17</v>
      </c>
      <c r="F993" s="1" t="str">
        <f>VLOOKUP(E993,State_code!$B$1:$C$56, 2, FALSE)</f>
        <v>IL</v>
      </c>
      <c r="G993" s="1">
        <v>1710.0</v>
      </c>
      <c r="H993" s="1">
        <v>30.0</v>
      </c>
      <c r="I993" s="1" t="s">
        <v>1958</v>
      </c>
      <c r="J993" s="5">
        <v>1.0</v>
      </c>
    </row>
    <row r="994" hidden="1">
      <c r="A994" s="1" t="s">
        <v>1959</v>
      </c>
      <c r="B994" s="1">
        <v>148937.0</v>
      </c>
      <c r="C994" s="1">
        <v>3.0</v>
      </c>
      <c r="D994" s="1">
        <v>9.0</v>
      </c>
      <c r="E994" s="1">
        <f t="shared" si="1"/>
        <v>17</v>
      </c>
      <c r="F994" s="1" t="str">
        <f>VLOOKUP(E994,State_code!$B$1:$C$56, 2, FALSE)</f>
        <v>IL</v>
      </c>
      <c r="G994" s="1">
        <v>1712.0</v>
      </c>
      <c r="H994" s="1">
        <v>-2.0</v>
      </c>
      <c r="I994" s="1" t="s">
        <v>1959</v>
      </c>
      <c r="J994" s="5">
        <v>3.0</v>
      </c>
    </row>
    <row r="995" hidden="1">
      <c r="A995" s="1" t="s">
        <v>1960</v>
      </c>
      <c r="B995" s="1">
        <v>148955.0</v>
      </c>
      <c r="C995" s="1">
        <v>3.0</v>
      </c>
      <c r="D995" s="1">
        <v>-2.0</v>
      </c>
      <c r="E995" s="1">
        <f t="shared" si="1"/>
        <v>17</v>
      </c>
      <c r="F995" s="1" t="str">
        <f>VLOOKUP(E995,State_code!$B$1:$C$56, 2, FALSE)</f>
        <v>IL</v>
      </c>
      <c r="G995" s="1">
        <v>1704.0</v>
      </c>
      <c r="H995" s="1">
        <v>-2.0</v>
      </c>
      <c r="I995" s="1" t="s">
        <v>1960</v>
      </c>
      <c r="J995" s="5">
        <v>1.0</v>
      </c>
    </row>
    <row r="996" hidden="1">
      <c r="A996" s="1" t="s">
        <v>1961</v>
      </c>
      <c r="B996" s="1">
        <v>148982.0</v>
      </c>
      <c r="C996" s="1">
        <v>3.0</v>
      </c>
      <c r="D996" s="1">
        <v>24.0</v>
      </c>
      <c r="E996" s="1">
        <f t="shared" si="1"/>
        <v>17</v>
      </c>
      <c r="F996" s="1" t="str">
        <f>VLOOKUP(E996,State_code!$B$1:$C$56, 2, FALSE)</f>
        <v>IL</v>
      </c>
      <c r="G996" s="1">
        <v>1707.0</v>
      </c>
      <c r="H996" s="1">
        <v>-2.0</v>
      </c>
      <c r="I996" s="1" t="s">
        <v>1961</v>
      </c>
      <c r="J996" s="5">
        <v>4.0</v>
      </c>
    </row>
    <row r="997" hidden="1">
      <c r="A997" s="1" t="s">
        <v>1962</v>
      </c>
      <c r="B997" s="1">
        <v>148991.0</v>
      </c>
      <c r="C997" s="1">
        <v>3.0</v>
      </c>
      <c r="D997" s="1">
        <v>5.0</v>
      </c>
      <c r="E997" s="1">
        <f t="shared" si="1"/>
        <v>17</v>
      </c>
      <c r="F997" s="1" t="str">
        <f>VLOOKUP(E997,State_code!$B$1:$C$56, 2, FALSE)</f>
        <v>IL</v>
      </c>
      <c r="G997" s="1">
        <v>1717.0</v>
      </c>
      <c r="H997" s="1">
        <v>-2.0</v>
      </c>
      <c r="I997" s="1" t="s">
        <v>1962</v>
      </c>
      <c r="J997" s="5">
        <v>1.0</v>
      </c>
    </row>
    <row r="998" hidden="1">
      <c r="A998" s="1" t="s">
        <v>1963</v>
      </c>
      <c r="B998" s="1">
        <v>149028.0</v>
      </c>
      <c r="C998" s="1">
        <v>3.0</v>
      </c>
      <c r="D998" s="1">
        <v>26.0</v>
      </c>
      <c r="E998" s="1">
        <f t="shared" si="1"/>
        <v>17</v>
      </c>
      <c r="F998" s="1" t="str">
        <f>VLOOKUP(E998,State_code!$B$1:$C$56, 2, FALSE)</f>
        <v>IL</v>
      </c>
      <c r="G998" s="1">
        <v>1717.0</v>
      </c>
      <c r="H998" s="1">
        <v>30.0</v>
      </c>
      <c r="I998" s="1" t="s">
        <v>1963</v>
      </c>
      <c r="J998" s="5">
        <v>4.0</v>
      </c>
    </row>
    <row r="999" hidden="1">
      <c r="A999" s="1" t="s">
        <v>1964</v>
      </c>
      <c r="B999" s="1">
        <v>149204.0</v>
      </c>
      <c r="C999" s="1">
        <v>3.0</v>
      </c>
      <c r="D999" s="1">
        <v>-2.0</v>
      </c>
      <c r="E999" s="1">
        <f t="shared" si="1"/>
        <v>17</v>
      </c>
      <c r="F999" s="1" t="str">
        <f>VLOOKUP(E999,State_code!$B$1:$C$56, 2, FALSE)</f>
        <v>IL</v>
      </c>
      <c r="G999" s="1">
        <v>1717.0</v>
      </c>
      <c r="H999" s="1">
        <v>-2.0</v>
      </c>
      <c r="I999" s="1" t="s">
        <v>1964</v>
      </c>
      <c r="J999" s="5">
        <v>1.0</v>
      </c>
    </row>
    <row r="1000" hidden="1">
      <c r="A1000" s="1" t="s">
        <v>1965</v>
      </c>
      <c r="B1000" s="1">
        <v>149222.0</v>
      </c>
      <c r="C1000" s="1">
        <v>3.0</v>
      </c>
      <c r="D1000" s="1">
        <v>16.0</v>
      </c>
      <c r="E1000" s="1">
        <f t="shared" si="1"/>
        <v>17</v>
      </c>
      <c r="F1000" s="1" t="str">
        <f>VLOOKUP(E1000,State_code!$B$1:$C$56, 2, FALSE)</f>
        <v>IL</v>
      </c>
      <c r="G1000" s="1">
        <v>1712.0</v>
      </c>
      <c r="H1000" s="1">
        <v>-2.0</v>
      </c>
      <c r="I1000" s="1" t="s">
        <v>1965</v>
      </c>
      <c r="J1000" s="5">
        <v>4.0</v>
      </c>
    </row>
    <row r="1001" hidden="1">
      <c r="A1001" s="1" t="s">
        <v>1966</v>
      </c>
      <c r="B1001" s="1">
        <v>149231.0</v>
      </c>
      <c r="C1001" s="1">
        <v>3.0</v>
      </c>
      <c r="D1001" s="1">
        <v>17.0</v>
      </c>
      <c r="E1001" s="1">
        <f t="shared" si="1"/>
        <v>17</v>
      </c>
      <c r="F1001" s="1" t="str">
        <f>VLOOKUP(E1001,State_code!$B$1:$C$56, 2, FALSE)</f>
        <v>IL</v>
      </c>
      <c r="G1001" s="1">
        <v>1713.0</v>
      </c>
      <c r="H1001" s="1">
        <v>-2.0</v>
      </c>
      <c r="I1001" s="1" t="s">
        <v>1966</v>
      </c>
      <c r="J1001" s="5">
        <v>3.0</v>
      </c>
    </row>
    <row r="1002" hidden="1">
      <c r="A1002" s="1" t="s">
        <v>1967</v>
      </c>
      <c r="B1002" s="1">
        <v>149240.0</v>
      </c>
      <c r="C1002" s="1">
        <v>3.0</v>
      </c>
      <c r="D1002" s="1">
        <v>-2.0</v>
      </c>
      <c r="E1002" s="1">
        <f t="shared" si="1"/>
        <v>17</v>
      </c>
      <c r="F1002" s="1" t="str">
        <f>VLOOKUP(E1002,State_code!$B$1:$C$56, 2, FALSE)</f>
        <v>IL</v>
      </c>
      <c r="G1002" s="1">
        <v>1712.0</v>
      </c>
      <c r="H1002" s="1">
        <v>-2.0</v>
      </c>
      <c r="I1002" s="1" t="s">
        <v>1967</v>
      </c>
      <c r="J1002" s="5">
        <v>4.0</v>
      </c>
    </row>
    <row r="1003" hidden="1">
      <c r="A1003" s="1" t="s">
        <v>1968</v>
      </c>
      <c r="B1003" s="1">
        <v>149310.0</v>
      </c>
      <c r="C1003" s="1">
        <v>3.0</v>
      </c>
      <c r="D1003" s="1">
        <v>8.0</v>
      </c>
      <c r="E1003" s="1">
        <f t="shared" si="1"/>
        <v>17</v>
      </c>
      <c r="F1003" s="1" t="str">
        <f>VLOOKUP(E1003,State_code!$B$1:$C$56, 2, FALSE)</f>
        <v>IL</v>
      </c>
      <c r="G1003" s="1">
        <v>1707.0</v>
      </c>
      <c r="H1003" s="1">
        <v>-2.0</v>
      </c>
      <c r="I1003" s="1" t="s">
        <v>1968</v>
      </c>
      <c r="J1003" s="5">
        <v>4.0</v>
      </c>
    </row>
    <row r="1004" hidden="1">
      <c r="A1004" s="1" t="s">
        <v>1969</v>
      </c>
      <c r="B1004" s="1">
        <v>149329.0</v>
      </c>
      <c r="C1004" s="1">
        <v>3.0</v>
      </c>
      <c r="D1004" s="1">
        <v>-2.0</v>
      </c>
      <c r="E1004" s="1">
        <f t="shared" si="1"/>
        <v>17</v>
      </c>
      <c r="F1004" s="1" t="str">
        <f>VLOOKUP(E1004,State_code!$B$1:$C$56, 2, FALSE)</f>
        <v>IL</v>
      </c>
      <c r="G1004" s="1">
        <v>1705.0</v>
      </c>
      <c r="H1004" s="1">
        <v>80.0</v>
      </c>
      <c r="I1004" s="1" t="s">
        <v>1969</v>
      </c>
      <c r="J1004" s="5">
        <v>2.0</v>
      </c>
    </row>
    <row r="1005" hidden="1">
      <c r="A1005" s="1" t="s">
        <v>1970</v>
      </c>
      <c r="B1005" s="1">
        <v>149365.0</v>
      </c>
      <c r="C1005" s="1">
        <v>3.0</v>
      </c>
      <c r="D1005" s="1">
        <v>3.0</v>
      </c>
      <c r="E1005" s="1">
        <f t="shared" si="1"/>
        <v>17</v>
      </c>
      <c r="F1005" s="1" t="str">
        <f>VLOOKUP(E1005,State_code!$B$1:$C$56, 2, FALSE)</f>
        <v>IL</v>
      </c>
      <c r="G1005" s="1">
        <v>1702.0</v>
      </c>
      <c r="H1005" s="1">
        <v>-2.0</v>
      </c>
      <c r="I1005" s="1" t="s">
        <v>1970</v>
      </c>
      <c r="J1005" s="5">
        <v>4.0</v>
      </c>
    </row>
    <row r="1006" hidden="1">
      <c r="A1006" s="1" t="s">
        <v>1971</v>
      </c>
      <c r="B1006" s="1">
        <v>149505.0</v>
      </c>
      <c r="C1006" s="1">
        <v>3.0</v>
      </c>
      <c r="D1006" s="1">
        <v>22.0</v>
      </c>
      <c r="E1006" s="1">
        <f t="shared" si="1"/>
        <v>17</v>
      </c>
      <c r="F1006" s="1" t="str">
        <f>VLOOKUP(E1006,State_code!$B$1:$C$56, 2, FALSE)</f>
        <v>IL</v>
      </c>
      <c r="G1006" s="1">
        <v>1706.0</v>
      </c>
      <c r="H1006" s="1">
        <v>42.0</v>
      </c>
      <c r="I1006" s="1" t="s">
        <v>1971</v>
      </c>
      <c r="J1006" s="5">
        <v>2.0</v>
      </c>
    </row>
    <row r="1007" hidden="1">
      <c r="A1007" s="1" t="s">
        <v>1972</v>
      </c>
      <c r="B1007" s="1">
        <v>149514.0</v>
      </c>
      <c r="C1007" s="1">
        <v>3.0</v>
      </c>
      <c r="D1007" s="1">
        <v>17.0</v>
      </c>
      <c r="E1007" s="1">
        <f t="shared" si="1"/>
        <v>17</v>
      </c>
      <c r="F1007" s="1" t="str">
        <f>VLOOKUP(E1007,State_code!$B$1:$C$56, 2, FALSE)</f>
        <v>IL</v>
      </c>
      <c r="G1007" s="1">
        <v>1710.0</v>
      </c>
      <c r="H1007" s="1">
        <v>38.0</v>
      </c>
      <c r="I1007" s="1" t="s">
        <v>1972</v>
      </c>
      <c r="J1007" s="5">
        <v>3.0</v>
      </c>
    </row>
    <row r="1008" hidden="1">
      <c r="A1008" s="1" t="s">
        <v>1973</v>
      </c>
      <c r="B1008" s="1">
        <v>149532.0</v>
      </c>
      <c r="C1008" s="1">
        <v>3.0</v>
      </c>
      <c r="D1008" s="1">
        <v>6.0</v>
      </c>
      <c r="E1008" s="1">
        <f t="shared" si="1"/>
        <v>17</v>
      </c>
      <c r="F1008" s="1" t="str">
        <f>VLOOKUP(E1008,State_code!$B$1:$C$56, 2, FALSE)</f>
        <v>IL</v>
      </c>
      <c r="G1008" s="1">
        <v>1704.0</v>
      </c>
      <c r="H1008" s="1">
        <v>-2.0</v>
      </c>
      <c r="I1008" s="1" t="s">
        <v>1973</v>
      </c>
      <c r="J1008" s="5">
        <v>2.0</v>
      </c>
    </row>
    <row r="1009" hidden="1">
      <c r="A1009" s="1" t="s">
        <v>1974</v>
      </c>
      <c r="B1009" s="1">
        <v>149550.0</v>
      </c>
      <c r="C1009" s="1">
        <v>3.0</v>
      </c>
      <c r="D1009" s="1">
        <v>-2.0</v>
      </c>
      <c r="E1009" s="1">
        <f t="shared" si="1"/>
        <v>17</v>
      </c>
      <c r="F1009" s="1" t="str">
        <f>VLOOKUP(E1009,State_code!$B$1:$C$56, 2, FALSE)</f>
        <v>IL</v>
      </c>
      <c r="G1009" s="1">
        <v>1713.0</v>
      </c>
      <c r="H1009" s="1">
        <v>-2.0</v>
      </c>
      <c r="I1009" s="1" t="s">
        <v>1974</v>
      </c>
      <c r="J1009" s="5">
        <v>4.0</v>
      </c>
    </row>
    <row r="1010" hidden="1">
      <c r="A1010" s="1" t="s">
        <v>1975</v>
      </c>
      <c r="B1010" s="1">
        <v>149587.0</v>
      </c>
      <c r="C1010" s="1">
        <v>3.0</v>
      </c>
      <c r="D1010" s="1">
        <v>-2.0</v>
      </c>
      <c r="E1010" s="1">
        <f t="shared" si="1"/>
        <v>17</v>
      </c>
      <c r="F1010" s="1" t="str">
        <f>VLOOKUP(E1010,State_code!$B$1:$C$56, 2, FALSE)</f>
        <v>IL</v>
      </c>
      <c r="G1010" s="1">
        <v>1713.0</v>
      </c>
      <c r="H1010" s="1">
        <v>-2.0</v>
      </c>
      <c r="I1010" s="1" t="s">
        <v>1975</v>
      </c>
      <c r="J1010" s="5">
        <v>4.0</v>
      </c>
    </row>
    <row r="1011" hidden="1">
      <c r="A1011" s="1" t="s">
        <v>1976</v>
      </c>
      <c r="B1011" s="1">
        <v>149639.0</v>
      </c>
      <c r="C1011" s="1">
        <v>3.0</v>
      </c>
      <c r="D1011" s="1">
        <v>32.0</v>
      </c>
      <c r="E1011" s="1">
        <f t="shared" si="1"/>
        <v>17</v>
      </c>
      <c r="F1011" s="1" t="str">
        <f>VLOOKUP(E1011,State_code!$B$1:$C$56, 2, FALSE)</f>
        <v>IL</v>
      </c>
      <c r="G1011" s="1">
        <v>1707.0</v>
      </c>
      <c r="H1011" s="1">
        <v>-2.0</v>
      </c>
      <c r="I1011" s="1" t="s">
        <v>1976</v>
      </c>
      <c r="J1011" s="5">
        <v>4.0</v>
      </c>
    </row>
    <row r="1012" hidden="1">
      <c r="A1012" s="1" t="s">
        <v>1977</v>
      </c>
      <c r="B1012" s="1">
        <v>149727.0</v>
      </c>
      <c r="C1012" s="1">
        <v>3.0</v>
      </c>
      <c r="D1012" s="1">
        <v>6.0</v>
      </c>
      <c r="E1012" s="1">
        <f t="shared" si="1"/>
        <v>17</v>
      </c>
      <c r="F1012" s="1" t="str">
        <f>VLOOKUP(E1012,State_code!$B$1:$C$56, 2, FALSE)</f>
        <v>IL</v>
      </c>
      <c r="G1012" s="1">
        <v>1714.0</v>
      </c>
      <c r="H1012" s="1">
        <v>-2.0</v>
      </c>
      <c r="I1012" s="1" t="s">
        <v>1977</v>
      </c>
      <c r="J1012" s="5">
        <v>4.0</v>
      </c>
    </row>
    <row r="1013" hidden="1">
      <c r="A1013" s="1" t="s">
        <v>1978</v>
      </c>
      <c r="B1013" s="1">
        <v>149763.0</v>
      </c>
      <c r="C1013" s="1">
        <v>3.0</v>
      </c>
      <c r="D1013" s="1">
        <v>26.0</v>
      </c>
      <c r="E1013" s="1">
        <f t="shared" si="1"/>
        <v>17</v>
      </c>
      <c r="F1013" s="1" t="str">
        <f>VLOOKUP(E1013,State_code!$B$1:$C$56, 2, FALSE)</f>
        <v>IL</v>
      </c>
      <c r="G1013" s="1">
        <v>1704.0</v>
      </c>
      <c r="H1013" s="1">
        <v>-2.0</v>
      </c>
      <c r="I1013" s="1" t="s">
        <v>1978</v>
      </c>
      <c r="J1013" s="5">
        <v>4.0</v>
      </c>
    </row>
    <row r="1014" hidden="1">
      <c r="A1014" s="1" t="s">
        <v>661</v>
      </c>
      <c r="B1014" s="1">
        <v>149772.0</v>
      </c>
      <c r="C1014" s="1">
        <v>3.0</v>
      </c>
      <c r="D1014" s="1">
        <v>18.0</v>
      </c>
      <c r="E1014" s="1">
        <f t="shared" si="1"/>
        <v>17</v>
      </c>
      <c r="F1014" s="1" t="str">
        <f>VLOOKUP(E1014,State_code!$B$1:$C$56, 2, FALSE)</f>
        <v>IL</v>
      </c>
      <c r="G1014" s="1">
        <v>1717.0</v>
      </c>
      <c r="H1014" s="1">
        <v>-2.0</v>
      </c>
      <c r="I1014" s="1" t="s">
        <v>661</v>
      </c>
      <c r="J1014" s="5">
        <v>4.0</v>
      </c>
    </row>
    <row r="1015" hidden="1">
      <c r="A1015" s="1" t="s">
        <v>1979</v>
      </c>
      <c r="B1015" s="1">
        <v>149781.0</v>
      </c>
      <c r="C1015" s="1">
        <v>3.0</v>
      </c>
      <c r="D1015" s="1">
        <v>21.0</v>
      </c>
      <c r="E1015" s="1">
        <f t="shared" si="1"/>
        <v>17</v>
      </c>
      <c r="F1015" s="1" t="str">
        <f>VLOOKUP(E1015,State_code!$B$1:$C$56, 2, FALSE)</f>
        <v>IL</v>
      </c>
      <c r="G1015" s="1">
        <v>1703.0</v>
      </c>
      <c r="H1015" s="1">
        <v>88.0</v>
      </c>
      <c r="I1015" s="1" t="s">
        <v>1979</v>
      </c>
      <c r="J1015" s="5">
        <v>2.0</v>
      </c>
    </row>
    <row r="1016" hidden="1">
      <c r="A1016" s="1" t="s">
        <v>1980</v>
      </c>
      <c r="B1016" s="1">
        <v>149842.0</v>
      </c>
      <c r="C1016" s="1">
        <v>3.0</v>
      </c>
      <c r="D1016" s="1">
        <v>3.0</v>
      </c>
      <c r="E1016" s="1">
        <f t="shared" si="1"/>
        <v>17</v>
      </c>
      <c r="F1016" s="1" t="str">
        <f>VLOOKUP(E1016,State_code!$B$1:$C$56, 2, FALSE)</f>
        <v>IL</v>
      </c>
      <c r="G1016" s="1">
        <v>1708.0</v>
      </c>
      <c r="H1016" s="1">
        <v>-2.0</v>
      </c>
      <c r="I1016" s="1" t="s">
        <v>1980</v>
      </c>
      <c r="J1016" s="5">
        <v>4.0</v>
      </c>
    </row>
    <row r="1017" hidden="1">
      <c r="A1017" s="1" t="s">
        <v>1981</v>
      </c>
      <c r="B1017" s="1">
        <v>150066.0</v>
      </c>
      <c r="C1017" s="1">
        <v>3.0</v>
      </c>
      <c r="D1017" s="1">
        <v>20.0</v>
      </c>
      <c r="E1017" s="1">
        <f t="shared" si="1"/>
        <v>18</v>
      </c>
      <c r="F1017" s="1" t="str">
        <f>VLOOKUP(E1017,State_code!$B$1:$C$56, 2, FALSE)</f>
        <v>IN</v>
      </c>
      <c r="G1017" s="1">
        <v>1805.0</v>
      </c>
      <c r="H1017" s="1">
        <v>57.0</v>
      </c>
      <c r="I1017" s="1" t="s">
        <v>1981</v>
      </c>
      <c r="J1017" s="5">
        <v>2.0</v>
      </c>
    </row>
    <row r="1018" hidden="1">
      <c r="A1018" s="1" t="s">
        <v>1982</v>
      </c>
      <c r="B1018" s="1">
        <v>150136.0</v>
      </c>
      <c r="C1018" s="1">
        <v>3.0</v>
      </c>
      <c r="D1018" s="1">
        <v>16.0</v>
      </c>
      <c r="E1018" s="1">
        <f t="shared" si="1"/>
        <v>18</v>
      </c>
      <c r="F1018" s="1" t="str">
        <f>VLOOKUP(E1018,State_code!$B$1:$C$56, 2, FALSE)</f>
        <v>IN</v>
      </c>
      <c r="G1018" s="1">
        <v>1805.0</v>
      </c>
      <c r="H1018" s="1">
        <v>-2.0</v>
      </c>
      <c r="I1018" s="1" t="s">
        <v>1982</v>
      </c>
      <c r="J1018" s="5">
        <v>4.0</v>
      </c>
    </row>
    <row r="1019" hidden="1">
      <c r="A1019" s="1" t="s">
        <v>1983</v>
      </c>
      <c r="B1019" s="1">
        <v>150145.0</v>
      </c>
      <c r="C1019" s="1">
        <v>3.0</v>
      </c>
      <c r="D1019" s="1">
        <v>20.0</v>
      </c>
      <c r="E1019" s="1">
        <f t="shared" si="1"/>
        <v>18</v>
      </c>
      <c r="F1019" s="1" t="str">
        <f>VLOOKUP(E1019,State_code!$B$1:$C$56, 2, FALSE)</f>
        <v>IN</v>
      </c>
      <c r="G1019" s="1">
        <v>1802.0</v>
      </c>
      <c r="H1019" s="1">
        <v>87.0</v>
      </c>
      <c r="I1019" s="1" t="s">
        <v>1983</v>
      </c>
      <c r="J1019" s="5">
        <v>1.0</v>
      </c>
    </row>
    <row r="1020" hidden="1">
      <c r="A1020" s="1" t="s">
        <v>220</v>
      </c>
      <c r="B1020" s="1">
        <v>150163.0</v>
      </c>
      <c r="C1020" s="1">
        <v>3.0</v>
      </c>
      <c r="D1020" s="1">
        <v>18.0</v>
      </c>
      <c r="E1020" s="1">
        <f t="shared" si="1"/>
        <v>18</v>
      </c>
      <c r="F1020" s="1" t="str">
        <f>VLOOKUP(E1020,State_code!$B$1:$C$56, 2, FALSE)</f>
        <v>IN</v>
      </c>
      <c r="G1020" s="1">
        <v>1807.0</v>
      </c>
      <c r="H1020" s="1">
        <v>-2.0</v>
      </c>
      <c r="I1020" s="1" t="s">
        <v>220</v>
      </c>
      <c r="J1020" s="5">
        <v>1.0</v>
      </c>
    </row>
    <row r="1021" hidden="1">
      <c r="A1021" s="1" t="s">
        <v>1984</v>
      </c>
      <c r="B1021" s="1">
        <v>150172.0</v>
      </c>
      <c r="C1021" s="1">
        <v>3.0</v>
      </c>
      <c r="D1021" s="1">
        <v>20.0</v>
      </c>
      <c r="E1021" s="1">
        <f t="shared" si="1"/>
        <v>18</v>
      </c>
      <c r="F1021" s="1" t="str">
        <f>VLOOKUP(E1021,State_code!$B$1:$C$56, 2, FALSE)</f>
        <v>IN</v>
      </c>
      <c r="G1021" s="1">
        <v>1801.0</v>
      </c>
      <c r="H1021" s="1">
        <v>30.0</v>
      </c>
      <c r="I1021" s="1" t="s">
        <v>1984</v>
      </c>
      <c r="J1021" s="5">
        <v>1.0</v>
      </c>
    </row>
    <row r="1022" hidden="1">
      <c r="A1022" s="1" t="s">
        <v>1985</v>
      </c>
      <c r="B1022" s="1">
        <v>150215.0</v>
      </c>
      <c r="C1022" s="1">
        <v>3.0</v>
      </c>
      <c r="D1022" s="1">
        <v>24.0</v>
      </c>
      <c r="E1022" s="1">
        <f t="shared" si="1"/>
        <v>18</v>
      </c>
      <c r="F1022" s="1" t="str">
        <f>VLOOKUP(E1022,State_code!$B$1:$C$56, 2, FALSE)</f>
        <v>IN</v>
      </c>
      <c r="G1022" s="1">
        <v>1807.0</v>
      </c>
      <c r="H1022" s="1">
        <v>61.0</v>
      </c>
      <c r="I1022" s="1" t="s">
        <v>1985</v>
      </c>
      <c r="J1022" s="5">
        <v>4.0</v>
      </c>
    </row>
    <row r="1023" hidden="1">
      <c r="A1023" s="1" t="s">
        <v>1986</v>
      </c>
      <c r="B1023" s="1">
        <v>150251.0</v>
      </c>
      <c r="C1023" s="1">
        <v>3.0</v>
      </c>
      <c r="D1023" s="1">
        <v>13.0</v>
      </c>
      <c r="E1023" s="1">
        <f t="shared" si="1"/>
        <v>18</v>
      </c>
      <c r="F1023" s="1" t="str">
        <f>VLOOKUP(E1023,State_code!$B$1:$C$56, 2, FALSE)</f>
        <v>IN</v>
      </c>
      <c r="G1023" s="1">
        <v>1801.0</v>
      </c>
      <c r="H1023" s="1">
        <v>-2.0</v>
      </c>
      <c r="I1023" s="1" t="s">
        <v>1986</v>
      </c>
      <c r="J1023" s="5">
        <v>3.0</v>
      </c>
    </row>
    <row r="1024" hidden="1">
      <c r="A1024" s="1" t="s">
        <v>1987</v>
      </c>
      <c r="B1024" s="1">
        <v>150288.0</v>
      </c>
      <c r="C1024" s="1">
        <v>3.0</v>
      </c>
      <c r="D1024" s="1">
        <v>24.0</v>
      </c>
      <c r="E1024" s="1">
        <f t="shared" si="1"/>
        <v>18</v>
      </c>
      <c r="F1024" s="1" t="str">
        <f>VLOOKUP(E1024,State_code!$B$1:$C$56, 2, FALSE)</f>
        <v>IN</v>
      </c>
      <c r="G1024" s="1">
        <v>1803.0</v>
      </c>
      <c r="H1024" s="1">
        <v>68.0</v>
      </c>
      <c r="I1024" s="1" t="s">
        <v>1987</v>
      </c>
      <c r="J1024" s="5">
        <v>1.0</v>
      </c>
    </row>
    <row r="1025" hidden="1">
      <c r="A1025" s="1" t="s">
        <v>1988</v>
      </c>
      <c r="B1025" s="1">
        <v>150303.0</v>
      </c>
      <c r="C1025" s="1">
        <v>3.0</v>
      </c>
      <c r="D1025" s="1">
        <v>-2.0</v>
      </c>
      <c r="E1025" s="1">
        <f t="shared" si="1"/>
        <v>18</v>
      </c>
      <c r="F1025" s="1" t="str">
        <f>VLOOKUP(E1025,State_code!$B$1:$C$56, 2, FALSE)</f>
        <v>IN</v>
      </c>
      <c r="G1025" s="1">
        <v>1801.0</v>
      </c>
      <c r="H1025" s="1">
        <v>-2.0</v>
      </c>
      <c r="I1025" s="1" t="s">
        <v>1988</v>
      </c>
      <c r="J1025" s="5">
        <v>1.0</v>
      </c>
    </row>
    <row r="1026" hidden="1">
      <c r="A1026" s="1" t="s">
        <v>1989</v>
      </c>
      <c r="B1026" s="1">
        <v>150400.0</v>
      </c>
      <c r="C1026" s="1">
        <v>3.0</v>
      </c>
      <c r="D1026" s="1">
        <v>21.0</v>
      </c>
      <c r="E1026" s="1">
        <f t="shared" si="1"/>
        <v>18</v>
      </c>
      <c r="F1026" s="1" t="str">
        <f>VLOOKUP(E1026,State_code!$B$1:$C$56, 2, FALSE)</f>
        <v>IN</v>
      </c>
      <c r="G1026" s="1">
        <v>1804.0</v>
      </c>
      <c r="H1026" s="1">
        <v>-2.0</v>
      </c>
      <c r="I1026" s="1" t="s">
        <v>1989</v>
      </c>
      <c r="J1026" s="5">
        <v>1.0</v>
      </c>
    </row>
    <row r="1027" hidden="1">
      <c r="A1027" s="1" t="s">
        <v>1990</v>
      </c>
      <c r="B1027" s="1">
        <v>150428.0</v>
      </c>
      <c r="C1027" s="1">
        <v>3.0</v>
      </c>
      <c r="D1027" s="1">
        <v>-2.0</v>
      </c>
      <c r="E1027" s="1">
        <f t="shared" si="1"/>
        <v>18</v>
      </c>
      <c r="F1027" s="1" t="str">
        <f>VLOOKUP(E1027,State_code!$B$1:$C$56, 2, FALSE)</f>
        <v>IN</v>
      </c>
      <c r="G1027" s="1">
        <v>1801.0</v>
      </c>
      <c r="H1027" s="1">
        <v>-2.0</v>
      </c>
      <c r="I1027" s="1" t="s">
        <v>1990</v>
      </c>
      <c r="J1027" s="5">
        <v>1.0</v>
      </c>
    </row>
    <row r="1028" hidden="1">
      <c r="A1028" s="1" t="s">
        <v>906</v>
      </c>
      <c r="B1028" s="1">
        <v>150455.0</v>
      </c>
      <c r="C1028" s="1">
        <v>3.0</v>
      </c>
      <c r="D1028" s="1">
        <v>21.0</v>
      </c>
      <c r="E1028" s="1">
        <f t="shared" si="1"/>
        <v>18</v>
      </c>
      <c r="F1028" s="1" t="str">
        <f>VLOOKUP(E1028,State_code!$B$1:$C$56, 2, FALSE)</f>
        <v>IN</v>
      </c>
      <c r="G1028" s="1">
        <v>1806.0</v>
      </c>
      <c r="H1028" s="1">
        <v>65.0</v>
      </c>
      <c r="I1028" s="1" t="s">
        <v>906</v>
      </c>
      <c r="J1028" s="5">
        <v>1.0</v>
      </c>
    </row>
    <row r="1029" hidden="1">
      <c r="A1029" s="1" t="s">
        <v>1991</v>
      </c>
      <c r="B1029" s="1">
        <v>150534.0</v>
      </c>
      <c r="C1029" s="1">
        <v>3.0</v>
      </c>
      <c r="D1029" s="1">
        <v>19.0</v>
      </c>
      <c r="E1029" s="1">
        <f t="shared" si="1"/>
        <v>18</v>
      </c>
      <c r="F1029" s="1" t="str">
        <f>VLOOKUP(E1029,State_code!$B$1:$C$56, 2, FALSE)</f>
        <v>IN</v>
      </c>
      <c r="G1029" s="1">
        <v>1808.0</v>
      </c>
      <c r="H1029" s="1">
        <v>71.0</v>
      </c>
      <c r="I1029" s="1" t="s">
        <v>1991</v>
      </c>
      <c r="J1029" s="5">
        <v>1.0</v>
      </c>
    </row>
    <row r="1030" hidden="1">
      <c r="A1030" s="1" t="s">
        <v>1992</v>
      </c>
      <c r="B1030" s="1">
        <v>150604.0</v>
      </c>
      <c r="C1030" s="1">
        <v>3.0</v>
      </c>
      <c r="D1030" s="1">
        <v>21.0</v>
      </c>
      <c r="E1030" s="1">
        <f t="shared" si="1"/>
        <v>18</v>
      </c>
      <c r="F1030" s="1" t="str">
        <f>VLOOKUP(E1030,State_code!$B$1:$C$56, 2, FALSE)</f>
        <v>IN</v>
      </c>
      <c r="G1030" s="1">
        <v>1806.0</v>
      </c>
      <c r="H1030" s="1">
        <v>52.0</v>
      </c>
      <c r="I1030" s="1" t="s">
        <v>1992</v>
      </c>
      <c r="J1030" s="5">
        <v>1.0</v>
      </c>
    </row>
    <row r="1031" hidden="1">
      <c r="A1031" s="1" t="s">
        <v>1993</v>
      </c>
      <c r="B1031" s="1">
        <v>150668.0</v>
      </c>
      <c r="C1031" s="1">
        <v>3.0</v>
      </c>
      <c r="D1031" s="1">
        <v>22.0</v>
      </c>
      <c r="E1031" s="1">
        <f t="shared" si="1"/>
        <v>18</v>
      </c>
      <c r="F1031" s="1" t="str">
        <f>VLOOKUP(E1031,State_code!$B$1:$C$56, 2, FALSE)</f>
        <v>IN</v>
      </c>
      <c r="G1031" s="1">
        <v>1802.0</v>
      </c>
      <c r="H1031" s="1">
        <v>69.0</v>
      </c>
      <c r="I1031" s="1" t="s">
        <v>1993</v>
      </c>
      <c r="J1031" s="5">
        <v>1.0</v>
      </c>
    </row>
    <row r="1032" hidden="1">
      <c r="A1032" s="1" t="s">
        <v>1994</v>
      </c>
      <c r="B1032" s="1">
        <v>150677.0</v>
      </c>
      <c r="C1032" s="1">
        <v>3.0</v>
      </c>
      <c r="D1032" s="1">
        <v>19.0</v>
      </c>
      <c r="E1032" s="1">
        <f t="shared" si="1"/>
        <v>18</v>
      </c>
      <c r="F1032" s="1" t="str">
        <f>VLOOKUP(E1032,State_code!$B$1:$C$56, 2, FALSE)</f>
        <v>IN</v>
      </c>
      <c r="G1032" s="1">
        <v>1802.0</v>
      </c>
      <c r="H1032" s="1">
        <v>28.0</v>
      </c>
      <c r="I1032" s="1" t="s">
        <v>1994</v>
      </c>
      <c r="J1032" s="5">
        <v>2.0</v>
      </c>
    </row>
    <row r="1033" hidden="1">
      <c r="A1033" s="1" t="s">
        <v>1995</v>
      </c>
      <c r="B1033" s="1">
        <v>150756.0</v>
      </c>
      <c r="C1033" s="1">
        <v>3.0</v>
      </c>
      <c r="D1033" s="1">
        <v>21.0</v>
      </c>
      <c r="E1033" s="1">
        <f t="shared" si="1"/>
        <v>18</v>
      </c>
      <c r="F1033" s="1" t="str">
        <f>VLOOKUP(E1033,State_code!$B$1:$C$56, 2, FALSE)</f>
        <v>IN</v>
      </c>
      <c r="G1033" s="1">
        <v>1809.0</v>
      </c>
      <c r="H1033" s="1">
        <v>66.0</v>
      </c>
      <c r="I1033" s="1" t="s">
        <v>1995</v>
      </c>
      <c r="J1033" s="5">
        <v>2.0</v>
      </c>
    </row>
    <row r="1034" hidden="1">
      <c r="A1034" s="1" t="s">
        <v>1996</v>
      </c>
      <c r="B1034" s="1">
        <v>150765.0</v>
      </c>
      <c r="C1034" s="1">
        <v>3.0</v>
      </c>
      <c r="D1034" s="1">
        <v>-2.0</v>
      </c>
      <c r="E1034" s="1">
        <f t="shared" si="1"/>
        <v>18</v>
      </c>
      <c r="F1034" s="1" t="str">
        <f>VLOOKUP(E1034,State_code!$B$1:$C$56, 2, FALSE)</f>
        <v>IN</v>
      </c>
      <c r="G1034" s="1">
        <v>1808.0</v>
      </c>
      <c r="H1034" s="1">
        <v>-2.0</v>
      </c>
      <c r="I1034" s="1" t="s">
        <v>1996</v>
      </c>
      <c r="J1034" s="5">
        <v>2.0</v>
      </c>
    </row>
    <row r="1035" hidden="1">
      <c r="A1035" s="1" t="s">
        <v>1997</v>
      </c>
      <c r="B1035" s="1">
        <v>150774.0</v>
      </c>
      <c r="C1035" s="1">
        <v>3.0</v>
      </c>
      <c r="D1035" s="1">
        <v>21.0</v>
      </c>
      <c r="E1035" s="1">
        <f t="shared" si="1"/>
        <v>18</v>
      </c>
      <c r="F1035" s="1" t="str">
        <f>VLOOKUP(E1035,State_code!$B$1:$C$56, 2, FALSE)</f>
        <v>IN</v>
      </c>
      <c r="G1035" s="1">
        <v>1802.0</v>
      </c>
      <c r="H1035" s="1">
        <v>30.0</v>
      </c>
      <c r="I1035" s="1" t="s">
        <v>1997</v>
      </c>
      <c r="J1035" s="5">
        <v>2.0</v>
      </c>
    </row>
    <row r="1036" hidden="1">
      <c r="A1036" s="1" t="s">
        <v>1998</v>
      </c>
      <c r="B1036" s="1">
        <v>150853.0</v>
      </c>
      <c r="C1036" s="1">
        <v>3.0</v>
      </c>
      <c r="D1036" s="1">
        <v>-2.0</v>
      </c>
      <c r="E1036" s="1">
        <f t="shared" si="1"/>
        <v>18</v>
      </c>
      <c r="F1036" s="1" t="str">
        <f>VLOOKUP(E1036,State_code!$B$1:$C$56, 2, FALSE)</f>
        <v>IN</v>
      </c>
      <c r="G1036" s="1">
        <v>1809.0</v>
      </c>
      <c r="H1036" s="1">
        <v>-2.0</v>
      </c>
      <c r="I1036" s="1" t="s">
        <v>1998</v>
      </c>
      <c r="J1036" s="5">
        <v>4.0</v>
      </c>
    </row>
    <row r="1037" hidden="1">
      <c r="A1037" s="1" t="s">
        <v>1999</v>
      </c>
      <c r="B1037" s="1">
        <v>150941.0</v>
      </c>
      <c r="C1037" s="1">
        <v>3.0</v>
      </c>
      <c r="D1037" s="1">
        <v>20.0</v>
      </c>
      <c r="E1037" s="1">
        <f t="shared" si="1"/>
        <v>18</v>
      </c>
      <c r="F1037" s="1" t="str">
        <f>VLOOKUP(E1037,State_code!$B$1:$C$56, 2, FALSE)</f>
        <v>IN</v>
      </c>
      <c r="G1037" s="1">
        <v>1803.0</v>
      </c>
      <c r="H1037" s="1">
        <v>84.0</v>
      </c>
      <c r="I1037" s="1" t="s">
        <v>1999</v>
      </c>
      <c r="J1037" s="5">
        <v>4.0</v>
      </c>
    </row>
    <row r="1038" hidden="1">
      <c r="A1038" s="1" t="s">
        <v>2000</v>
      </c>
      <c r="B1038" s="1">
        <v>150987.0</v>
      </c>
      <c r="C1038" s="1">
        <v>3.0</v>
      </c>
      <c r="D1038" s="1">
        <v>6.0</v>
      </c>
      <c r="E1038" s="1">
        <f t="shared" si="1"/>
        <v>18</v>
      </c>
      <c r="F1038" s="1" t="str">
        <f>VLOOKUP(E1038,State_code!$B$1:$C$56, 2, FALSE)</f>
        <v>IN</v>
      </c>
      <c r="G1038" s="1">
        <v>1807.0</v>
      </c>
      <c r="H1038" s="1">
        <v>-2.0</v>
      </c>
      <c r="I1038" s="1" t="s">
        <v>2000</v>
      </c>
      <c r="J1038" s="5">
        <v>4.0</v>
      </c>
    </row>
    <row r="1039" hidden="1">
      <c r="A1039" s="1" t="s">
        <v>2001</v>
      </c>
      <c r="B1039" s="1">
        <v>151102.0</v>
      </c>
      <c r="C1039" s="1">
        <v>3.0</v>
      </c>
      <c r="D1039" s="1">
        <v>19.0</v>
      </c>
      <c r="E1039" s="1">
        <f t="shared" si="1"/>
        <v>18</v>
      </c>
      <c r="F1039" s="1" t="str">
        <f>VLOOKUP(E1039,State_code!$B$1:$C$56, 2, FALSE)</f>
        <v>IN</v>
      </c>
      <c r="G1039" s="1">
        <v>1803.0</v>
      </c>
      <c r="H1039" s="1">
        <v>-2.0</v>
      </c>
      <c r="I1039" s="1" t="s">
        <v>2001</v>
      </c>
      <c r="J1039" s="5">
        <v>3.0</v>
      </c>
    </row>
    <row r="1040" hidden="1">
      <c r="A1040" s="1" t="s">
        <v>2002</v>
      </c>
      <c r="B1040" s="1">
        <v>151111.0</v>
      </c>
      <c r="C1040" s="1">
        <v>3.0</v>
      </c>
      <c r="D1040" s="1">
        <v>16.0</v>
      </c>
      <c r="E1040" s="1">
        <f t="shared" si="1"/>
        <v>18</v>
      </c>
      <c r="F1040" s="1" t="str">
        <f>VLOOKUP(E1040,State_code!$B$1:$C$56, 2, FALSE)</f>
        <v>IN</v>
      </c>
      <c r="G1040" s="1">
        <v>1807.0</v>
      </c>
      <c r="H1040" s="1">
        <v>-2.0</v>
      </c>
      <c r="I1040" s="1" t="s">
        <v>2002</v>
      </c>
      <c r="J1040" s="5">
        <v>4.0</v>
      </c>
    </row>
    <row r="1041" hidden="1">
      <c r="A1041" s="1" t="s">
        <v>2003</v>
      </c>
      <c r="B1041" s="1">
        <v>151263.0</v>
      </c>
      <c r="C1041" s="1">
        <v>3.0</v>
      </c>
      <c r="D1041" s="1">
        <v>17.0</v>
      </c>
      <c r="E1041" s="1">
        <f t="shared" si="1"/>
        <v>18</v>
      </c>
      <c r="F1041" s="1" t="str">
        <f>VLOOKUP(E1041,State_code!$B$1:$C$56, 2, FALSE)</f>
        <v>IN</v>
      </c>
      <c r="G1041" s="1">
        <v>1806.0</v>
      </c>
      <c r="H1041" s="1">
        <v>71.0</v>
      </c>
      <c r="I1041" s="1" t="s">
        <v>2003</v>
      </c>
      <c r="J1041" s="5">
        <v>3.0</v>
      </c>
    </row>
    <row r="1042" hidden="1">
      <c r="A1042" s="1" t="s">
        <v>2004</v>
      </c>
      <c r="B1042" s="1">
        <v>151290.0</v>
      </c>
      <c r="C1042" s="1">
        <v>3.0</v>
      </c>
      <c r="D1042" s="1">
        <v>18.0</v>
      </c>
      <c r="E1042" s="1">
        <f t="shared" si="1"/>
        <v>18</v>
      </c>
      <c r="F1042" s="1" t="str">
        <f>VLOOKUP(E1042,State_code!$B$1:$C$56, 2, FALSE)</f>
        <v>IN</v>
      </c>
      <c r="G1042" s="1">
        <v>1803.0</v>
      </c>
      <c r="H1042" s="1">
        <v>-2.0</v>
      </c>
      <c r="I1042" s="1" t="s">
        <v>2004</v>
      </c>
      <c r="J1042" s="5">
        <v>2.0</v>
      </c>
    </row>
    <row r="1043" hidden="1">
      <c r="A1043" s="1" t="s">
        <v>2005</v>
      </c>
      <c r="B1043" s="1">
        <v>151306.0</v>
      </c>
      <c r="C1043" s="1">
        <v>3.0</v>
      </c>
      <c r="D1043" s="1">
        <v>18.0</v>
      </c>
      <c r="E1043" s="1">
        <f t="shared" si="1"/>
        <v>18</v>
      </c>
      <c r="F1043" s="1" t="str">
        <f>VLOOKUP(E1043,State_code!$B$1:$C$56, 2, FALSE)</f>
        <v>IN</v>
      </c>
      <c r="G1043" s="1">
        <v>1808.0</v>
      </c>
      <c r="H1043" s="1">
        <v>-2.0</v>
      </c>
      <c r="I1043" s="1" t="s">
        <v>2005</v>
      </c>
      <c r="J1043" s="5">
        <v>4.0</v>
      </c>
    </row>
    <row r="1044" hidden="1">
      <c r="A1044" s="1" t="s">
        <v>2006</v>
      </c>
      <c r="B1044" s="1">
        <v>151324.0</v>
      </c>
      <c r="C1044" s="1">
        <v>3.0</v>
      </c>
      <c r="D1044" s="1">
        <v>17.0</v>
      </c>
      <c r="E1044" s="1">
        <f t="shared" si="1"/>
        <v>18</v>
      </c>
      <c r="F1044" s="1" t="str">
        <f>VLOOKUP(E1044,State_code!$B$1:$C$56, 2, FALSE)</f>
        <v>IN</v>
      </c>
      <c r="G1044" s="1">
        <v>1808.0</v>
      </c>
      <c r="H1044" s="1">
        <v>-2.0</v>
      </c>
      <c r="I1044" s="1" t="s">
        <v>2006</v>
      </c>
      <c r="J1044" s="5">
        <v>4.0</v>
      </c>
    </row>
    <row r="1045" hidden="1">
      <c r="A1045" s="1" t="s">
        <v>2007</v>
      </c>
      <c r="B1045" s="1">
        <v>151333.0</v>
      </c>
      <c r="C1045" s="1">
        <v>3.0</v>
      </c>
      <c r="D1045" s="1">
        <v>20.0</v>
      </c>
      <c r="E1045" s="1">
        <f t="shared" si="1"/>
        <v>18</v>
      </c>
      <c r="F1045" s="1" t="str">
        <f>VLOOKUP(E1045,State_code!$B$1:$C$56, 2, FALSE)</f>
        <v>IN</v>
      </c>
      <c r="G1045" s="1">
        <v>1805.0</v>
      </c>
      <c r="H1045" s="1">
        <v>-2.0</v>
      </c>
      <c r="I1045" s="1" t="s">
        <v>2007</v>
      </c>
      <c r="J1045" s="5">
        <v>2.0</v>
      </c>
    </row>
    <row r="1046" hidden="1">
      <c r="A1046" s="1" t="s">
        <v>2008</v>
      </c>
      <c r="B1046" s="1">
        <v>151342.0</v>
      </c>
      <c r="C1046" s="1">
        <v>3.0</v>
      </c>
      <c r="D1046" s="1">
        <v>19.0</v>
      </c>
      <c r="E1046" s="1">
        <f t="shared" si="1"/>
        <v>18</v>
      </c>
      <c r="F1046" s="1" t="str">
        <f>VLOOKUP(E1046,State_code!$B$1:$C$56, 2, FALSE)</f>
        <v>IN</v>
      </c>
      <c r="G1046" s="1">
        <v>1802.0</v>
      </c>
      <c r="H1046" s="1">
        <v>-2.0</v>
      </c>
      <c r="I1046" s="1" t="s">
        <v>2008</v>
      </c>
      <c r="J1046" s="5">
        <v>2.0</v>
      </c>
    </row>
    <row r="1047" hidden="1">
      <c r="A1047" s="1" t="s">
        <v>2009</v>
      </c>
      <c r="B1047" s="1">
        <v>151351.0</v>
      </c>
      <c r="C1047" s="1">
        <v>3.0</v>
      </c>
      <c r="D1047" s="1">
        <v>15.0</v>
      </c>
      <c r="E1047" s="1">
        <f t="shared" si="1"/>
        <v>18</v>
      </c>
      <c r="F1047" s="1" t="str">
        <f>VLOOKUP(E1047,State_code!$B$1:$C$56, 2, FALSE)</f>
        <v>IN</v>
      </c>
      <c r="G1047" s="1">
        <v>1809.0</v>
      </c>
      <c r="H1047" s="1">
        <v>-2.0</v>
      </c>
      <c r="I1047" s="1" t="s">
        <v>2009</v>
      </c>
      <c r="J1047" s="5">
        <v>2.0</v>
      </c>
    </row>
    <row r="1048" hidden="1">
      <c r="A1048" s="1" t="s">
        <v>2010</v>
      </c>
      <c r="B1048" s="1">
        <v>151360.0</v>
      </c>
      <c r="C1048" s="1">
        <v>3.0</v>
      </c>
      <c r="D1048" s="1">
        <v>20.0</v>
      </c>
      <c r="E1048" s="1">
        <f t="shared" si="1"/>
        <v>18</v>
      </c>
      <c r="F1048" s="1" t="str">
        <f>VLOOKUP(E1048,State_code!$B$1:$C$56, 2, FALSE)</f>
        <v>IN</v>
      </c>
      <c r="G1048" s="1">
        <v>1801.0</v>
      </c>
      <c r="H1048" s="1">
        <v>-2.0</v>
      </c>
      <c r="I1048" s="1" t="s">
        <v>2010</v>
      </c>
      <c r="J1048" s="5">
        <v>3.0</v>
      </c>
    </row>
    <row r="1049" hidden="1">
      <c r="A1049" s="1" t="s">
        <v>2011</v>
      </c>
      <c r="B1049" s="1">
        <v>151379.0</v>
      </c>
      <c r="C1049" s="1">
        <v>3.0</v>
      </c>
      <c r="D1049" s="1">
        <v>19.0</v>
      </c>
      <c r="E1049" s="1">
        <f t="shared" si="1"/>
        <v>18</v>
      </c>
      <c r="F1049" s="1" t="str">
        <f>VLOOKUP(E1049,State_code!$B$1:$C$56, 2, FALSE)</f>
        <v>IN</v>
      </c>
      <c r="G1049" s="1">
        <v>1809.0</v>
      </c>
      <c r="H1049" s="1">
        <v>-2.0</v>
      </c>
      <c r="I1049" s="1" t="s">
        <v>2011</v>
      </c>
      <c r="J1049" s="5">
        <v>4.0</v>
      </c>
    </row>
    <row r="1050" hidden="1">
      <c r="A1050" s="1" t="s">
        <v>2012</v>
      </c>
      <c r="B1050" s="1">
        <v>151388.0</v>
      </c>
      <c r="C1050" s="1">
        <v>3.0</v>
      </c>
      <c r="D1050" s="1">
        <v>20.0</v>
      </c>
      <c r="E1050" s="1">
        <f t="shared" si="1"/>
        <v>18</v>
      </c>
      <c r="F1050" s="1" t="str">
        <f>VLOOKUP(E1050,State_code!$B$1:$C$56, 2, FALSE)</f>
        <v>IN</v>
      </c>
      <c r="G1050" s="1">
        <v>1806.0</v>
      </c>
      <c r="H1050" s="1">
        <v>-2.0</v>
      </c>
      <c r="I1050" s="1" t="s">
        <v>2012</v>
      </c>
      <c r="J1050" s="5">
        <v>4.0</v>
      </c>
    </row>
    <row r="1051" hidden="1">
      <c r="A1051" s="1" t="s">
        <v>2013</v>
      </c>
      <c r="B1051" s="1">
        <v>151467.0</v>
      </c>
      <c r="C1051" s="1">
        <v>3.0</v>
      </c>
      <c r="D1051" s="1">
        <v>7.0</v>
      </c>
      <c r="E1051" s="1">
        <f t="shared" si="1"/>
        <v>18</v>
      </c>
      <c r="F1051" s="1" t="str">
        <f>VLOOKUP(E1051,State_code!$B$1:$C$56, 2, FALSE)</f>
        <v>IN</v>
      </c>
      <c r="G1051" s="1">
        <v>1807.0</v>
      </c>
      <c r="H1051" s="1">
        <v>-2.0</v>
      </c>
      <c r="I1051" s="1" t="s">
        <v>2013</v>
      </c>
      <c r="J1051" s="5">
        <v>4.0</v>
      </c>
    </row>
    <row r="1052" hidden="1">
      <c r="A1052" s="1" t="s">
        <v>2014</v>
      </c>
      <c r="B1052" s="1">
        <v>151564.0</v>
      </c>
      <c r="C1052" s="1">
        <v>3.0</v>
      </c>
      <c r="D1052" s="1">
        <v>-2.0</v>
      </c>
      <c r="E1052" s="1">
        <f t="shared" si="1"/>
        <v>18</v>
      </c>
      <c r="F1052" s="1" t="str">
        <f>VLOOKUP(E1052,State_code!$B$1:$C$56, 2, FALSE)</f>
        <v>IN</v>
      </c>
      <c r="G1052" s="1">
        <v>1802.0</v>
      </c>
      <c r="H1052" s="1">
        <v>-2.0</v>
      </c>
      <c r="I1052" s="1" t="s">
        <v>2014</v>
      </c>
      <c r="J1052" s="5">
        <v>4.0</v>
      </c>
    </row>
    <row r="1053" hidden="1">
      <c r="A1053" s="1" t="s">
        <v>2015</v>
      </c>
      <c r="B1053" s="1">
        <v>151607.0</v>
      </c>
      <c r="C1053" s="1">
        <v>3.0</v>
      </c>
      <c r="D1053" s="1">
        <v>-2.0</v>
      </c>
      <c r="E1053" s="1">
        <f t="shared" si="1"/>
        <v>18</v>
      </c>
      <c r="F1053" s="1" t="str">
        <f>VLOOKUP(E1053,State_code!$B$1:$C$56, 2, FALSE)</f>
        <v>IN</v>
      </c>
      <c r="G1053" s="1">
        <v>1804.0</v>
      </c>
      <c r="H1053" s="1">
        <v>-2.0</v>
      </c>
      <c r="I1053" s="1" t="s">
        <v>2015</v>
      </c>
      <c r="J1053" s="5">
        <v>4.0</v>
      </c>
    </row>
    <row r="1054" hidden="1">
      <c r="A1054" s="1" t="s">
        <v>2016</v>
      </c>
      <c r="B1054" s="1">
        <v>151661.0</v>
      </c>
      <c r="C1054" s="1">
        <v>3.0</v>
      </c>
      <c r="D1054" s="1">
        <v>11.0</v>
      </c>
      <c r="E1054" s="1">
        <f t="shared" si="1"/>
        <v>18</v>
      </c>
      <c r="F1054" s="1" t="str">
        <f>VLOOKUP(E1054,State_code!$B$1:$C$56, 2, FALSE)</f>
        <v>IN</v>
      </c>
      <c r="G1054" s="1">
        <v>1807.0</v>
      </c>
      <c r="H1054" s="1">
        <v>-2.0</v>
      </c>
      <c r="I1054" s="1" t="s">
        <v>2016</v>
      </c>
      <c r="J1054" s="5">
        <v>4.0</v>
      </c>
    </row>
    <row r="1055" hidden="1">
      <c r="A1055" s="1" t="s">
        <v>2017</v>
      </c>
      <c r="B1055" s="1">
        <v>151777.0</v>
      </c>
      <c r="C1055" s="1">
        <v>3.0</v>
      </c>
      <c r="D1055" s="1">
        <v>20.0</v>
      </c>
      <c r="E1055" s="1">
        <f t="shared" si="1"/>
        <v>18</v>
      </c>
      <c r="F1055" s="1" t="str">
        <f>VLOOKUP(E1055,State_code!$B$1:$C$56, 2, FALSE)</f>
        <v>IN</v>
      </c>
      <c r="G1055" s="1">
        <v>1802.0</v>
      </c>
      <c r="H1055" s="1">
        <v>58.0</v>
      </c>
      <c r="I1055" s="1" t="s">
        <v>2017</v>
      </c>
      <c r="J1055" s="5">
        <v>3.0</v>
      </c>
    </row>
    <row r="1056" hidden="1">
      <c r="A1056" s="1" t="s">
        <v>2018</v>
      </c>
      <c r="B1056" s="1">
        <v>151786.0</v>
      </c>
      <c r="C1056" s="1">
        <v>3.0</v>
      </c>
      <c r="D1056" s="1">
        <v>17.0</v>
      </c>
      <c r="E1056" s="1">
        <f t="shared" si="1"/>
        <v>18</v>
      </c>
      <c r="F1056" s="1" t="str">
        <f>VLOOKUP(E1056,State_code!$B$1:$C$56, 2, FALSE)</f>
        <v>IN</v>
      </c>
      <c r="G1056" s="1">
        <v>1807.0</v>
      </c>
      <c r="H1056" s="1">
        <v>30.0</v>
      </c>
      <c r="I1056" s="1" t="s">
        <v>2018</v>
      </c>
      <c r="J1056" s="5">
        <v>4.0</v>
      </c>
    </row>
    <row r="1057" hidden="1">
      <c r="A1057" s="1" t="s">
        <v>2019</v>
      </c>
      <c r="B1057" s="1">
        <v>151801.0</v>
      </c>
      <c r="C1057" s="1">
        <v>3.0</v>
      </c>
      <c r="D1057" s="1">
        <v>20.0</v>
      </c>
      <c r="E1057" s="1">
        <f t="shared" si="1"/>
        <v>18</v>
      </c>
      <c r="F1057" s="1" t="str">
        <f>VLOOKUP(E1057,State_code!$B$1:$C$56, 2, FALSE)</f>
        <v>IN</v>
      </c>
      <c r="G1057" s="1">
        <v>1805.0</v>
      </c>
      <c r="H1057" s="1">
        <v>89.0</v>
      </c>
      <c r="I1057" s="1" t="s">
        <v>2019</v>
      </c>
      <c r="J1057" s="5">
        <v>2.0</v>
      </c>
    </row>
    <row r="1058" hidden="1">
      <c r="A1058" s="1" t="s">
        <v>2020</v>
      </c>
      <c r="B1058" s="1">
        <v>151810.0</v>
      </c>
      <c r="C1058" s="1">
        <v>3.0</v>
      </c>
      <c r="D1058" s="1">
        <v>21.0</v>
      </c>
      <c r="E1058" s="1">
        <f t="shared" si="1"/>
        <v>18</v>
      </c>
      <c r="F1058" s="1" t="str">
        <f>VLOOKUP(E1058,State_code!$B$1:$C$56, 2, FALSE)</f>
        <v>IN</v>
      </c>
      <c r="G1058" s="1">
        <v>1807.0</v>
      </c>
      <c r="H1058" s="1">
        <v>-2.0</v>
      </c>
      <c r="I1058" s="1" t="s">
        <v>2020</v>
      </c>
      <c r="J1058" s="5">
        <v>1.0</v>
      </c>
    </row>
    <row r="1059" hidden="1">
      <c r="A1059" s="1" t="s">
        <v>2021</v>
      </c>
      <c r="B1059" s="1">
        <v>151865.0</v>
      </c>
      <c r="C1059" s="1">
        <v>3.0</v>
      </c>
      <c r="D1059" s="1">
        <v>24.0</v>
      </c>
      <c r="E1059" s="1">
        <f t="shared" si="1"/>
        <v>18</v>
      </c>
      <c r="F1059" s="1" t="str">
        <f>VLOOKUP(E1059,State_code!$B$1:$C$56, 2, FALSE)</f>
        <v>IN</v>
      </c>
      <c r="G1059" s="1">
        <v>1802.0</v>
      </c>
      <c r="H1059" s="1">
        <v>69.0</v>
      </c>
      <c r="I1059" s="1" t="s">
        <v>2021</v>
      </c>
      <c r="J1059" s="5">
        <v>3.0</v>
      </c>
    </row>
    <row r="1060" hidden="1">
      <c r="A1060" s="1" t="s">
        <v>2022</v>
      </c>
      <c r="B1060" s="1">
        <v>151962.0</v>
      </c>
      <c r="C1060" s="1">
        <v>3.0</v>
      </c>
      <c r="D1060" s="1">
        <v>30.0</v>
      </c>
      <c r="E1060" s="1">
        <f t="shared" si="1"/>
        <v>18</v>
      </c>
      <c r="F1060" s="1" t="str">
        <f>VLOOKUP(E1060,State_code!$B$1:$C$56, 2, FALSE)</f>
        <v>IN</v>
      </c>
      <c r="G1060" s="1">
        <v>1809.0</v>
      </c>
      <c r="H1060" s="1">
        <v>-2.0</v>
      </c>
      <c r="I1060" s="1" t="s">
        <v>2022</v>
      </c>
      <c r="J1060" s="5">
        <v>3.0</v>
      </c>
    </row>
    <row r="1061" hidden="1">
      <c r="A1061" s="1" t="s">
        <v>2023</v>
      </c>
      <c r="B1061" s="1">
        <v>152044.0</v>
      </c>
      <c r="C1061" s="1">
        <v>3.0</v>
      </c>
      <c r="D1061" s="1">
        <v>-2.0</v>
      </c>
      <c r="E1061" s="1">
        <f t="shared" si="1"/>
        <v>26</v>
      </c>
      <c r="F1061" s="1" t="str">
        <f>VLOOKUP(E1061,State_code!$B$1:$C$56, 2, FALSE)</f>
        <v>MI</v>
      </c>
      <c r="G1061" s="1">
        <v>2604.0</v>
      </c>
      <c r="H1061" s="1">
        <v>-2.0</v>
      </c>
      <c r="I1061" s="1" t="s">
        <v>2023</v>
      </c>
      <c r="J1061" s="5">
        <v>4.0</v>
      </c>
    </row>
    <row r="1062" hidden="1">
      <c r="A1062" s="1" t="s">
        <v>253</v>
      </c>
      <c r="B1062" s="1">
        <v>152080.0</v>
      </c>
      <c r="C1062" s="1">
        <v>3.0</v>
      </c>
      <c r="D1062" s="1">
        <v>15.0</v>
      </c>
      <c r="E1062" s="1">
        <f t="shared" si="1"/>
        <v>18</v>
      </c>
      <c r="F1062" s="1" t="str">
        <f>VLOOKUP(E1062,State_code!$B$1:$C$56, 2, FALSE)</f>
        <v>IN</v>
      </c>
      <c r="G1062" s="1">
        <v>1802.0</v>
      </c>
      <c r="H1062" s="1">
        <v>30.0</v>
      </c>
      <c r="I1062" s="1" t="s">
        <v>253</v>
      </c>
      <c r="J1062" s="5">
        <v>4.0</v>
      </c>
    </row>
    <row r="1063" hidden="1">
      <c r="A1063" s="1" t="s">
        <v>2024</v>
      </c>
      <c r="B1063" s="1">
        <v>152099.0</v>
      </c>
      <c r="C1063" s="1">
        <v>3.0</v>
      </c>
      <c r="D1063" s="1">
        <v>17.0</v>
      </c>
      <c r="E1063" s="1">
        <f t="shared" si="1"/>
        <v>18</v>
      </c>
      <c r="F1063" s="1" t="str">
        <f>VLOOKUP(E1063,State_code!$B$1:$C$56, 2, FALSE)</f>
        <v>IN</v>
      </c>
      <c r="G1063" s="1">
        <v>1808.0</v>
      </c>
      <c r="H1063" s="1">
        <v>105.0</v>
      </c>
      <c r="I1063" s="1" t="s">
        <v>2024</v>
      </c>
      <c r="J1063" s="5">
        <v>2.0</v>
      </c>
    </row>
    <row r="1064" hidden="1">
      <c r="A1064" s="1" t="s">
        <v>2025</v>
      </c>
      <c r="B1064" s="1">
        <v>152150.0</v>
      </c>
      <c r="C1064" s="1">
        <v>3.0</v>
      </c>
      <c r="D1064" s="1">
        <v>-2.0</v>
      </c>
      <c r="E1064" s="1">
        <f t="shared" si="1"/>
        <v>18</v>
      </c>
      <c r="F1064" s="1" t="str">
        <f>VLOOKUP(E1064,State_code!$B$1:$C$56, 2, FALSE)</f>
        <v>IN</v>
      </c>
      <c r="G1064" s="1">
        <v>1806.0</v>
      </c>
      <c r="H1064" s="1">
        <v>-2.0</v>
      </c>
      <c r="I1064" s="1" t="s">
        <v>2025</v>
      </c>
      <c r="J1064" s="5">
        <v>2.0</v>
      </c>
    </row>
    <row r="1065" hidden="1">
      <c r="A1065" s="1" t="s">
        <v>2026</v>
      </c>
      <c r="B1065" s="1">
        <v>152275.0</v>
      </c>
      <c r="C1065" s="1">
        <v>3.0</v>
      </c>
      <c r="D1065" s="1">
        <v>-2.0</v>
      </c>
      <c r="E1065" s="1">
        <f t="shared" si="1"/>
        <v>18</v>
      </c>
      <c r="F1065" s="1" t="str">
        <f>VLOOKUP(E1065,State_code!$B$1:$C$56, 2, FALSE)</f>
        <v>IN</v>
      </c>
      <c r="G1065" s="1">
        <v>1803.0</v>
      </c>
      <c r="H1065" s="1">
        <v>-2.0</v>
      </c>
      <c r="I1065" s="1" t="s">
        <v>2026</v>
      </c>
      <c r="J1065" s="5">
        <v>4.0</v>
      </c>
    </row>
    <row r="1066" hidden="1">
      <c r="A1066" s="1" t="s">
        <v>2027</v>
      </c>
      <c r="B1066" s="1">
        <v>152309.0</v>
      </c>
      <c r="C1066" s="1">
        <v>3.0</v>
      </c>
      <c r="D1066" s="1">
        <v>-2.0</v>
      </c>
      <c r="E1066" s="1">
        <f t="shared" si="1"/>
        <v>18</v>
      </c>
      <c r="F1066" s="1" t="str">
        <f>VLOOKUP(E1066,State_code!$B$1:$C$56, 2, FALSE)</f>
        <v>IN</v>
      </c>
      <c r="G1066" s="1">
        <v>1808.0</v>
      </c>
      <c r="H1066" s="1">
        <v>-2.0</v>
      </c>
      <c r="I1066" s="1" t="s">
        <v>2027</v>
      </c>
      <c r="J1066" s="5">
        <v>4.0</v>
      </c>
    </row>
    <row r="1067" hidden="1">
      <c r="A1067" s="1" t="s">
        <v>198</v>
      </c>
      <c r="B1067" s="1">
        <v>152318.0</v>
      </c>
      <c r="C1067" s="1">
        <v>3.0</v>
      </c>
      <c r="D1067" s="1">
        <v>28.0</v>
      </c>
      <c r="E1067" s="1">
        <f t="shared" si="1"/>
        <v>18</v>
      </c>
      <c r="F1067" s="1" t="str">
        <f>VLOOKUP(E1067,State_code!$B$1:$C$56, 2, FALSE)</f>
        <v>IN</v>
      </c>
      <c r="G1067" s="1">
        <v>1808.0</v>
      </c>
      <c r="H1067" s="1">
        <v>-2.0</v>
      </c>
      <c r="I1067" s="1" t="s">
        <v>198</v>
      </c>
      <c r="J1067" s="5">
        <v>4.0</v>
      </c>
    </row>
    <row r="1068" hidden="1">
      <c r="A1068" s="1" t="s">
        <v>2028</v>
      </c>
      <c r="B1068" s="1">
        <v>152336.0</v>
      </c>
      <c r="C1068" s="1">
        <v>3.0</v>
      </c>
      <c r="D1068" s="1">
        <v>19.0</v>
      </c>
      <c r="E1068" s="1">
        <f t="shared" si="1"/>
        <v>18</v>
      </c>
      <c r="F1068" s="1" t="str">
        <f>VLOOKUP(E1068,State_code!$B$1:$C$56, 2, FALSE)</f>
        <v>IN</v>
      </c>
      <c r="G1068" s="1">
        <v>1803.0</v>
      </c>
      <c r="H1068" s="1">
        <v>30.0</v>
      </c>
      <c r="I1068" s="1" t="s">
        <v>2028</v>
      </c>
      <c r="J1068" s="5">
        <v>4.0</v>
      </c>
    </row>
    <row r="1069" hidden="1">
      <c r="A1069" s="1" t="s">
        <v>2029</v>
      </c>
      <c r="B1069" s="1">
        <v>152381.0</v>
      </c>
      <c r="C1069" s="1">
        <v>3.0</v>
      </c>
      <c r="D1069" s="1">
        <v>20.0</v>
      </c>
      <c r="E1069" s="1">
        <f t="shared" si="1"/>
        <v>18</v>
      </c>
      <c r="F1069" s="1" t="str">
        <f>VLOOKUP(E1069,State_code!$B$1:$C$56, 2, FALSE)</f>
        <v>IN</v>
      </c>
      <c r="G1069" s="1">
        <v>1808.0</v>
      </c>
      <c r="H1069" s="1">
        <v>30.0</v>
      </c>
      <c r="I1069" s="1" t="s">
        <v>2029</v>
      </c>
      <c r="J1069" s="5">
        <v>1.0</v>
      </c>
    </row>
    <row r="1070" hidden="1">
      <c r="A1070" s="1" t="s">
        <v>2030</v>
      </c>
      <c r="B1070" s="1">
        <v>152390.0</v>
      </c>
      <c r="C1070" s="1">
        <v>3.0</v>
      </c>
      <c r="D1070" s="1">
        <v>21.0</v>
      </c>
      <c r="E1070" s="1">
        <f t="shared" si="1"/>
        <v>18</v>
      </c>
      <c r="F1070" s="1" t="str">
        <f>VLOOKUP(E1070,State_code!$B$1:$C$56, 2, FALSE)</f>
        <v>IN</v>
      </c>
      <c r="G1070" s="1">
        <v>1802.0</v>
      </c>
      <c r="H1070" s="1">
        <v>30.0</v>
      </c>
      <c r="I1070" s="1" t="s">
        <v>2030</v>
      </c>
      <c r="J1070" s="5">
        <v>4.0</v>
      </c>
    </row>
    <row r="1071" hidden="1">
      <c r="A1071" s="1" t="s">
        <v>2031</v>
      </c>
      <c r="B1071" s="1">
        <v>152451.0</v>
      </c>
      <c r="C1071" s="1">
        <v>3.0</v>
      </c>
      <c r="D1071" s="1">
        <v>24.0</v>
      </c>
      <c r="E1071" s="1">
        <f t="shared" si="1"/>
        <v>18</v>
      </c>
      <c r="F1071" s="1" t="str">
        <f>VLOOKUP(E1071,State_code!$B$1:$C$56, 2, FALSE)</f>
        <v>IN</v>
      </c>
      <c r="G1071" s="1">
        <v>1808.0</v>
      </c>
      <c r="H1071" s="1">
        <v>30.0</v>
      </c>
      <c r="I1071" s="1" t="s">
        <v>2031</v>
      </c>
      <c r="J1071" s="5">
        <v>4.0</v>
      </c>
    </row>
    <row r="1072" hidden="1">
      <c r="A1072" s="1" t="s">
        <v>2032</v>
      </c>
      <c r="B1072" s="1">
        <v>152497.0</v>
      </c>
      <c r="C1072" s="1">
        <v>3.0</v>
      </c>
      <c r="D1072" s="1">
        <v>-2.0</v>
      </c>
      <c r="E1072" s="1">
        <f t="shared" si="1"/>
        <v>18</v>
      </c>
      <c r="F1072" s="1" t="str">
        <f>VLOOKUP(E1072,State_code!$B$1:$C$56, 2, FALSE)</f>
        <v>IN</v>
      </c>
      <c r="G1072" s="1">
        <v>1804.0</v>
      </c>
      <c r="H1072" s="1">
        <v>30.0</v>
      </c>
      <c r="I1072" s="1" t="s">
        <v>2032</v>
      </c>
      <c r="J1072" s="5">
        <v>3.0</v>
      </c>
    </row>
    <row r="1073" hidden="1">
      <c r="A1073" s="1" t="s">
        <v>2033</v>
      </c>
      <c r="B1073" s="1">
        <v>152530.0</v>
      </c>
      <c r="C1073" s="1">
        <v>3.0</v>
      </c>
      <c r="D1073" s="1">
        <v>22.0</v>
      </c>
      <c r="E1073" s="1">
        <f t="shared" si="1"/>
        <v>18</v>
      </c>
      <c r="F1073" s="1" t="str">
        <f>VLOOKUP(E1073,State_code!$B$1:$C$56, 2, FALSE)</f>
        <v>IN</v>
      </c>
      <c r="G1073" s="1">
        <v>1805.0</v>
      </c>
      <c r="H1073" s="1">
        <v>42.0</v>
      </c>
      <c r="I1073" s="1" t="s">
        <v>2033</v>
      </c>
      <c r="J1073" s="5">
        <v>4.0</v>
      </c>
    </row>
    <row r="1074" hidden="1">
      <c r="A1074" s="1" t="s">
        <v>2034</v>
      </c>
      <c r="B1074" s="1">
        <v>152567.0</v>
      </c>
      <c r="C1074" s="1">
        <v>3.0</v>
      </c>
      <c r="D1074" s="1">
        <v>22.0</v>
      </c>
      <c r="E1074" s="1">
        <f t="shared" si="1"/>
        <v>18</v>
      </c>
      <c r="F1074" s="1" t="str">
        <f>VLOOKUP(E1074,State_code!$B$1:$C$56, 2, FALSE)</f>
        <v>IN</v>
      </c>
      <c r="G1074" s="1">
        <v>1803.0</v>
      </c>
      <c r="H1074" s="1">
        <v>-2.0</v>
      </c>
      <c r="I1074" s="1" t="s">
        <v>2034</v>
      </c>
      <c r="J1074" s="5">
        <v>1.0</v>
      </c>
    </row>
    <row r="1075" hidden="1">
      <c r="A1075" s="1" t="s">
        <v>2035</v>
      </c>
      <c r="B1075" s="1">
        <v>152600.0</v>
      </c>
      <c r="C1075" s="1">
        <v>3.0</v>
      </c>
      <c r="D1075" s="1">
        <v>17.0</v>
      </c>
      <c r="E1075" s="1">
        <f t="shared" si="1"/>
        <v>18</v>
      </c>
      <c r="F1075" s="1" t="str">
        <f>VLOOKUP(E1075,State_code!$B$1:$C$56, 2, FALSE)</f>
        <v>IN</v>
      </c>
      <c r="G1075" s="1">
        <v>1801.0</v>
      </c>
      <c r="H1075" s="1">
        <v>67.0</v>
      </c>
      <c r="I1075" s="1" t="s">
        <v>2035</v>
      </c>
      <c r="J1075" s="5">
        <v>4.0</v>
      </c>
    </row>
    <row r="1076" hidden="1">
      <c r="A1076" s="1" t="s">
        <v>2036</v>
      </c>
      <c r="B1076" s="1">
        <v>152628.0</v>
      </c>
      <c r="C1076" s="1">
        <v>3.0</v>
      </c>
      <c r="D1076" s="1">
        <v>-2.0</v>
      </c>
      <c r="E1076" s="1">
        <f t="shared" si="1"/>
        <v>18</v>
      </c>
      <c r="F1076" s="1" t="str">
        <f>VLOOKUP(E1076,State_code!$B$1:$C$56, 2, FALSE)</f>
        <v>IN</v>
      </c>
      <c r="G1076" s="1">
        <v>1808.0</v>
      </c>
      <c r="H1076" s="1">
        <v>-2.0</v>
      </c>
      <c r="I1076" s="1" t="s">
        <v>2036</v>
      </c>
      <c r="J1076" s="5">
        <v>1.0</v>
      </c>
    </row>
    <row r="1077" hidden="1">
      <c r="A1077" s="1" t="s">
        <v>2037</v>
      </c>
      <c r="B1077" s="1">
        <v>152637.0</v>
      </c>
      <c r="C1077" s="1">
        <v>3.0</v>
      </c>
      <c r="D1077" s="1">
        <v>23.0</v>
      </c>
      <c r="E1077" s="1">
        <f t="shared" si="1"/>
        <v>18</v>
      </c>
      <c r="F1077" s="1" t="str">
        <f>VLOOKUP(E1077,State_code!$B$1:$C$56, 2, FALSE)</f>
        <v>IN</v>
      </c>
      <c r="G1077" s="1">
        <v>1808.0</v>
      </c>
      <c r="H1077" s="1">
        <v>-2.0</v>
      </c>
      <c r="I1077" s="1" t="s">
        <v>2037</v>
      </c>
      <c r="J1077" s="5">
        <v>4.0</v>
      </c>
    </row>
    <row r="1078" hidden="1">
      <c r="A1078" s="1" t="s">
        <v>2038</v>
      </c>
      <c r="B1078" s="1">
        <v>152673.0</v>
      </c>
      <c r="C1078" s="1">
        <v>3.0</v>
      </c>
      <c r="D1078" s="1">
        <v>21.0</v>
      </c>
      <c r="E1078" s="1">
        <f t="shared" si="1"/>
        <v>18</v>
      </c>
      <c r="F1078" s="1" t="str">
        <f>VLOOKUP(E1078,State_code!$B$1:$C$56, 2, FALSE)</f>
        <v>IN</v>
      </c>
      <c r="G1078" s="1">
        <v>1804.0</v>
      </c>
      <c r="H1078" s="1">
        <v>-2.0</v>
      </c>
      <c r="I1078" s="1" t="s">
        <v>2038</v>
      </c>
      <c r="J1078" s="5">
        <v>4.0</v>
      </c>
    </row>
    <row r="1079" hidden="1">
      <c r="A1079" s="1" t="s">
        <v>2039</v>
      </c>
      <c r="B1079" s="1">
        <v>152798.0</v>
      </c>
      <c r="C1079" s="1">
        <v>4.0</v>
      </c>
      <c r="D1079" s="1">
        <v>26.0</v>
      </c>
      <c r="E1079" s="1">
        <f t="shared" si="1"/>
        <v>19</v>
      </c>
      <c r="F1079" s="1" t="str">
        <f>VLOOKUP(E1079,State_code!$B$1:$C$56, 2, FALSE)</f>
        <v>IA</v>
      </c>
      <c r="G1079" s="1">
        <v>1902.0</v>
      </c>
      <c r="H1079" s="1">
        <v>-2.0</v>
      </c>
      <c r="I1079" s="1" t="s">
        <v>2039</v>
      </c>
      <c r="J1079" s="5">
        <v>4.0</v>
      </c>
    </row>
    <row r="1080" hidden="1">
      <c r="A1080" s="1" t="s">
        <v>2040</v>
      </c>
      <c r="B1080" s="1">
        <v>152992.0</v>
      </c>
      <c r="C1080" s="1">
        <v>4.0</v>
      </c>
      <c r="D1080" s="1">
        <v>17.0</v>
      </c>
      <c r="E1080" s="1">
        <f t="shared" si="1"/>
        <v>19</v>
      </c>
      <c r="F1080" s="1" t="str">
        <f>VLOOKUP(E1080,State_code!$B$1:$C$56, 2, FALSE)</f>
        <v>IA</v>
      </c>
      <c r="G1080" s="1">
        <v>1904.0</v>
      </c>
      <c r="H1080" s="1">
        <v>30.0</v>
      </c>
      <c r="I1080" s="1" t="s">
        <v>2040</v>
      </c>
      <c r="J1080" s="5">
        <v>3.0</v>
      </c>
    </row>
    <row r="1081" hidden="1">
      <c r="A1081" s="1" t="s">
        <v>2041</v>
      </c>
      <c r="B1081" s="1">
        <v>153001.0</v>
      </c>
      <c r="C1081" s="1">
        <v>4.0</v>
      </c>
      <c r="D1081" s="1">
        <v>19.0</v>
      </c>
      <c r="E1081" s="1">
        <f t="shared" si="1"/>
        <v>19</v>
      </c>
      <c r="F1081" s="1" t="str">
        <f>VLOOKUP(E1081,State_code!$B$1:$C$56, 2, FALSE)</f>
        <v>IA</v>
      </c>
      <c r="G1081" s="1">
        <v>1904.0</v>
      </c>
      <c r="H1081" s="1">
        <v>66.0</v>
      </c>
      <c r="I1081" s="1" t="s">
        <v>2041</v>
      </c>
      <c r="J1081" s="5">
        <v>2.0</v>
      </c>
    </row>
    <row r="1082" hidden="1">
      <c r="A1082" s="1" t="s">
        <v>2042</v>
      </c>
      <c r="B1082" s="1">
        <v>153074.0</v>
      </c>
      <c r="C1082" s="1">
        <v>4.0</v>
      </c>
      <c r="D1082" s="1">
        <v>-2.0</v>
      </c>
      <c r="E1082" s="1">
        <f t="shared" si="1"/>
        <v>19</v>
      </c>
      <c r="F1082" s="1" t="str">
        <f>VLOOKUP(E1082,State_code!$B$1:$C$56, 2, FALSE)</f>
        <v>IA</v>
      </c>
      <c r="G1082" s="1">
        <v>1902.0</v>
      </c>
      <c r="H1082" s="1">
        <v>-2.0</v>
      </c>
      <c r="I1082" s="1" t="s">
        <v>2042</v>
      </c>
      <c r="J1082" s="5">
        <v>1.0</v>
      </c>
    </row>
    <row r="1083" hidden="1">
      <c r="A1083" s="1" t="s">
        <v>2043</v>
      </c>
      <c r="B1083" s="1">
        <v>153083.0</v>
      </c>
      <c r="C1083" s="1">
        <v>4.0</v>
      </c>
      <c r="D1083" s="1">
        <v>-2.0</v>
      </c>
      <c r="E1083" s="1">
        <f t="shared" si="1"/>
        <v>19</v>
      </c>
      <c r="F1083" s="1" t="str">
        <f>VLOOKUP(E1083,State_code!$B$1:$C$56, 2, FALSE)</f>
        <v>IA</v>
      </c>
      <c r="G1083" s="1">
        <v>1902.0</v>
      </c>
      <c r="H1083" s="1">
        <v>-2.0</v>
      </c>
      <c r="I1083" s="1" t="s">
        <v>2043</v>
      </c>
      <c r="J1083" s="5">
        <v>2.0</v>
      </c>
    </row>
    <row r="1084" hidden="1">
      <c r="A1084" s="1" t="s">
        <v>2044</v>
      </c>
      <c r="B1084" s="1">
        <v>153108.0</v>
      </c>
      <c r="C1084" s="1">
        <v>4.0</v>
      </c>
      <c r="D1084" s="1">
        <v>21.0</v>
      </c>
      <c r="E1084" s="1">
        <f t="shared" si="1"/>
        <v>19</v>
      </c>
      <c r="F1084" s="1" t="str">
        <f>VLOOKUP(E1084,State_code!$B$1:$C$56, 2, FALSE)</f>
        <v>IA</v>
      </c>
      <c r="G1084" s="1">
        <v>1901.0</v>
      </c>
      <c r="H1084" s="1">
        <v>49.0</v>
      </c>
      <c r="I1084" s="1" t="s">
        <v>2044</v>
      </c>
      <c r="J1084" s="5">
        <v>1.0</v>
      </c>
    </row>
    <row r="1085" hidden="1">
      <c r="A1085" s="1" t="s">
        <v>2045</v>
      </c>
      <c r="B1085" s="1">
        <v>153126.0</v>
      </c>
      <c r="C1085" s="1">
        <v>4.0</v>
      </c>
      <c r="D1085" s="1">
        <v>17.0</v>
      </c>
      <c r="E1085" s="1">
        <f t="shared" si="1"/>
        <v>19</v>
      </c>
      <c r="F1085" s="1" t="str">
        <f>VLOOKUP(E1085,State_code!$B$1:$C$56, 2, FALSE)</f>
        <v>IA</v>
      </c>
      <c r="G1085" s="1">
        <v>1902.0</v>
      </c>
      <c r="H1085" s="1">
        <v>30.0</v>
      </c>
      <c r="I1085" s="1" t="s">
        <v>2045</v>
      </c>
      <c r="J1085" s="5">
        <v>1.0</v>
      </c>
    </row>
    <row r="1086" hidden="1">
      <c r="A1086" s="1" t="s">
        <v>2046</v>
      </c>
      <c r="B1086" s="1">
        <v>153144.0</v>
      </c>
      <c r="C1086" s="1">
        <v>4.0</v>
      </c>
      <c r="D1086" s="1">
        <v>21.0</v>
      </c>
      <c r="E1086" s="1">
        <f t="shared" si="1"/>
        <v>19</v>
      </c>
      <c r="F1086" s="1" t="str">
        <f>VLOOKUP(E1086,State_code!$B$1:$C$56, 2, FALSE)</f>
        <v>IA</v>
      </c>
      <c r="G1086" s="1">
        <v>1902.0</v>
      </c>
      <c r="H1086" s="1">
        <v>66.0</v>
      </c>
      <c r="I1086" s="1" t="s">
        <v>2046</v>
      </c>
      <c r="J1086" s="5">
        <v>1.0</v>
      </c>
    </row>
    <row r="1087" hidden="1">
      <c r="A1087" s="1" t="s">
        <v>2047</v>
      </c>
      <c r="B1087" s="1">
        <v>153162.0</v>
      </c>
      <c r="C1087" s="1">
        <v>4.0</v>
      </c>
      <c r="D1087" s="1">
        <v>21.0</v>
      </c>
      <c r="E1087" s="1">
        <f t="shared" si="1"/>
        <v>19</v>
      </c>
      <c r="F1087" s="1" t="str">
        <f>VLOOKUP(E1087,State_code!$B$1:$C$56, 2, FALSE)</f>
        <v>IA</v>
      </c>
      <c r="G1087" s="1">
        <v>1902.0</v>
      </c>
      <c r="H1087" s="1">
        <v>71.0</v>
      </c>
      <c r="I1087" s="1" t="s">
        <v>2047</v>
      </c>
      <c r="J1087" s="5">
        <v>4.0</v>
      </c>
    </row>
    <row r="1088" hidden="1">
      <c r="A1088" s="1" t="s">
        <v>2048</v>
      </c>
      <c r="B1088" s="1">
        <v>153214.0</v>
      </c>
      <c r="C1088" s="1">
        <v>4.0</v>
      </c>
      <c r="D1088" s="1">
        <v>6.0</v>
      </c>
      <c r="E1088" s="1">
        <f t="shared" si="1"/>
        <v>19</v>
      </c>
      <c r="F1088" s="1" t="str">
        <f>VLOOKUP(E1088,State_code!$B$1:$C$56, 2, FALSE)</f>
        <v>IA</v>
      </c>
      <c r="G1088" s="1">
        <v>1903.0</v>
      </c>
      <c r="H1088" s="1">
        <v>-2.0</v>
      </c>
      <c r="I1088" s="1" t="s">
        <v>2048</v>
      </c>
      <c r="J1088" s="5">
        <v>2.0</v>
      </c>
    </row>
    <row r="1089" hidden="1">
      <c r="A1089" s="1" t="s">
        <v>2049</v>
      </c>
      <c r="B1089" s="1">
        <v>153241.0</v>
      </c>
      <c r="C1089" s="1">
        <v>4.0</v>
      </c>
      <c r="D1089" s="1">
        <v>21.0</v>
      </c>
      <c r="E1089" s="1">
        <f t="shared" si="1"/>
        <v>19</v>
      </c>
      <c r="F1089" s="1" t="str">
        <f>VLOOKUP(E1089,State_code!$B$1:$C$56, 2, FALSE)</f>
        <v>IA</v>
      </c>
      <c r="G1089" s="1">
        <v>1902.0</v>
      </c>
      <c r="H1089" s="1">
        <v>30.0</v>
      </c>
      <c r="I1089" s="1" t="s">
        <v>2049</v>
      </c>
      <c r="J1089" s="5">
        <v>1.0</v>
      </c>
    </row>
    <row r="1090" hidden="1">
      <c r="A1090" s="1" t="s">
        <v>2050</v>
      </c>
      <c r="B1090" s="1">
        <v>153250.0</v>
      </c>
      <c r="C1090" s="1">
        <v>4.0</v>
      </c>
      <c r="D1090" s="1">
        <v>20.0</v>
      </c>
      <c r="E1090" s="1">
        <f t="shared" si="1"/>
        <v>19</v>
      </c>
      <c r="F1090" s="1" t="str">
        <f>VLOOKUP(E1090,State_code!$B$1:$C$56, 2, FALSE)</f>
        <v>IA</v>
      </c>
      <c r="G1090" s="1">
        <v>1904.0</v>
      </c>
      <c r="H1090" s="1">
        <v>35.0</v>
      </c>
      <c r="I1090" s="1" t="s">
        <v>2050</v>
      </c>
      <c r="J1090" s="5">
        <v>1.0</v>
      </c>
    </row>
    <row r="1091" hidden="1">
      <c r="A1091" s="1" t="s">
        <v>607</v>
      </c>
      <c r="B1091" s="1">
        <v>153269.0</v>
      </c>
      <c r="C1091" s="1">
        <v>4.0</v>
      </c>
      <c r="D1091" s="1">
        <v>17.0</v>
      </c>
      <c r="E1091" s="1">
        <f t="shared" si="1"/>
        <v>19</v>
      </c>
      <c r="F1091" s="1" t="str">
        <f>VLOOKUP(E1091,State_code!$B$1:$C$56, 2, FALSE)</f>
        <v>IA</v>
      </c>
      <c r="G1091" s="1">
        <v>1903.0</v>
      </c>
      <c r="H1091" s="1">
        <v>-2.0</v>
      </c>
      <c r="I1091" s="1" t="s">
        <v>607</v>
      </c>
      <c r="J1091" s="5">
        <v>1.0</v>
      </c>
    </row>
    <row r="1092" hidden="1">
      <c r="A1092" s="1" t="s">
        <v>2051</v>
      </c>
      <c r="B1092" s="1">
        <v>153278.0</v>
      </c>
      <c r="C1092" s="1">
        <v>4.0</v>
      </c>
      <c r="D1092" s="1">
        <v>19.0</v>
      </c>
      <c r="E1092" s="1">
        <f t="shared" si="1"/>
        <v>19</v>
      </c>
      <c r="F1092" s="1" t="str">
        <f>VLOOKUP(E1092,State_code!$B$1:$C$56, 2, FALSE)</f>
        <v>IA</v>
      </c>
      <c r="G1092" s="1">
        <v>1902.0</v>
      </c>
      <c r="H1092" s="1">
        <v>66.0</v>
      </c>
      <c r="I1092" s="1" t="s">
        <v>2051</v>
      </c>
      <c r="J1092" s="5">
        <v>1.0</v>
      </c>
    </row>
    <row r="1093" hidden="1">
      <c r="A1093" s="1" t="s">
        <v>2052</v>
      </c>
      <c r="B1093" s="1">
        <v>153296.0</v>
      </c>
      <c r="C1093" s="1">
        <v>4.0</v>
      </c>
      <c r="D1093" s="1">
        <v>4.0</v>
      </c>
      <c r="E1093" s="1">
        <f t="shared" si="1"/>
        <v>19</v>
      </c>
      <c r="F1093" s="1" t="str">
        <f>VLOOKUP(E1093,State_code!$B$1:$C$56, 2, FALSE)</f>
        <v>IA</v>
      </c>
      <c r="G1093" s="1">
        <v>1902.0</v>
      </c>
      <c r="H1093" s="1">
        <v>-2.0</v>
      </c>
      <c r="I1093" s="1" t="s">
        <v>2052</v>
      </c>
      <c r="J1093" s="5">
        <v>2.0</v>
      </c>
    </row>
    <row r="1094" hidden="1">
      <c r="A1094" s="1" t="s">
        <v>2053</v>
      </c>
      <c r="B1094" s="1">
        <v>153302.0</v>
      </c>
      <c r="C1094" s="1">
        <v>4.0</v>
      </c>
      <c r="D1094" s="1">
        <v>22.0</v>
      </c>
      <c r="E1094" s="1">
        <f t="shared" si="1"/>
        <v>19</v>
      </c>
      <c r="F1094" s="1" t="str">
        <f>VLOOKUP(E1094,State_code!$B$1:$C$56, 2, FALSE)</f>
        <v>IA</v>
      </c>
      <c r="G1094" s="1">
        <v>1902.0</v>
      </c>
      <c r="H1094" s="1">
        <v>107.0</v>
      </c>
      <c r="I1094" s="1" t="s">
        <v>2053</v>
      </c>
      <c r="J1094" s="5">
        <v>2.0</v>
      </c>
    </row>
    <row r="1095" hidden="1">
      <c r="A1095" s="1" t="s">
        <v>2054</v>
      </c>
      <c r="B1095" s="1">
        <v>153311.0</v>
      </c>
      <c r="C1095" s="1">
        <v>4.0</v>
      </c>
      <c r="D1095" s="1">
        <v>6.0</v>
      </c>
      <c r="E1095" s="1">
        <f t="shared" si="1"/>
        <v>19</v>
      </c>
      <c r="F1095" s="1" t="str">
        <f>VLOOKUP(E1095,State_code!$B$1:$C$56, 2, FALSE)</f>
        <v>IA</v>
      </c>
      <c r="G1095" s="1">
        <v>1901.0</v>
      </c>
      <c r="H1095" s="1">
        <v>-2.0</v>
      </c>
      <c r="I1095" s="1" t="s">
        <v>2054</v>
      </c>
      <c r="J1095" s="5">
        <v>2.0</v>
      </c>
    </row>
    <row r="1096" hidden="1">
      <c r="A1096" s="1" t="s">
        <v>2055</v>
      </c>
      <c r="B1096" s="1">
        <v>153320.0</v>
      </c>
      <c r="C1096" s="1">
        <v>4.0</v>
      </c>
      <c r="D1096" s="1">
        <v>22.0</v>
      </c>
      <c r="E1096" s="1">
        <f t="shared" si="1"/>
        <v>19</v>
      </c>
      <c r="F1096" s="1" t="str">
        <f>VLOOKUP(E1096,State_code!$B$1:$C$56, 2, FALSE)</f>
        <v>IA</v>
      </c>
      <c r="G1096" s="1">
        <v>1903.0</v>
      </c>
      <c r="H1096" s="1">
        <v>54.0</v>
      </c>
      <c r="I1096" s="1" t="s">
        <v>2055</v>
      </c>
      <c r="J1096" s="5">
        <v>2.0</v>
      </c>
    </row>
    <row r="1097" hidden="1">
      <c r="A1097" s="1" t="s">
        <v>2056</v>
      </c>
      <c r="B1097" s="1">
        <v>153366.0</v>
      </c>
      <c r="C1097" s="1">
        <v>4.0</v>
      </c>
      <c r="D1097" s="1">
        <v>18.0</v>
      </c>
      <c r="E1097" s="1">
        <f t="shared" si="1"/>
        <v>19</v>
      </c>
      <c r="F1097" s="1" t="str">
        <f>VLOOKUP(E1097,State_code!$B$1:$C$56, 2, FALSE)</f>
        <v>IA</v>
      </c>
      <c r="G1097" s="1">
        <v>1903.0</v>
      </c>
      <c r="H1097" s="1">
        <v>99.0</v>
      </c>
      <c r="I1097" s="1" t="s">
        <v>2056</v>
      </c>
      <c r="J1097" s="5">
        <v>4.0</v>
      </c>
    </row>
    <row r="1098" hidden="1">
      <c r="A1098" s="1" t="s">
        <v>2057</v>
      </c>
      <c r="B1098" s="1">
        <v>153375.0</v>
      </c>
      <c r="C1098" s="1">
        <v>4.0</v>
      </c>
      <c r="D1098" s="1">
        <v>20.0</v>
      </c>
      <c r="E1098" s="1">
        <f t="shared" si="1"/>
        <v>19</v>
      </c>
      <c r="F1098" s="1" t="str">
        <f>VLOOKUP(E1098,State_code!$B$1:$C$56, 2, FALSE)</f>
        <v>IA</v>
      </c>
      <c r="G1098" s="1">
        <v>1903.0</v>
      </c>
      <c r="H1098" s="1">
        <v>39.0</v>
      </c>
      <c r="I1098" s="1" t="s">
        <v>2057</v>
      </c>
      <c r="J1098" s="5">
        <v>4.0</v>
      </c>
    </row>
    <row r="1099" hidden="1">
      <c r="A1099" s="1" t="s">
        <v>387</v>
      </c>
      <c r="B1099" s="1">
        <v>153384.0</v>
      </c>
      <c r="C1099" s="1">
        <v>4.0</v>
      </c>
      <c r="D1099" s="1">
        <v>21.0</v>
      </c>
      <c r="E1099" s="1">
        <f t="shared" si="1"/>
        <v>19</v>
      </c>
      <c r="F1099" s="1" t="str">
        <f>VLOOKUP(E1099,State_code!$B$1:$C$56, 2, FALSE)</f>
        <v>IA</v>
      </c>
      <c r="G1099" s="1">
        <v>1902.0</v>
      </c>
      <c r="H1099" s="1">
        <v>-2.0</v>
      </c>
      <c r="I1099" s="1" t="s">
        <v>387</v>
      </c>
      <c r="J1099" s="5">
        <v>3.0</v>
      </c>
    </row>
    <row r="1100" hidden="1">
      <c r="A1100" s="1" t="s">
        <v>2058</v>
      </c>
      <c r="B1100" s="1">
        <v>153427.0</v>
      </c>
      <c r="C1100" s="1">
        <v>4.0</v>
      </c>
      <c r="D1100" s="1">
        <v>28.0</v>
      </c>
      <c r="E1100" s="1">
        <f t="shared" si="1"/>
        <v>19</v>
      </c>
      <c r="F1100" s="1" t="str">
        <f>VLOOKUP(E1100,State_code!$B$1:$C$56, 2, FALSE)</f>
        <v>IA</v>
      </c>
      <c r="G1100" s="1">
        <v>1901.0</v>
      </c>
      <c r="H1100" s="1">
        <v>-2.0</v>
      </c>
      <c r="I1100" s="1" t="s">
        <v>2058</v>
      </c>
      <c r="J1100" s="5">
        <v>1.0</v>
      </c>
    </row>
    <row r="1101" hidden="1">
      <c r="A1101" s="1" t="s">
        <v>2059</v>
      </c>
      <c r="B1101" s="1">
        <v>153445.0</v>
      </c>
      <c r="C1101" s="1">
        <v>4.0</v>
      </c>
      <c r="D1101" s="1">
        <v>8.0</v>
      </c>
      <c r="E1101" s="1">
        <f t="shared" si="1"/>
        <v>19</v>
      </c>
      <c r="F1101" s="1" t="str">
        <f>VLOOKUP(E1101,State_code!$B$1:$C$56, 2, FALSE)</f>
        <v>IA</v>
      </c>
      <c r="G1101" s="1">
        <v>1902.0</v>
      </c>
      <c r="H1101" s="1">
        <v>-2.0</v>
      </c>
      <c r="I1101" s="1" t="s">
        <v>2059</v>
      </c>
      <c r="J1101" s="5">
        <v>4.0</v>
      </c>
    </row>
    <row r="1102" hidden="1">
      <c r="A1102" s="1" t="s">
        <v>2060</v>
      </c>
      <c r="B1102" s="1">
        <v>153463.0</v>
      </c>
      <c r="C1102" s="1">
        <v>4.0</v>
      </c>
      <c r="D1102" s="1">
        <v>-2.0</v>
      </c>
      <c r="E1102" s="1">
        <f t="shared" si="1"/>
        <v>19</v>
      </c>
      <c r="F1102" s="1" t="str">
        <f>VLOOKUP(E1102,State_code!$B$1:$C$56, 2, FALSE)</f>
        <v>IA</v>
      </c>
      <c r="G1102" s="1">
        <v>1901.0</v>
      </c>
      <c r="H1102" s="1">
        <v>-2.0</v>
      </c>
      <c r="I1102" s="1" t="s">
        <v>2060</v>
      </c>
      <c r="J1102" s="5">
        <v>4.0</v>
      </c>
    </row>
    <row r="1103" hidden="1">
      <c r="A1103" s="1" t="s">
        <v>2061</v>
      </c>
      <c r="B1103" s="1">
        <v>153472.0</v>
      </c>
      <c r="C1103" s="1">
        <v>4.0</v>
      </c>
      <c r="D1103" s="1">
        <v>8.0</v>
      </c>
      <c r="E1103" s="1">
        <f t="shared" si="1"/>
        <v>19</v>
      </c>
      <c r="F1103" s="1" t="str">
        <f>VLOOKUP(E1103,State_code!$B$1:$C$56, 2, FALSE)</f>
        <v>IA</v>
      </c>
      <c r="G1103" s="1">
        <v>1903.0</v>
      </c>
      <c r="H1103" s="1">
        <v>-2.0</v>
      </c>
      <c r="I1103" s="1" t="s">
        <v>2061</v>
      </c>
      <c r="J1103" s="5">
        <v>4.0</v>
      </c>
    </row>
    <row r="1104" hidden="1">
      <c r="A1104" s="1" t="s">
        <v>2062</v>
      </c>
      <c r="B1104" s="1">
        <v>153524.0</v>
      </c>
      <c r="C1104" s="1">
        <v>4.0</v>
      </c>
      <c r="D1104" s="1">
        <v>5.0</v>
      </c>
      <c r="E1104" s="1">
        <f t="shared" si="1"/>
        <v>19</v>
      </c>
      <c r="F1104" s="1" t="str">
        <f>VLOOKUP(E1104,State_code!$B$1:$C$56, 2, FALSE)</f>
        <v>IA</v>
      </c>
      <c r="G1104" s="1">
        <v>1904.0</v>
      </c>
      <c r="H1104" s="1">
        <v>-2.0</v>
      </c>
      <c r="I1104" s="1" t="s">
        <v>2062</v>
      </c>
      <c r="J1104" s="5">
        <v>2.0</v>
      </c>
    </row>
    <row r="1105" hidden="1">
      <c r="A1105" s="1" t="s">
        <v>2063</v>
      </c>
      <c r="B1105" s="1">
        <v>153533.0</v>
      </c>
      <c r="C1105" s="1">
        <v>4.0</v>
      </c>
      <c r="D1105" s="1">
        <v>8.0</v>
      </c>
      <c r="E1105" s="1">
        <f t="shared" si="1"/>
        <v>19</v>
      </c>
      <c r="F1105" s="1" t="str">
        <f>VLOOKUP(E1105,State_code!$B$1:$C$56, 2, FALSE)</f>
        <v>IA</v>
      </c>
      <c r="G1105" s="1">
        <v>1904.0</v>
      </c>
      <c r="H1105" s="1">
        <v>-2.0</v>
      </c>
      <c r="I1105" s="1" t="s">
        <v>2063</v>
      </c>
      <c r="J1105" s="5">
        <v>1.0</v>
      </c>
    </row>
    <row r="1106" hidden="1">
      <c r="A1106" s="1" t="s">
        <v>2064</v>
      </c>
      <c r="B1106" s="1">
        <v>153542.0</v>
      </c>
      <c r="C1106" s="1">
        <v>4.0</v>
      </c>
      <c r="D1106" s="1">
        <v>-2.0</v>
      </c>
      <c r="E1106" s="1">
        <f t="shared" si="1"/>
        <v>19</v>
      </c>
      <c r="F1106" s="1" t="str">
        <f>VLOOKUP(E1106,State_code!$B$1:$C$56, 2, FALSE)</f>
        <v>IA</v>
      </c>
      <c r="G1106" s="1">
        <v>1903.0</v>
      </c>
      <c r="H1106" s="1">
        <v>55.0</v>
      </c>
      <c r="I1106" s="1" t="s">
        <v>2064</v>
      </c>
      <c r="J1106" s="5">
        <v>1.0</v>
      </c>
    </row>
    <row r="1107" hidden="1">
      <c r="A1107" s="1" t="s">
        <v>2065</v>
      </c>
      <c r="B1107" s="1">
        <v>153597.0</v>
      </c>
      <c r="C1107" s="1">
        <v>4.0</v>
      </c>
      <c r="D1107" s="1">
        <v>-2.0</v>
      </c>
      <c r="E1107" s="1">
        <f t="shared" si="1"/>
        <v>19</v>
      </c>
      <c r="F1107" s="1" t="str">
        <f>VLOOKUP(E1107,State_code!$B$1:$C$56, 2, FALSE)</f>
        <v>IA</v>
      </c>
      <c r="G1107" s="1">
        <v>1903.0</v>
      </c>
      <c r="H1107" s="1">
        <v>-2.0</v>
      </c>
      <c r="I1107" s="1" t="s">
        <v>2065</v>
      </c>
      <c r="J1107" s="5">
        <v>4.0</v>
      </c>
    </row>
    <row r="1108" hidden="1">
      <c r="A1108" s="1" t="s">
        <v>2066</v>
      </c>
      <c r="B1108" s="1">
        <v>153603.0</v>
      </c>
      <c r="C1108" s="1">
        <v>4.0</v>
      </c>
      <c r="D1108" s="1">
        <v>15.0</v>
      </c>
      <c r="E1108" s="1">
        <f t="shared" si="1"/>
        <v>19</v>
      </c>
      <c r="F1108" s="1" t="str">
        <f>VLOOKUP(E1108,State_code!$B$1:$C$56, 2, FALSE)</f>
        <v>IA</v>
      </c>
      <c r="G1108" s="1">
        <v>1904.0</v>
      </c>
      <c r="H1108" s="1">
        <v>-2.0</v>
      </c>
      <c r="I1108" s="1" t="s">
        <v>2066</v>
      </c>
      <c r="J1108" s="5">
        <v>1.0</v>
      </c>
    </row>
    <row r="1109" hidden="1">
      <c r="A1109" s="1" t="s">
        <v>2067</v>
      </c>
      <c r="B1109" s="1">
        <v>153621.0</v>
      </c>
      <c r="C1109" s="1">
        <v>4.0</v>
      </c>
      <c r="D1109" s="1">
        <v>22.0</v>
      </c>
      <c r="E1109" s="1">
        <f t="shared" si="1"/>
        <v>19</v>
      </c>
      <c r="F1109" s="1" t="str">
        <f>VLOOKUP(E1109,State_code!$B$1:$C$56, 2, FALSE)</f>
        <v>IA</v>
      </c>
      <c r="G1109" s="1">
        <v>1901.0</v>
      </c>
      <c r="H1109" s="1" t="e">
        <v>#N/A</v>
      </c>
      <c r="I1109" s="1" t="s">
        <v>2067</v>
      </c>
      <c r="J1109" s="5">
        <v>1.0</v>
      </c>
    </row>
    <row r="1110" hidden="1">
      <c r="A1110" s="1" t="s">
        <v>2068</v>
      </c>
      <c r="B1110" s="1">
        <v>153630.0</v>
      </c>
      <c r="C1110" s="1">
        <v>4.0</v>
      </c>
      <c r="D1110" s="1">
        <v>6.0</v>
      </c>
      <c r="E1110" s="1">
        <f t="shared" si="1"/>
        <v>19</v>
      </c>
      <c r="F1110" s="1" t="str">
        <f>VLOOKUP(E1110,State_code!$B$1:$C$56, 2, FALSE)</f>
        <v>IA</v>
      </c>
      <c r="G1110" s="1">
        <v>1904.0</v>
      </c>
      <c r="H1110" s="1">
        <v>-2.0</v>
      </c>
      <c r="I1110" s="1" t="s">
        <v>2068</v>
      </c>
      <c r="J1110" s="5">
        <v>3.0</v>
      </c>
    </row>
    <row r="1111" hidden="1">
      <c r="A1111" s="1" t="s">
        <v>2069</v>
      </c>
      <c r="B1111" s="1">
        <v>153658.0</v>
      </c>
      <c r="C1111" s="1">
        <v>4.0</v>
      </c>
      <c r="D1111" s="1">
        <v>15.0</v>
      </c>
      <c r="E1111" s="1">
        <f t="shared" si="1"/>
        <v>19</v>
      </c>
      <c r="F1111" s="1" t="str">
        <f>VLOOKUP(E1111,State_code!$B$1:$C$56, 2, FALSE)</f>
        <v>IA</v>
      </c>
      <c r="G1111" s="1">
        <v>1901.0</v>
      </c>
      <c r="H1111" s="1">
        <v>-2.0</v>
      </c>
      <c r="I1111" s="1" t="s">
        <v>2069</v>
      </c>
      <c r="J1111" s="5">
        <v>3.0</v>
      </c>
    </row>
    <row r="1112" hidden="1">
      <c r="A1112" s="1" t="s">
        <v>2070</v>
      </c>
      <c r="B1112" s="1">
        <v>153737.0</v>
      </c>
      <c r="C1112" s="1">
        <v>4.0</v>
      </c>
      <c r="D1112" s="1">
        <v>8.0</v>
      </c>
      <c r="E1112" s="1">
        <f t="shared" si="1"/>
        <v>19</v>
      </c>
      <c r="F1112" s="1" t="str">
        <f>VLOOKUP(E1112,State_code!$B$1:$C$56, 2, FALSE)</f>
        <v>IA</v>
      </c>
      <c r="G1112" s="1">
        <v>1902.0</v>
      </c>
      <c r="H1112" s="1">
        <v>-2.0</v>
      </c>
      <c r="I1112" s="1" t="s">
        <v>2070</v>
      </c>
      <c r="J1112" s="5">
        <v>2.0</v>
      </c>
    </row>
    <row r="1113" hidden="1">
      <c r="A1113" s="1" t="s">
        <v>2071</v>
      </c>
      <c r="B1113" s="1">
        <v>153746.0</v>
      </c>
      <c r="C1113" s="1">
        <v>4.0</v>
      </c>
      <c r="D1113" s="1">
        <v>-2.0</v>
      </c>
      <c r="E1113" s="1">
        <f t="shared" si="1"/>
        <v>19</v>
      </c>
      <c r="F1113" s="1" t="str">
        <f>VLOOKUP(E1113,State_code!$B$1:$C$56, 2, FALSE)</f>
        <v>IA</v>
      </c>
      <c r="G1113" s="1">
        <v>1902.0</v>
      </c>
      <c r="H1113" s="1">
        <v>-2.0</v>
      </c>
      <c r="I1113" s="1" t="s">
        <v>2071</v>
      </c>
      <c r="J1113" s="5">
        <v>4.0</v>
      </c>
    </row>
    <row r="1114" hidden="1">
      <c r="A1114" s="1" t="s">
        <v>2072</v>
      </c>
      <c r="B1114" s="1">
        <v>153764.0</v>
      </c>
      <c r="C1114" s="1">
        <v>4.0</v>
      </c>
      <c r="D1114" s="1">
        <v>-2.0</v>
      </c>
      <c r="E1114" s="1">
        <f t="shared" si="1"/>
        <v>19</v>
      </c>
      <c r="F1114" s="1" t="str">
        <f>VLOOKUP(E1114,State_code!$B$1:$C$56, 2, FALSE)</f>
        <v>IA</v>
      </c>
      <c r="G1114" s="1">
        <v>1903.0</v>
      </c>
      <c r="H1114" s="1">
        <v>-2.0</v>
      </c>
      <c r="I1114" s="1" t="s">
        <v>2072</v>
      </c>
      <c r="J1114" s="5">
        <v>4.0</v>
      </c>
    </row>
    <row r="1115" hidden="1">
      <c r="A1115" s="1" t="s">
        <v>2073</v>
      </c>
      <c r="B1115" s="1">
        <v>153773.0</v>
      </c>
      <c r="C1115" s="1">
        <v>4.0</v>
      </c>
      <c r="D1115" s="1">
        <v>-2.0</v>
      </c>
      <c r="E1115" s="1">
        <f t="shared" si="1"/>
        <v>19</v>
      </c>
      <c r="F1115" s="1" t="str">
        <f>VLOOKUP(E1115,State_code!$B$1:$C$56, 2, FALSE)</f>
        <v>IA</v>
      </c>
      <c r="G1115" s="1">
        <v>1902.0</v>
      </c>
      <c r="H1115" s="1">
        <v>-2.0</v>
      </c>
      <c r="I1115" s="1" t="s">
        <v>2073</v>
      </c>
      <c r="J1115" s="5">
        <v>2.0</v>
      </c>
    </row>
    <row r="1116" hidden="1">
      <c r="A1116" s="1" t="s">
        <v>2074</v>
      </c>
      <c r="B1116" s="1">
        <v>153782.0</v>
      </c>
      <c r="C1116" s="1">
        <v>4.0</v>
      </c>
      <c r="D1116" s="1">
        <v>-2.0</v>
      </c>
      <c r="E1116" s="1">
        <f t="shared" si="1"/>
        <v>19</v>
      </c>
      <c r="F1116" s="1" t="str">
        <f>VLOOKUP(E1116,State_code!$B$1:$C$56, 2, FALSE)</f>
        <v>IA</v>
      </c>
      <c r="G1116" s="1">
        <v>1904.0</v>
      </c>
      <c r="H1116" s="1">
        <v>-2.0</v>
      </c>
      <c r="I1116" s="1" t="s">
        <v>2074</v>
      </c>
      <c r="J1116" s="5">
        <v>4.0</v>
      </c>
    </row>
    <row r="1117" hidden="1">
      <c r="A1117" s="1" t="s">
        <v>2075</v>
      </c>
      <c r="B1117" s="1">
        <v>153825.0</v>
      </c>
      <c r="C1117" s="1">
        <v>4.0</v>
      </c>
      <c r="D1117" s="1">
        <v>22.0</v>
      </c>
      <c r="E1117" s="1">
        <f t="shared" si="1"/>
        <v>19</v>
      </c>
      <c r="F1117" s="1" t="str">
        <f>VLOOKUP(E1117,State_code!$B$1:$C$56, 2, FALSE)</f>
        <v>IA</v>
      </c>
      <c r="G1117" s="1">
        <v>1902.0</v>
      </c>
      <c r="H1117" s="1">
        <v>30.0</v>
      </c>
      <c r="I1117" s="1" t="s">
        <v>2075</v>
      </c>
      <c r="J1117" s="5">
        <v>1.0</v>
      </c>
    </row>
    <row r="1118" hidden="1">
      <c r="A1118" s="1" t="s">
        <v>2076</v>
      </c>
      <c r="B1118" s="1">
        <v>153834.0</v>
      </c>
      <c r="C1118" s="1">
        <v>4.0</v>
      </c>
      <c r="D1118" s="1">
        <v>21.0</v>
      </c>
      <c r="E1118" s="1">
        <f t="shared" si="1"/>
        <v>19</v>
      </c>
      <c r="F1118" s="1" t="str">
        <f>VLOOKUP(E1118,State_code!$B$1:$C$56, 2, FALSE)</f>
        <v>IA</v>
      </c>
      <c r="G1118" s="1">
        <v>1902.0</v>
      </c>
      <c r="H1118" s="1">
        <v>39.0</v>
      </c>
      <c r="I1118" s="1" t="s">
        <v>2076</v>
      </c>
      <c r="J1118" s="5">
        <v>1.0</v>
      </c>
    </row>
    <row r="1119" hidden="1">
      <c r="A1119" s="1" t="s">
        <v>2077</v>
      </c>
      <c r="B1119" s="1">
        <v>153861.0</v>
      </c>
      <c r="C1119" s="1">
        <v>4.0</v>
      </c>
      <c r="D1119" s="1">
        <v>18.0</v>
      </c>
      <c r="E1119" s="1">
        <f t="shared" si="1"/>
        <v>19</v>
      </c>
      <c r="F1119" s="1" t="str">
        <f>VLOOKUP(E1119,State_code!$B$1:$C$56, 2, FALSE)</f>
        <v>IA</v>
      </c>
      <c r="G1119" s="1">
        <v>1901.0</v>
      </c>
      <c r="H1119" s="1">
        <v>-2.0</v>
      </c>
      <c r="I1119" s="1" t="s">
        <v>2077</v>
      </c>
      <c r="J1119" s="5">
        <v>2.0</v>
      </c>
    </row>
    <row r="1120" hidden="1">
      <c r="A1120" s="1" t="s">
        <v>2078</v>
      </c>
      <c r="B1120" s="1">
        <v>153922.0</v>
      </c>
      <c r="C1120" s="1">
        <v>4.0</v>
      </c>
      <c r="D1120" s="1">
        <v>6.0</v>
      </c>
      <c r="E1120" s="1">
        <f t="shared" si="1"/>
        <v>19</v>
      </c>
      <c r="F1120" s="1" t="str">
        <f>VLOOKUP(E1120,State_code!$B$1:$C$56, 2, FALSE)</f>
        <v>IA</v>
      </c>
      <c r="G1120" s="1">
        <v>1904.0</v>
      </c>
      <c r="H1120" s="1">
        <v>-2.0</v>
      </c>
      <c r="I1120" s="1" t="s">
        <v>2078</v>
      </c>
      <c r="J1120" s="5">
        <v>2.0</v>
      </c>
    </row>
    <row r="1121" hidden="1">
      <c r="A1121" s="1" t="s">
        <v>2079</v>
      </c>
      <c r="B1121" s="1">
        <v>153977.0</v>
      </c>
      <c r="C1121" s="1">
        <v>4.0</v>
      </c>
      <c r="D1121" s="1">
        <v>26.0</v>
      </c>
      <c r="E1121" s="1">
        <f t="shared" si="1"/>
        <v>19</v>
      </c>
      <c r="F1121" s="1" t="str">
        <f>VLOOKUP(E1121,State_code!$B$1:$C$56, 2, FALSE)</f>
        <v>IA</v>
      </c>
      <c r="G1121" s="1">
        <v>1903.0</v>
      </c>
      <c r="H1121" s="1">
        <v>30.0</v>
      </c>
      <c r="I1121" s="1" t="s">
        <v>2079</v>
      </c>
      <c r="J1121" s="5">
        <v>2.0</v>
      </c>
    </row>
    <row r="1122" hidden="1">
      <c r="A1122" s="1" t="s">
        <v>2080</v>
      </c>
      <c r="B1122" s="1">
        <v>154004.0</v>
      </c>
      <c r="C1122" s="1">
        <v>4.0</v>
      </c>
      <c r="D1122" s="1">
        <v>18.0</v>
      </c>
      <c r="E1122" s="1">
        <f t="shared" si="1"/>
        <v>19</v>
      </c>
      <c r="F1122" s="1" t="str">
        <f>VLOOKUP(E1122,State_code!$B$1:$C$56, 2, FALSE)</f>
        <v>IA</v>
      </c>
      <c r="G1122" s="1">
        <v>1904.0</v>
      </c>
      <c r="H1122" s="1">
        <v>71.0</v>
      </c>
      <c r="I1122" s="1" t="s">
        <v>2080</v>
      </c>
      <c r="J1122" s="5">
        <v>3.0</v>
      </c>
    </row>
    <row r="1123" hidden="1">
      <c r="A1123" s="1" t="s">
        <v>2081</v>
      </c>
      <c r="B1123" s="1">
        <v>154013.0</v>
      </c>
      <c r="C1123" s="1">
        <v>4.0</v>
      </c>
      <c r="D1123" s="1">
        <v>19.0</v>
      </c>
      <c r="E1123" s="1">
        <f t="shared" si="1"/>
        <v>19</v>
      </c>
      <c r="F1123" s="1" t="str">
        <f>VLOOKUP(E1123,State_code!$B$1:$C$56, 2, FALSE)</f>
        <v>IA</v>
      </c>
      <c r="G1123" s="1">
        <v>1902.0</v>
      </c>
      <c r="H1123" s="1">
        <v>30.0</v>
      </c>
      <c r="I1123" s="1" t="s">
        <v>2081</v>
      </c>
      <c r="J1123" s="5">
        <v>2.0</v>
      </c>
    </row>
    <row r="1124" hidden="1">
      <c r="A1124" s="1" t="s">
        <v>2082</v>
      </c>
      <c r="B1124" s="1">
        <v>154022.0</v>
      </c>
      <c r="C1124" s="1">
        <v>8.0</v>
      </c>
      <c r="D1124" s="1">
        <v>17.0</v>
      </c>
      <c r="E1124" s="1">
        <f t="shared" si="1"/>
        <v>6</v>
      </c>
      <c r="F1124" s="1" t="str">
        <f>VLOOKUP(E1124,State_code!$B$1:$C$56, 2, FALSE)</f>
        <v>CA</v>
      </c>
      <c r="G1124" s="1">
        <v>651.0</v>
      </c>
      <c r="H1124" s="1">
        <v>-2.0</v>
      </c>
      <c r="I1124" s="1" t="s">
        <v>2082</v>
      </c>
      <c r="J1124" s="5">
        <v>4.0</v>
      </c>
    </row>
    <row r="1125" hidden="1">
      <c r="A1125" s="1" t="s">
        <v>2083</v>
      </c>
      <c r="B1125" s="1">
        <v>154059.0</v>
      </c>
      <c r="C1125" s="1">
        <v>4.0</v>
      </c>
      <c r="D1125" s="1">
        <v>5.0</v>
      </c>
      <c r="E1125" s="1">
        <f t="shared" si="1"/>
        <v>19</v>
      </c>
      <c r="F1125" s="1" t="str">
        <f>VLOOKUP(E1125,State_code!$B$1:$C$56, 2, FALSE)</f>
        <v>IA</v>
      </c>
      <c r="G1125" s="1">
        <v>1902.0</v>
      </c>
      <c r="H1125" s="1">
        <v>-2.0</v>
      </c>
      <c r="I1125" s="1" t="s">
        <v>2083</v>
      </c>
      <c r="J1125" s="5">
        <v>4.0</v>
      </c>
    </row>
    <row r="1126" hidden="1">
      <c r="A1126" s="1" t="s">
        <v>2084</v>
      </c>
      <c r="B1126" s="1">
        <v>154095.0</v>
      </c>
      <c r="C1126" s="1">
        <v>4.0</v>
      </c>
      <c r="D1126" s="1">
        <v>18.0</v>
      </c>
      <c r="E1126" s="1">
        <f t="shared" si="1"/>
        <v>19</v>
      </c>
      <c r="F1126" s="1" t="str">
        <f>VLOOKUP(E1126,State_code!$B$1:$C$56, 2, FALSE)</f>
        <v>IA</v>
      </c>
      <c r="G1126" s="1">
        <v>1902.0</v>
      </c>
      <c r="H1126" s="1">
        <v>-2.0</v>
      </c>
      <c r="I1126" s="1" t="s">
        <v>2084</v>
      </c>
      <c r="J1126" s="5">
        <v>2.0</v>
      </c>
    </row>
    <row r="1127" hidden="1">
      <c r="A1127" s="1" t="s">
        <v>2085</v>
      </c>
      <c r="B1127" s="1">
        <v>154101.0</v>
      </c>
      <c r="C1127" s="1">
        <v>4.0</v>
      </c>
      <c r="D1127" s="1">
        <v>19.0</v>
      </c>
      <c r="E1127" s="1">
        <f t="shared" si="1"/>
        <v>19</v>
      </c>
      <c r="F1127" s="1" t="str">
        <f>VLOOKUP(E1127,State_code!$B$1:$C$56, 2, FALSE)</f>
        <v>IA</v>
      </c>
      <c r="G1127" s="1">
        <v>1904.0</v>
      </c>
      <c r="H1127" s="1">
        <v>49.0</v>
      </c>
      <c r="I1127" s="1" t="s">
        <v>2085</v>
      </c>
      <c r="J1127" s="5">
        <v>1.0</v>
      </c>
    </row>
    <row r="1128" hidden="1">
      <c r="A1128" s="1" t="s">
        <v>2086</v>
      </c>
      <c r="B1128" s="1">
        <v>154110.0</v>
      </c>
      <c r="C1128" s="1">
        <v>4.0</v>
      </c>
      <c r="D1128" s="1">
        <v>9.0</v>
      </c>
      <c r="E1128" s="1">
        <f t="shared" si="1"/>
        <v>19</v>
      </c>
      <c r="F1128" s="1" t="str">
        <f>VLOOKUP(E1128,State_code!$B$1:$C$56, 2, FALSE)</f>
        <v>IA</v>
      </c>
      <c r="G1128" s="1">
        <v>1902.0</v>
      </c>
      <c r="H1128" s="1">
        <v>-2.0</v>
      </c>
      <c r="I1128" s="1" t="s">
        <v>2086</v>
      </c>
      <c r="J1128" s="5">
        <v>4.0</v>
      </c>
    </row>
    <row r="1129" hidden="1">
      <c r="A1129" s="1" t="s">
        <v>2087</v>
      </c>
      <c r="B1129" s="1">
        <v>154129.0</v>
      </c>
      <c r="C1129" s="1">
        <v>4.0</v>
      </c>
      <c r="D1129" s="1">
        <v>9.0</v>
      </c>
      <c r="E1129" s="1">
        <f t="shared" si="1"/>
        <v>19</v>
      </c>
      <c r="F1129" s="1" t="str">
        <f>VLOOKUP(E1129,State_code!$B$1:$C$56, 2, FALSE)</f>
        <v>IA</v>
      </c>
      <c r="G1129" s="1">
        <v>1904.0</v>
      </c>
      <c r="H1129" s="1">
        <v>-2.0</v>
      </c>
      <c r="I1129" s="1" t="s">
        <v>2087</v>
      </c>
      <c r="J1129" s="5">
        <v>1.0</v>
      </c>
    </row>
    <row r="1130" hidden="1">
      <c r="A1130" s="1" t="s">
        <v>2088</v>
      </c>
      <c r="B1130" s="1">
        <v>154156.0</v>
      </c>
      <c r="C1130" s="1">
        <v>4.0</v>
      </c>
      <c r="D1130" s="1">
        <v>25.0</v>
      </c>
      <c r="E1130" s="1">
        <f t="shared" si="1"/>
        <v>19</v>
      </c>
      <c r="F1130" s="1" t="str">
        <f>VLOOKUP(E1130,State_code!$B$1:$C$56, 2, FALSE)</f>
        <v>IA</v>
      </c>
      <c r="G1130" s="1">
        <v>1903.0</v>
      </c>
      <c r="H1130" s="1">
        <v>-2.0</v>
      </c>
      <c r="I1130" s="1" t="s">
        <v>2088</v>
      </c>
      <c r="J1130" s="5">
        <v>4.0</v>
      </c>
    </row>
    <row r="1131" hidden="1">
      <c r="A1131" s="1" t="s">
        <v>2089</v>
      </c>
      <c r="B1131" s="1">
        <v>154174.0</v>
      </c>
      <c r="C1131" s="1">
        <v>4.0</v>
      </c>
      <c r="D1131" s="1">
        <v>26.0</v>
      </c>
      <c r="E1131" s="1">
        <f t="shared" si="1"/>
        <v>19</v>
      </c>
      <c r="F1131" s="1" t="str">
        <f>VLOOKUP(E1131,State_code!$B$1:$C$56, 2, FALSE)</f>
        <v>IA</v>
      </c>
      <c r="G1131" s="1">
        <v>1901.0</v>
      </c>
      <c r="H1131" s="1">
        <v>-2.0</v>
      </c>
      <c r="I1131" s="1" t="s">
        <v>2089</v>
      </c>
      <c r="J1131" s="5">
        <v>1.0</v>
      </c>
    </row>
    <row r="1132" hidden="1">
      <c r="A1132" s="1" t="s">
        <v>2090</v>
      </c>
      <c r="B1132" s="1">
        <v>154208.0</v>
      </c>
      <c r="C1132" s="1">
        <v>4.0</v>
      </c>
      <c r="D1132" s="1">
        <v>-2.0</v>
      </c>
      <c r="E1132" s="1">
        <f t="shared" si="1"/>
        <v>19</v>
      </c>
      <c r="F1132" s="1" t="str">
        <f>VLOOKUP(E1132,State_code!$B$1:$C$56, 2, FALSE)</f>
        <v>IA</v>
      </c>
      <c r="G1132" s="1">
        <v>1904.0</v>
      </c>
      <c r="H1132" s="1">
        <v>-2.0</v>
      </c>
      <c r="I1132" s="1" t="s">
        <v>2090</v>
      </c>
      <c r="J1132" s="5">
        <v>4.0</v>
      </c>
    </row>
    <row r="1133" hidden="1">
      <c r="A1133" s="1" t="s">
        <v>2091</v>
      </c>
      <c r="B1133" s="1">
        <v>154235.0</v>
      </c>
      <c r="C1133" s="1">
        <v>4.0</v>
      </c>
      <c r="D1133" s="1">
        <v>17.0</v>
      </c>
      <c r="E1133" s="1">
        <f t="shared" si="1"/>
        <v>19</v>
      </c>
      <c r="F1133" s="1" t="str">
        <f>VLOOKUP(E1133,State_code!$B$1:$C$56, 2, FALSE)</f>
        <v>IA</v>
      </c>
      <c r="G1133" s="1">
        <v>1901.0</v>
      </c>
      <c r="H1133" s="1">
        <v>30.0</v>
      </c>
      <c r="I1133" s="1" t="s">
        <v>2091</v>
      </c>
      <c r="J1133" s="5">
        <v>4.0</v>
      </c>
    </row>
    <row r="1134" hidden="1">
      <c r="A1134" s="1" t="s">
        <v>2092</v>
      </c>
      <c r="B1134" s="1">
        <v>154262.0</v>
      </c>
      <c r="C1134" s="1">
        <v>4.0</v>
      </c>
      <c r="D1134" s="1">
        <v>26.0</v>
      </c>
      <c r="E1134" s="1">
        <f t="shared" si="1"/>
        <v>19</v>
      </c>
      <c r="F1134" s="1" t="str">
        <f>VLOOKUP(E1134,State_code!$B$1:$C$56, 2, FALSE)</f>
        <v>IA</v>
      </c>
      <c r="G1134" s="1">
        <v>1904.0</v>
      </c>
      <c r="H1134" s="1">
        <v>79.0</v>
      </c>
      <c r="I1134" s="1" t="s">
        <v>2092</v>
      </c>
      <c r="J1134" s="5">
        <v>4.0</v>
      </c>
    </row>
    <row r="1135" hidden="1">
      <c r="A1135" s="1" t="s">
        <v>2093</v>
      </c>
      <c r="B1135" s="1">
        <v>154332.0</v>
      </c>
      <c r="C1135" s="1">
        <v>4.0</v>
      </c>
      <c r="D1135" s="1">
        <v>-2.0</v>
      </c>
      <c r="E1135" s="1">
        <f t="shared" si="1"/>
        <v>19</v>
      </c>
      <c r="F1135" s="1" t="str">
        <f>VLOOKUP(E1135,State_code!$B$1:$C$56, 2, FALSE)</f>
        <v>IA</v>
      </c>
      <c r="G1135" s="1">
        <v>1901.0</v>
      </c>
      <c r="H1135" s="1">
        <v>-2.0</v>
      </c>
      <c r="I1135" s="1" t="s">
        <v>2093</v>
      </c>
      <c r="J1135" s="5">
        <v>1.0</v>
      </c>
    </row>
    <row r="1136" hidden="1">
      <c r="A1136" s="1" t="s">
        <v>2094</v>
      </c>
      <c r="B1136" s="1">
        <v>154350.0</v>
      </c>
      <c r="C1136" s="1">
        <v>4.0</v>
      </c>
      <c r="D1136" s="1">
        <v>22.0</v>
      </c>
      <c r="E1136" s="1">
        <f t="shared" si="1"/>
        <v>19</v>
      </c>
      <c r="F1136" s="1" t="str">
        <f>VLOOKUP(E1136,State_code!$B$1:$C$56, 2, FALSE)</f>
        <v>IA</v>
      </c>
      <c r="G1136" s="1">
        <v>1901.0</v>
      </c>
      <c r="H1136" s="1">
        <v>71.0</v>
      </c>
      <c r="I1136" s="1" t="s">
        <v>2094</v>
      </c>
      <c r="J1136" s="5">
        <v>4.0</v>
      </c>
    </row>
    <row r="1137" hidden="1">
      <c r="A1137" s="1" t="s">
        <v>2095</v>
      </c>
      <c r="B1137" s="1">
        <v>154378.0</v>
      </c>
      <c r="C1137" s="1">
        <v>4.0</v>
      </c>
      <c r="D1137" s="1">
        <v>7.0</v>
      </c>
      <c r="E1137" s="1">
        <f t="shared" si="1"/>
        <v>19</v>
      </c>
      <c r="F1137" s="1" t="str">
        <f>VLOOKUP(E1137,State_code!$B$1:$C$56, 2, FALSE)</f>
        <v>IA</v>
      </c>
      <c r="G1137" s="1">
        <v>1901.0</v>
      </c>
      <c r="H1137" s="1">
        <v>-2.0</v>
      </c>
      <c r="I1137" s="1" t="s">
        <v>2095</v>
      </c>
      <c r="J1137" s="5">
        <v>1.0</v>
      </c>
    </row>
    <row r="1138" hidden="1">
      <c r="A1138" s="1" t="s">
        <v>2096</v>
      </c>
      <c r="B1138" s="1">
        <v>154396.0</v>
      </c>
      <c r="C1138" s="1">
        <v>4.0</v>
      </c>
      <c r="D1138" s="1">
        <v>5.0</v>
      </c>
      <c r="E1138" s="1">
        <f t="shared" si="1"/>
        <v>19</v>
      </c>
      <c r="F1138" s="1" t="str">
        <f>VLOOKUP(E1138,State_code!$B$1:$C$56, 2, FALSE)</f>
        <v>IA</v>
      </c>
      <c r="G1138" s="1">
        <v>1903.0</v>
      </c>
      <c r="H1138" s="1">
        <v>-2.0</v>
      </c>
      <c r="I1138" s="1" t="s">
        <v>2096</v>
      </c>
      <c r="J1138" s="5">
        <v>1.0</v>
      </c>
    </row>
    <row r="1139" hidden="1">
      <c r="A1139" s="1" t="s">
        <v>2097</v>
      </c>
      <c r="B1139" s="1">
        <v>154448.0</v>
      </c>
      <c r="C1139" s="1">
        <v>4.0</v>
      </c>
      <c r="D1139" s="1">
        <v>-2.0</v>
      </c>
      <c r="E1139" s="1">
        <f t="shared" si="1"/>
        <v>19</v>
      </c>
      <c r="F1139" s="1" t="str">
        <f>VLOOKUP(E1139,State_code!$B$1:$C$56, 2, FALSE)</f>
        <v>IA</v>
      </c>
      <c r="G1139" s="1">
        <v>1901.0</v>
      </c>
      <c r="H1139" s="1">
        <v>-2.0</v>
      </c>
      <c r="I1139" s="1" t="s">
        <v>2097</v>
      </c>
      <c r="J1139" s="5">
        <v>1.0</v>
      </c>
    </row>
    <row r="1140" hidden="1">
      <c r="A1140" s="1" t="s">
        <v>2098</v>
      </c>
      <c r="B1140" s="1">
        <v>154457.0</v>
      </c>
      <c r="C1140" s="1">
        <v>4.0</v>
      </c>
      <c r="D1140" s="1">
        <v>-2.0</v>
      </c>
      <c r="E1140" s="1">
        <f t="shared" si="1"/>
        <v>19</v>
      </c>
      <c r="F1140" s="1" t="str">
        <f>VLOOKUP(E1140,State_code!$B$1:$C$56, 2, FALSE)</f>
        <v>IA</v>
      </c>
      <c r="G1140" s="1">
        <v>1904.0</v>
      </c>
      <c r="H1140" s="1">
        <v>-2.0</v>
      </c>
      <c r="I1140" s="1" t="s">
        <v>2098</v>
      </c>
      <c r="J1140" s="5">
        <v>1.0</v>
      </c>
    </row>
    <row r="1141" hidden="1">
      <c r="A1141" s="1" t="s">
        <v>2099</v>
      </c>
      <c r="B1141" s="1">
        <v>154466.0</v>
      </c>
      <c r="C1141" s="1">
        <v>4.0</v>
      </c>
      <c r="D1141" s="1">
        <v>-2.0</v>
      </c>
      <c r="E1141" s="1">
        <f t="shared" si="1"/>
        <v>19</v>
      </c>
      <c r="F1141" s="1" t="str">
        <f>VLOOKUP(E1141,State_code!$B$1:$C$56, 2, FALSE)</f>
        <v>IA</v>
      </c>
      <c r="G1141" s="1">
        <v>1904.0</v>
      </c>
      <c r="H1141" s="1">
        <v>-2.0</v>
      </c>
      <c r="I1141" s="1" t="s">
        <v>2099</v>
      </c>
      <c r="J1141" s="5">
        <v>1.0</v>
      </c>
    </row>
    <row r="1142" hidden="1">
      <c r="A1142" s="1" t="s">
        <v>2100</v>
      </c>
      <c r="B1142" s="1">
        <v>154493.0</v>
      </c>
      <c r="C1142" s="1">
        <v>4.0</v>
      </c>
      <c r="D1142" s="1">
        <v>18.0</v>
      </c>
      <c r="E1142" s="1">
        <f t="shared" si="1"/>
        <v>19</v>
      </c>
      <c r="F1142" s="1" t="str">
        <f>VLOOKUP(E1142,State_code!$B$1:$C$56, 2, FALSE)</f>
        <v>IA</v>
      </c>
      <c r="G1142" s="1">
        <v>1902.0</v>
      </c>
      <c r="H1142" s="1">
        <v>-2.0</v>
      </c>
      <c r="I1142" s="1" t="s">
        <v>2100</v>
      </c>
      <c r="J1142" s="5">
        <v>4.0</v>
      </c>
    </row>
    <row r="1143" hidden="1">
      <c r="A1143" s="1" t="s">
        <v>2101</v>
      </c>
      <c r="B1143" s="1">
        <v>154518.0</v>
      </c>
      <c r="C1143" s="1">
        <v>4.0</v>
      </c>
      <c r="D1143" s="1">
        <v>19.0</v>
      </c>
      <c r="E1143" s="1">
        <f t="shared" si="1"/>
        <v>19</v>
      </c>
      <c r="F1143" s="1" t="str">
        <f>VLOOKUP(E1143,State_code!$B$1:$C$56, 2, FALSE)</f>
        <v>IA</v>
      </c>
      <c r="G1143" s="1">
        <v>1904.0</v>
      </c>
      <c r="H1143" s="1">
        <v>-2.0</v>
      </c>
      <c r="I1143" s="1" t="s">
        <v>2101</v>
      </c>
      <c r="J1143" s="5">
        <v>1.0</v>
      </c>
    </row>
    <row r="1144" hidden="1">
      <c r="A1144" s="1" t="s">
        <v>2102</v>
      </c>
      <c r="B1144" s="1">
        <v>154527.0</v>
      </c>
      <c r="C1144" s="1">
        <v>4.0</v>
      </c>
      <c r="D1144" s="1">
        <v>21.0</v>
      </c>
      <c r="E1144" s="1">
        <f t="shared" si="1"/>
        <v>19</v>
      </c>
      <c r="F1144" s="1" t="str">
        <f>VLOOKUP(E1144,State_code!$B$1:$C$56, 2, FALSE)</f>
        <v>IA</v>
      </c>
      <c r="G1144" s="1">
        <v>1902.0</v>
      </c>
      <c r="H1144" s="1">
        <v>39.0</v>
      </c>
      <c r="I1144" s="1" t="s">
        <v>2102</v>
      </c>
      <c r="J1144" s="5">
        <v>1.0</v>
      </c>
    </row>
    <row r="1145" hidden="1">
      <c r="A1145" s="1" t="s">
        <v>2103</v>
      </c>
      <c r="B1145" s="1">
        <v>154536.0</v>
      </c>
      <c r="C1145" s="1">
        <v>4.0</v>
      </c>
      <c r="D1145" s="1">
        <v>24.0</v>
      </c>
      <c r="E1145" s="1">
        <f t="shared" si="1"/>
        <v>19</v>
      </c>
      <c r="F1145" s="1" t="str">
        <f>VLOOKUP(E1145,State_code!$B$1:$C$56, 2, FALSE)</f>
        <v>IA</v>
      </c>
      <c r="G1145" s="1">
        <v>1902.0</v>
      </c>
      <c r="H1145" s="1">
        <v>39.0</v>
      </c>
      <c r="I1145" s="1" t="s">
        <v>2103</v>
      </c>
      <c r="J1145" s="5">
        <v>1.0</v>
      </c>
    </row>
    <row r="1146" hidden="1">
      <c r="A1146" s="1" t="s">
        <v>2104</v>
      </c>
      <c r="B1146" s="1">
        <v>154545.0</v>
      </c>
      <c r="C1146" s="1">
        <v>4.0</v>
      </c>
      <c r="D1146" s="1">
        <v>-2.0</v>
      </c>
      <c r="E1146" s="1">
        <f t="shared" si="1"/>
        <v>19</v>
      </c>
      <c r="F1146" s="1" t="str">
        <f>VLOOKUP(E1146,State_code!$B$1:$C$56, 2, FALSE)</f>
        <v>IA</v>
      </c>
      <c r="G1146" s="1">
        <v>1902.0</v>
      </c>
      <c r="H1146" s="1">
        <v>-2.0</v>
      </c>
      <c r="I1146" s="1" t="s">
        <v>2104</v>
      </c>
      <c r="J1146" s="5">
        <v>4.0</v>
      </c>
    </row>
    <row r="1147" hidden="1">
      <c r="A1147" s="1" t="s">
        <v>2105</v>
      </c>
      <c r="B1147" s="1">
        <v>154572.0</v>
      </c>
      <c r="C1147" s="1">
        <v>4.0</v>
      </c>
      <c r="D1147" s="1">
        <v>9.0</v>
      </c>
      <c r="E1147" s="1">
        <f t="shared" si="1"/>
        <v>19</v>
      </c>
      <c r="F1147" s="1" t="str">
        <f>VLOOKUP(E1147,State_code!$B$1:$C$56, 2, FALSE)</f>
        <v>IA</v>
      </c>
      <c r="G1147" s="1">
        <v>1904.0</v>
      </c>
      <c r="H1147" s="1">
        <v>-2.0</v>
      </c>
      <c r="I1147" s="1" t="s">
        <v>2105</v>
      </c>
      <c r="J1147" s="5">
        <v>3.0</v>
      </c>
    </row>
    <row r="1148" hidden="1">
      <c r="A1148" s="1" t="s">
        <v>2106</v>
      </c>
      <c r="B1148" s="1">
        <v>154590.0</v>
      </c>
      <c r="C1148" s="1">
        <v>4.0</v>
      </c>
      <c r="D1148" s="1">
        <v>22.0</v>
      </c>
      <c r="E1148" s="1">
        <f t="shared" si="1"/>
        <v>19</v>
      </c>
      <c r="F1148" s="1" t="str">
        <f>VLOOKUP(E1148,State_code!$B$1:$C$56, 2, FALSE)</f>
        <v>IA</v>
      </c>
      <c r="G1148" s="1">
        <v>1901.0</v>
      </c>
      <c r="H1148" s="1">
        <v>65.0</v>
      </c>
      <c r="I1148" s="1" t="s">
        <v>2106</v>
      </c>
      <c r="J1148" s="5">
        <v>1.0</v>
      </c>
    </row>
    <row r="1149" hidden="1">
      <c r="A1149" s="1" t="s">
        <v>2107</v>
      </c>
      <c r="B1149" s="1">
        <v>154642.0</v>
      </c>
      <c r="C1149" s="1">
        <v>4.0</v>
      </c>
      <c r="D1149" s="1">
        <v>3.0</v>
      </c>
      <c r="E1149" s="1">
        <f t="shared" si="1"/>
        <v>20</v>
      </c>
      <c r="F1149" s="1" t="str">
        <f>VLOOKUP(E1149,State_code!$B$1:$C$56, 2, FALSE)</f>
        <v>KS</v>
      </c>
      <c r="G1149" s="1">
        <v>2002.0</v>
      </c>
      <c r="H1149" s="1">
        <v>-2.0</v>
      </c>
      <c r="I1149" s="1" t="s">
        <v>2107</v>
      </c>
      <c r="J1149" s="5">
        <v>1.0</v>
      </c>
    </row>
    <row r="1150" hidden="1">
      <c r="A1150" s="1" t="s">
        <v>2108</v>
      </c>
      <c r="B1150" s="1">
        <v>154688.0</v>
      </c>
      <c r="C1150" s="1">
        <v>4.0</v>
      </c>
      <c r="D1150" s="1">
        <v>17.0</v>
      </c>
      <c r="E1150" s="1">
        <f t="shared" si="1"/>
        <v>20</v>
      </c>
      <c r="F1150" s="1" t="str">
        <f>VLOOKUP(E1150,State_code!$B$1:$C$56, 2, FALSE)</f>
        <v>KS</v>
      </c>
      <c r="G1150" s="1">
        <v>2002.0</v>
      </c>
      <c r="H1150" s="1">
        <v>71.0</v>
      </c>
      <c r="I1150" s="1" t="s">
        <v>2108</v>
      </c>
      <c r="J1150" s="5">
        <v>1.0</v>
      </c>
    </row>
    <row r="1151" hidden="1">
      <c r="A1151" s="1" t="s">
        <v>2109</v>
      </c>
      <c r="B1151" s="1">
        <v>154697.0</v>
      </c>
      <c r="C1151" s="1">
        <v>4.0</v>
      </c>
      <c r="D1151" s="1">
        <v>3.0</v>
      </c>
      <c r="E1151" s="1">
        <f t="shared" si="1"/>
        <v>20</v>
      </c>
      <c r="F1151" s="1" t="str">
        <f>VLOOKUP(E1151,State_code!$B$1:$C$56, 2, FALSE)</f>
        <v>KS</v>
      </c>
      <c r="G1151" s="1">
        <v>2001.0</v>
      </c>
      <c r="H1151" s="1">
        <v>-2.0</v>
      </c>
      <c r="I1151" s="1" t="s">
        <v>2109</v>
      </c>
      <c r="J1151" s="5">
        <v>2.0</v>
      </c>
    </row>
    <row r="1152" hidden="1">
      <c r="A1152" s="1" t="s">
        <v>2110</v>
      </c>
      <c r="B1152" s="1">
        <v>154712.0</v>
      </c>
      <c r="C1152" s="1">
        <v>4.0</v>
      </c>
      <c r="D1152" s="1">
        <v>22.0</v>
      </c>
      <c r="E1152" s="1">
        <f t="shared" si="1"/>
        <v>20</v>
      </c>
      <c r="F1152" s="1" t="str">
        <f>VLOOKUP(E1152,State_code!$B$1:$C$56, 2, FALSE)</f>
        <v>KS</v>
      </c>
      <c r="G1152" s="1">
        <v>2002.0</v>
      </c>
      <c r="H1152" s="1">
        <v>30.0</v>
      </c>
      <c r="I1152" s="1" t="s">
        <v>2110</v>
      </c>
      <c r="J1152" s="5">
        <v>4.0</v>
      </c>
    </row>
    <row r="1153" hidden="1">
      <c r="A1153" s="1" t="s">
        <v>2111</v>
      </c>
      <c r="B1153" s="1">
        <v>154721.0</v>
      </c>
      <c r="C1153" s="1">
        <v>4.0</v>
      </c>
      <c r="D1153" s="1">
        <v>22.0</v>
      </c>
      <c r="E1153" s="1">
        <f t="shared" si="1"/>
        <v>20</v>
      </c>
      <c r="F1153" s="1" t="str">
        <f>VLOOKUP(E1153,State_code!$B$1:$C$56, 2, FALSE)</f>
        <v>KS</v>
      </c>
      <c r="G1153" s="1">
        <v>2001.0</v>
      </c>
      <c r="H1153" s="1">
        <v>39.0</v>
      </c>
      <c r="I1153" s="1" t="s">
        <v>2111</v>
      </c>
      <c r="J1153" s="5">
        <v>1.0</v>
      </c>
    </row>
    <row r="1154" hidden="1">
      <c r="A1154" s="1" t="s">
        <v>2112</v>
      </c>
      <c r="B1154" s="1">
        <v>154749.0</v>
      </c>
      <c r="C1154" s="1">
        <v>4.0</v>
      </c>
      <c r="D1154" s="1">
        <v>22.0</v>
      </c>
      <c r="E1154" s="1">
        <f t="shared" si="1"/>
        <v>20</v>
      </c>
      <c r="F1154" s="1" t="str">
        <f>VLOOKUP(E1154,State_code!$B$1:$C$56, 2, FALSE)</f>
        <v>KS</v>
      </c>
      <c r="G1154" s="1">
        <v>2004.0</v>
      </c>
      <c r="H1154" s="1">
        <v>99.0</v>
      </c>
      <c r="I1154" s="1" t="s">
        <v>2112</v>
      </c>
      <c r="J1154" s="5">
        <v>1.0</v>
      </c>
    </row>
    <row r="1155" hidden="1">
      <c r="A1155" s="1" t="s">
        <v>2113</v>
      </c>
      <c r="B1155" s="1">
        <v>154800.0</v>
      </c>
      <c r="C1155" s="1">
        <v>4.0</v>
      </c>
      <c r="D1155" s="1">
        <v>1.0</v>
      </c>
      <c r="E1155" s="1">
        <f t="shared" si="1"/>
        <v>20</v>
      </c>
      <c r="F1155" s="1" t="str">
        <f>VLOOKUP(E1155,State_code!$B$1:$C$56, 2, FALSE)</f>
        <v>KS</v>
      </c>
      <c r="G1155" s="1">
        <v>2004.0</v>
      </c>
      <c r="H1155" s="1">
        <v>-2.0</v>
      </c>
      <c r="I1155" s="1" t="s">
        <v>2113</v>
      </c>
      <c r="J1155" s="5">
        <v>1.0</v>
      </c>
    </row>
    <row r="1156" hidden="1">
      <c r="A1156" s="1" t="s">
        <v>2114</v>
      </c>
      <c r="B1156" s="1">
        <v>154855.0</v>
      </c>
      <c r="C1156" s="1">
        <v>4.0</v>
      </c>
      <c r="D1156" s="1">
        <v>22.0</v>
      </c>
      <c r="E1156" s="1">
        <f t="shared" si="1"/>
        <v>20</v>
      </c>
      <c r="F1156" s="1" t="str">
        <f>VLOOKUP(E1156,State_code!$B$1:$C$56, 2, FALSE)</f>
        <v>KS</v>
      </c>
      <c r="G1156" s="1">
        <v>2001.0</v>
      </c>
      <c r="H1156" s="1">
        <v>64.0</v>
      </c>
      <c r="I1156" s="1" t="s">
        <v>2114</v>
      </c>
      <c r="J1156" s="5">
        <v>1.0</v>
      </c>
    </row>
    <row r="1157" hidden="1">
      <c r="A1157" s="1" t="s">
        <v>2115</v>
      </c>
      <c r="B1157" s="1">
        <v>154907.0</v>
      </c>
      <c r="C1157" s="1">
        <v>4.0</v>
      </c>
      <c r="D1157" s="1">
        <v>6.0</v>
      </c>
      <c r="E1157" s="1">
        <f t="shared" si="1"/>
        <v>20</v>
      </c>
      <c r="F1157" s="1" t="str">
        <f>VLOOKUP(E1157,State_code!$B$1:$C$56, 2, FALSE)</f>
        <v>KS</v>
      </c>
      <c r="G1157" s="1">
        <v>2001.0</v>
      </c>
      <c r="H1157" s="1">
        <v>-2.0</v>
      </c>
      <c r="I1157" s="1" t="s">
        <v>2115</v>
      </c>
      <c r="J1157" s="5">
        <v>2.0</v>
      </c>
    </row>
    <row r="1158" hidden="1">
      <c r="A1158" s="1" t="s">
        <v>2116</v>
      </c>
      <c r="B1158" s="1">
        <v>154925.0</v>
      </c>
      <c r="C1158" s="1">
        <v>4.0</v>
      </c>
      <c r="D1158" s="1">
        <v>1.0</v>
      </c>
      <c r="E1158" s="1">
        <f t="shared" si="1"/>
        <v>20</v>
      </c>
      <c r="F1158" s="1" t="str">
        <f>VLOOKUP(E1158,State_code!$B$1:$C$56, 2, FALSE)</f>
        <v>KS</v>
      </c>
      <c r="G1158" s="1">
        <v>2002.0</v>
      </c>
      <c r="H1158" s="1">
        <v>-2.0</v>
      </c>
      <c r="I1158" s="1" t="s">
        <v>2116</v>
      </c>
      <c r="J1158" s="5">
        <v>1.0</v>
      </c>
    </row>
    <row r="1159" hidden="1">
      <c r="A1159" s="1" t="s">
        <v>2117</v>
      </c>
      <c r="B1159" s="1">
        <v>154934.0</v>
      </c>
      <c r="C1159" s="1">
        <v>4.0</v>
      </c>
      <c r="D1159" s="1">
        <v>6.0</v>
      </c>
      <c r="E1159" s="1">
        <f t="shared" si="1"/>
        <v>20</v>
      </c>
      <c r="F1159" s="1" t="str">
        <f>VLOOKUP(E1159,State_code!$B$1:$C$56, 2, FALSE)</f>
        <v>KS</v>
      </c>
      <c r="G1159" s="1">
        <v>2001.0</v>
      </c>
      <c r="H1159" s="1">
        <v>-2.0</v>
      </c>
      <c r="I1159" s="1" t="s">
        <v>2117</v>
      </c>
      <c r="J1159" s="5">
        <v>4.0</v>
      </c>
    </row>
    <row r="1160" hidden="1">
      <c r="A1160" s="1" t="s">
        <v>2118</v>
      </c>
      <c r="B1160" s="1">
        <v>154952.0</v>
      </c>
      <c r="C1160" s="1">
        <v>4.0</v>
      </c>
      <c r="D1160" s="1">
        <v>6.0</v>
      </c>
      <c r="E1160" s="1">
        <f t="shared" si="1"/>
        <v>20</v>
      </c>
      <c r="F1160" s="1" t="str">
        <f>VLOOKUP(E1160,State_code!$B$1:$C$56, 2, FALSE)</f>
        <v>KS</v>
      </c>
      <c r="G1160" s="1">
        <v>2004.0</v>
      </c>
      <c r="H1160" s="1">
        <v>-2.0</v>
      </c>
      <c r="I1160" s="1" t="s">
        <v>2118</v>
      </c>
      <c r="J1160" s="5">
        <v>1.0</v>
      </c>
    </row>
    <row r="1161" hidden="1">
      <c r="A1161" s="1" t="s">
        <v>2119</v>
      </c>
      <c r="B1161" s="1">
        <v>154998.0</v>
      </c>
      <c r="C1161" s="1">
        <v>4.0</v>
      </c>
      <c r="D1161" s="1">
        <v>5.0</v>
      </c>
      <c r="E1161" s="1">
        <f t="shared" si="1"/>
        <v>20</v>
      </c>
      <c r="F1161" s="1" t="str">
        <f>VLOOKUP(E1161,State_code!$B$1:$C$56, 2, FALSE)</f>
        <v>KS</v>
      </c>
      <c r="G1161" s="1">
        <v>2001.0</v>
      </c>
      <c r="H1161" s="1">
        <v>-2.0</v>
      </c>
      <c r="I1161" s="1" t="s">
        <v>2119</v>
      </c>
      <c r="J1161" s="5">
        <v>4.0</v>
      </c>
    </row>
    <row r="1162" hidden="1">
      <c r="A1162" s="1" t="s">
        <v>2120</v>
      </c>
      <c r="B1162" s="1">
        <v>155007.0</v>
      </c>
      <c r="C1162" s="1">
        <v>4.0</v>
      </c>
      <c r="D1162" s="1">
        <v>23.0</v>
      </c>
      <c r="E1162" s="1">
        <f t="shared" si="1"/>
        <v>20</v>
      </c>
      <c r="F1162" s="1" t="str">
        <f>VLOOKUP(E1162,State_code!$B$1:$C$56, 2, FALSE)</f>
        <v>KS</v>
      </c>
      <c r="G1162" s="1">
        <v>2002.0</v>
      </c>
      <c r="H1162" s="1">
        <v>30.0</v>
      </c>
      <c r="I1162" s="1" t="s">
        <v>2120</v>
      </c>
      <c r="J1162" s="5">
        <v>2.0</v>
      </c>
    </row>
    <row r="1163" hidden="1">
      <c r="A1163" s="1" t="s">
        <v>2121</v>
      </c>
      <c r="B1163" s="1">
        <v>155025.0</v>
      </c>
      <c r="C1163" s="1">
        <v>4.0</v>
      </c>
      <c r="D1163" s="1">
        <v>18.0</v>
      </c>
      <c r="E1163" s="1">
        <f t="shared" si="1"/>
        <v>20</v>
      </c>
      <c r="F1163" s="1" t="str">
        <f>VLOOKUP(E1163,State_code!$B$1:$C$56, 2, FALSE)</f>
        <v>KS</v>
      </c>
      <c r="G1163" s="1">
        <v>2002.0</v>
      </c>
      <c r="H1163" s="1">
        <v>-2.0</v>
      </c>
      <c r="I1163" s="1" t="s">
        <v>2121</v>
      </c>
      <c r="J1163" s="5">
        <v>1.0</v>
      </c>
    </row>
    <row r="1164" hidden="1">
      <c r="A1164" s="1" t="s">
        <v>2122</v>
      </c>
      <c r="B1164" s="1">
        <v>155052.0</v>
      </c>
      <c r="C1164" s="1">
        <v>4.0</v>
      </c>
      <c r="D1164" s="1">
        <v>9.0</v>
      </c>
      <c r="E1164" s="1">
        <f t="shared" si="1"/>
        <v>20</v>
      </c>
      <c r="F1164" s="1" t="str">
        <f>VLOOKUP(E1164,State_code!$B$1:$C$56, 2, FALSE)</f>
        <v>KS</v>
      </c>
      <c r="G1164" s="1">
        <v>2002.0</v>
      </c>
      <c r="H1164" s="1">
        <v>-2.0</v>
      </c>
      <c r="I1164" s="1" t="s">
        <v>2122</v>
      </c>
      <c r="J1164" s="5">
        <v>4.0</v>
      </c>
    </row>
    <row r="1165" hidden="1">
      <c r="A1165" s="1" t="s">
        <v>2123</v>
      </c>
      <c r="B1165" s="1">
        <v>155061.0</v>
      </c>
      <c r="C1165" s="1">
        <v>4.0</v>
      </c>
      <c r="D1165" s="1">
        <v>18.0</v>
      </c>
      <c r="E1165" s="1">
        <f t="shared" si="1"/>
        <v>20</v>
      </c>
      <c r="F1165" s="1" t="str">
        <f>VLOOKUP(E1165,State_code!$B$1:$C$56, 2, FALSE)</f>
        <v>KS</v>
      </c>
      <c r="G1165" s="1">
        <v>2001.0</v>
      </c>
      <c r="H1165" s="1">
        <v>-2.0</v>
      </c>
      <c r="I1165" s="1" t="s">
        <v>2123</v>
      </c>
      <c r="J1165" s="5">
        <v>1.0</v>
      </c>
    </row>
    <row r="1166" hidden="1">
      <c r="A1166" s="1" t="s">
        <v>2124</v>
      </c>
      <c r="B1166" s="1">
        <v>155070.0</v>
      </c>
      <c r="C1166" s="1">
        <v>4.0</v>
      </c>
      <c r="D1166" s="1">
        <v>22.0</v>
      </c>
      <c r="E1166" s="1">
        <f t="shared" si="1"/>
        <v>20</v>
      </c>
      <c r="F1166" s="1" t="str">
        <f>VLOOKUP(E1166,State_code!$B$1:$C$56, 2, FALSE)</f>
        <v>KS</v>
      </c>
      <c r="G1166" s="1">
        <v>2004.0</v>
      </c>
      <c r="H1166" s="1">
        <v>65.0</v>
      </c>
      <c r="I1166" s="1" t="s">
        <v>2124</v>
      </c>
      <c r="J1166" s="5">
        <v>1.0</v>
      </c>
    </row>
    <row r="1167" hidden="1">
      <c r="A1167" s="1" t="s">
        <v>2125</v>
      </c>
      <c r="B1167" s="1">
        <v>155089.0</v>
      </c>
      <c r="C1167" s="1">
        <v>4.0</v>
      </c>
      <c r="D1167" s="1">
        <v>18.0</v>
      </c>
      <c r="E1167" s="1">
        <f t="shared" si="1"/>
        <v>20</v>
      </c>
      <c r="F1167" s="1" t="str">
        <f>VLOOKUP(E1167,State_code!$B$1:$C$56, 2, FALSE)</f>
        <v>KS</v>
      </c>
      <c r="G1167" s="1">
        <v>2004.0</v>
      </c>
      <c r="H1167" s="1">
        <v>-2.0</v>
      </c>
      <c r="I1167" s="1" t="s">
        <v>2125</v>
      </c>
      <c r="J1167" s="5">
        <v>1.0</v>
      </c>
    </row>
    <row r="1168" hidden="1">
      <c r="A1168" s="1" t="s">
        <v>2126</v>
      </c>
      <c r="B1168" s="1">
        <v>155098.0</v>
      </c>
      <c r="C1168" s="1">
        <v>4.0</v>
      </c>
      <c r="D1168" s="1">
        <v>5.0</v>
      </c>
      <c r="E1168" s="1">
        <f t="shared" si="1"/>
        <v>20</v>
      </c>
      <c r="F1168" s="1" t="str">
        <f>VLOOKUP(E1168,State_code!$B$1:$C$56, 2, FALSE)</f>
        <v>KS</v>
      </c>
      <c r="G1168" s="1">
        <v>2002.0</v>
      </c>
      <c r="H1168" s="1">
        <v>-2.0</v>
      </c>
      <c r="I1168" s="1" t="s">
        <v>2126</v>
      </c>
      <c r="J1168" s="5">
        <v>4.0</v>
      </c>
    </row>
    <row r="1169" hidden="1">
      <c r="A1169" s="1" t="s">
        <v>2127</v>
      </c>
      <c r="B1169" s="1">
        <v>155104.0</v>
      </c>
      <c r="C1169" s="1">
        <v>4.0</v>
      </c>
      <c r="D1169" s="1">
        <v>1.0</v>
      </c>
      <c r="E1169" s="1">
        <f t="shared" si="1"/>
        <v>20</v>
      </c>
      <c r="F1169" s="1" t="str">
        <f>VLOOKUP(E1169,State_code!$B$1:$C$56, 2, FALSE)</f>
        <v>KS</v>
      </c>
      <c r="G1169" s="1">
        <v>2001.0</v>
      </c>
      <c r="H1169" s="1">
        <v>-2.0</v>
      </c>
      <c r="I1169" s="1" t="s">
        <v>2127</v>
      </c>
      <c r="J1169" s="5">
        <v>4.0</v>
      </c>
    </row>
    <row r="1170" hidden="1">
      <c r="A1170" s="1" t="s">
        <v>2128</v>
      </c>
      <c r="B1170" s="1">
        <v>155140.0</v>
      </c>
      <c r="C1170" s="1">
        <v>4.0</v>
      </c>
      <c r="D1170" s="1">
        <v>33.0</v>
      </c>
      <c r="E1170" s="1">
        <f t="shared" si="1"/>
        <v>20</v>
      </c>
      <c r="F1170" s="1" t="str">
        <f>VLOOKUP(E1170,State_code!$B$1:$C$56, 2, FALSE)</f>
        <v>KS</v>
      </c>
      <c r="G1170" s="1">
        <v>2001.0</v>
      </c>
      <c r="H1170" s="1">
        <v>-2.0</v>
      </c>
      <c r="I1170" s="1" t="s">
        <v>2128</v>
      </c>
      <c r="J1170" s="5">
        <v>4.0</v>
      </c>
    </row>
    <row r="1171" hidden="1">
      <c r="A1171" s="1" t="s">
        <v>2129</v>
      </c>
      <c r="B1171" s="1">
        <v>155159.0</v>
      </c>
      <c r="C1171" s="1">
        <v>4.0</v>
      </c>
      <c r="D1171" s="1">
        <v>-2.0</v>
      </c>
      <c r="E1171" s="1">
        <f t="shared" si="1"/>
        <v>20</v>
      </c>
      <c r="F1171" s="1" t="str">
        <f>VLOOKUP(E1171,State_code!$B$1:$C$56, 2, FALSE)</f>
        <v>KS</v>
      </c>
      <c r="G1171" s="1">
        <v>2001.0</v>
      </c>
      <c r="H1171" s="1">
        <v>-2.0</v>
      </c>
      <c r="I1171" s="1" t="s">
        <v>2129</v>
      </c>
      <c r="J1171" s="5">
        <v>1.0</v>
      </c>
    </row>
    <row r="1172" hidden="1">
      <c r="A1172" s="1" t="s">
        <v>2130</v>
      </c>
      <c r="B1172" s="1">
        <v>155177.0</v>
      </c>
      <c r="C1172" s="1">
        <v>4.0</v>
      </c>
      <c r="D1172" s="1">
        <v>23.0</v>
      </c>
      <c r="E1172" s="1">
        <f t="shared" si="1"/>
        <v>20</v>
      </c>
      <c r="F1172" s="1" t="str">
        <f>VLOOKUP(E1172,State_code!$B$1:$C$56, 2, FALSE)</f>
        <v>KS</v>
      </c>
      <c r="G1172" s="1">
        <v>2004.0</v>
      </c>
      <c r="H1172" s="1">
        <v>69.0</v>
      </c>
      <c r="I1172" s="1" t="s">
        <v>2130</v>
      </c>
      <c r="J1172" s="5">
        <v>1.0</v>
      </c>
    </row>
    <row r="1173" hidden="1">
      <c r="A1173" s="1" t="s">
        <v>1896</v>
      </c>
      <c r="B1173" s="1">
        <v>155186.0</v>
      </c>
      <c r="C1173" s="1">
        <v>4.0</v>
      </c>
      <c r="D1173" s="1">
        <v>6.0</v>
      </c>
      <c r="E1173" s="1">
        <f t="shared" si="1"/>
        <v>20</v>
      </c>
      <c r="F1173" s="1" t="str">
        <f>VLOOKUP(E1173,State_code!$B$1:$C$56, 2, FALSE)</f>
        <v>KS</v>
      </c>
      <c r="G1173" s="1">
        <v>2002.0</v>
      </c>
      <c r="H1173" s="1">
        <v>-2.0</v>
      </c>
      <c r="I1173" s="1" t="s">
        <v>1896</v>
      </c>
      <c r="J1173" s="5">
        <v>1.0</v>
      </c>
    </row>
    <row r="1174" hidden="1">
      <c r="A1174" s="1" t="s">
        <v>2131</v>
      </c>
      <c r="B1174" s="1">
        <v>155195.0</v>
      </c>
      <c r="C1174" s="1">
        <v>4.0</v>
      </c>
      <c r="D1174" s="1">
        <v>6.0</v>
      </c>
      <c r="E1174" s="1">
        <f t="shared" si="1"/>
        <v>20</v>
      </c>
      <c r="F1174" s="1" t="str">
        <f>VLOOKUP(E1174,State_code!$B$1:$C$56, 2, FALSE)</f>
        <v>KS</v>
      </c>
      <c r="G1174" s="1">
        <v>2001.0</v>
      </c>
      <c r="H1174" s="1">
        <v>-2.0</v>
      </c>
      <c r="I1174" s="1" t="s">
        <v>2131</v>
      </c>
      <c r="J1174" s="5">
        <v>4.0</v>
      </c>
    </row>
    <row r="1175" hidden="1">
      <c r="A1175" s="1" t="s">
        <v>2132</v>
      </c>
      <c r="B1175" s="1">
        <v>155201.0</v>
      </c>
      <c r="C1175" s="1">
        <v>4.0</v>
      </c>
      <c r="D1175" s="1">
        <v>2.0</v>
      </c>
      <c r="E1175" s="1">
        <f t="shared" si="1"/>
        <v>20</v>
      </c>
      <c r="F1175" s="1" t="str">
        <f>VLOOKUP(E1175,State_code!$B$1:$C$56, 2, FALSE)</f>
        <v>KS</v>
      </c>
      <c r="G1175" s="1">
        <v>2002.0</v>
      </c>
      <c r="H1175" s="1">
        <v>-2.0</v>
      </c>
      <c r="I1175" s="1" t="s">
        <v>2132</v>
      </c>
      <c r="J1175" s="5">
        <v>4.0</v>
      </c>
    </row>
    <row r="1176" hidden="1">
      <c r="A1176" s="1" t="s">
        <v>2133</v>
      </c>
      <c r="B1176" s="1">
        <v>155210.0</v>
      </c>
      <c r="C1176" s="1">
        <v>4.0</v>
      </c>
      <c r="D1176" s="1">
        <v>3.0</v>
      </c>
      <c r="E1176" s="1">
        <f t="shared" si="1"/>
        <v>20</v>
      </c>
      <c r="F1176" s="1" t="str">
        <f>VLOOKUP(E1176,State_code!$B$1:$C$56, 2, FALSE)</f>
        <v>KS</v>
      </c>
      <c r="G1176" s="1">
        <v>2003.0</v>
      </c>
      <c r="H1176" s="1">
        <v>-2.0</v>
      </c>
      <c r="I1176" s="1" t="s">
        <v>2133</v>
      </c>
      <c r="J1176" s="5">
        <v>1.0</v>
      </c>
    </row>
    <row r="1177" hidden="1">
      <c r="A1177" s="1" t="s">
        <v>2134</v>
      </c>
      <c r="B1177" s="1">
        <v>155283.0</v>
      </c>
      <c r="C1177" s="1">
        <v>4.0</v>
      </c>
      <c r="D1177" s="1">
        <v>26.0</v>
      </c>
      <c r="E1177" s="1">
        <f t="shared" si="1"/>
        <v>29</v>
      </c>
      <c r="F1177" s="1" t="str">
        <f>VLOOKUP(E1177,State_code!$B$1:$C$56, 2, FALSE)</f>
        <v>MO</v>
      </c>
      <c r="G1177" s="1">
        <v>2905.0</v>
      </c>
      <c r="H1177" s="1">
        <v>-2.0</v>
      </c>
      <c r="I1177" s="1" t="s">
        <v>2134</v>
      </c>
      <c r="J1177" s="5">
        <v>1.0</v>
      </c>
    </row>
    <row r="1178" hidden="1">
      <c r="A1178" s="1" t="s">
        <v>2135</v>
      </c>
      <c r="B1178" s="1">
        <v>155292.0</v>
      </c>
      <c r="C1178" s="1">
        <v>4.0</v>
      </c>
      <c r="D1178" s="1">
        <v>8.0</v>
      </c>
      <c r="E1178" s="1">
        <f t="shared" si="1"/>
        <v>20</v>
      </c>
      <c r="F1178" s="1" t="str">
        <f>VLOOKUP(E1178,State_code!$B$1:$C$56, 2, FALSE)</f>
        <v>KS</v>
      </c>
      <c r="G1178" s="1">
        <v>2002.0</v>
      </c>
      <c r="H1178" s="1">
        <v>-2.0</v>
      </c>
      <c r="I1178" s="1" t="s">
        <v>2135</v>
      </c>
      <c r="J1178" s="5">
        <v>4.0</v>
      </c>
    </row>
    <row r="1179" hidden="1">
      <c r="A1179" s="1" t="s">
        <v>2136</v>
      </c>
      <c r="B1179" s="1">
        <v>155308.0</v>
      </c>
      <c r="C1179" s="1">
        <v>4.0</v>
      </c>
      <c r="D1179" s="1">
        <v>23.0</v>
      </c>
      <c r="E1179" s="1">
        <f t="shared" si="1"/>
        <v>20</v>
      </c>
      <c r="F1179" s="1" t="str">
        <f>VLOOKUP(E1179,State_code!$B$1:$C$56, 2, FALSE)</f>
        <v>KS</v>
      </c>
      <c r="G1179" s="1">
        <v>2003.0</v>
      </c>
      <c r="H1179" s="1">
        <v>57.0</v>
      </c>
      <c r="I1179" s="1" t="s">
        <v>2136</v>
      </c>
      <c r="J1179" s="5">
        <v>1.0</v>
      </c>
    </row>
    <row r="1180" hidden="1">
      <c r="A1180" s="1" t="s">
        <v>2137</v>
      </c>
      <c r="B1180" s="1">
        <v>155317.0</v>
      </c>
      <c r="C1180" s="1">
        <v>4.0</v>
      </c>
      <c r="D1180" s="1">
        <v>15.0</v>
      </c>
      <c r="E1180" s="1">
        <f t="shared" si="1"/>
        <v>20</v>
      </c>
      <c r="F1180" s="1" t="str">
        <f>VLOOKUP(E1180,State_code!$B$1:$C$56, 2, FALSE)</f>
        <v>KS</v>
      </c>
      <c r="G1180" s="1">
        <v>2001.0</v>
      </c>
      <c r="H1180" s="1">
        <v>-2.0</v>
      </c>
      <c r="I1180" s="1" t="s">
        <v>2137</v>
      </c>
      <c r="J1180" s="5">
        <v>1.0</v>
      </c>
    </row>
    <row r="1181" hidden="1">
      <c r="A1181" s="1" t="s">
        <v>2138</v>
      </c>
      <c r="B1181" s="1">
        <v>155335.0</v>
      </c>
      <c r="C1181" s="1">
        <v>4.0</v>
      </c>
      <c r="D1181" s="1">
        <v>19.0</v>
      </c>
      <c r="E1181" s="1">
        <f t="shared" si="1"/>
        <v>20</v>
      </c>
      <c r="F1181" s="1" t="str">
        <f>VLOOKUP(E1181,State_code!$B$1:$C$56, 2, FALSE)</f>
        <v>KS</v>
      </c>
      <c r="G1181" s="1">
        <v>2004.0</v>
      </c>
      <c r="H1181" s="1">
        <v>30.0</v>
      </c>
      <c r="I1181" s="1" t="s">
        <v>2138</v>
      </c>
      <c r="J1181" s="5">
        <v>4.0</v>
      </c>
    </row>
    <row r="1182" hidden="1">
      <c r="A1182" s="1" t="s">
        <v>2139</v>
      </c>
      <c r="B1182" s="1">
        <v>155353.0</v>
      </c>
      <c r="C1182" s="1">
        <v>4.0</v>
      </c>
      <c r="D1182" s="1">
        <v>-2.0</v>
      </c>
      <c r="E1182" s="1">
        <f t="shared" si="1"/>
        <v>20</v>
      </c>
      <c r="F1182" s="1" t="str">
        <f>VLOOKUP(E1182,State_code!$B$1:$C$56, 2, FALSE)</f>
        <v>KS</v>
      </c>
      <c r="G1182" s="1">
        <v>2004.0</v>
      </c>
      <c r="H1182" s="1">
        <v>-2.0</v>
      </c>
      <c r="I1182" s="1" t="s">
        <v>2139</v>
      </c>
      <c r="J1182" s="5">
        <v>3.0</v>
      </c>
    </row>
    <row r="1183" hidden="1">
      <c r="A1183" s="1" t="s">
        <v>2140</v>
      </c>
      <c r="B1183" s="1">
        <v>155399.0</v>
      </c>
      <c r="C1183" s="1">
        <v>4.0</v>
      </c>
      <c r="D1183" s="1">
        <v>15.0</v>
      </c>
      <c r="E1183" s="1">
        <f t="shared" si="1"/>
        <v>20</v>
      </c>
      <c r="F1183" s="1" t="str">
        <f>VLOOKUP(E1183,State_code!$B$1:$C$56, 2, FALSE)</f>
        <v>KS</v>
      </c>
      <c r="G1183" s="1">
        <v>2001.0</v>
      </c>
      <c r="H1183" s="1">
        <v>-2.0</v>
      </c>
      <c r="I1183" s="1" t="s">
        <v>2140</v>
      </c>
      <c r="J1183" s="5">
        <v>4.0</v>
      </c>
    </row>
    <row r="1184" hidden="1">
      <c r="A1184" s="1" t="s">
        <v>2141</v>
      </c>
      <c r="B1184" s="1">
        <v>155414.0</v>
      </c>
      <c r="C1184" s="1">
        <v>4.0</v>
      </c>
      <c r="D1184" s="1">
        <v>22.0</v>
      </c>
      <c r="E1184" s="1">
        <f t="shared" si="1"/>
        <v>20</v>
      </c>
      <c r="F1184" s="1" t="str">
        <f>VLOOKUP(E1184,State_code!$B$1:$C$56, 2, FALSE)</f>
        <v>KS</v>
      </c>
      <c r="G1184" s="1">
        <v>2001.0</v>
      </c>
      <c r="H1184" s="1">
        <v>71.0</v>
      </c>
      <c r="I1184" s="1" t="s">
        <v>2141</v>
      </c>
      <c r="J1184" s="5">
        <v>1.0</v>
      </c>
    </row>
    <row r="1185" hidden="1">
      <c r="A1185" s="1" t="s">
        <v>2142</v>
      </c>
      <c r="B1185" s="1">
        <v>155423.0</v>
      </c>
      <c r="C1185" s="1">
        <v>4.0</v>
      </c>
      <c r="D1185" s="1">
        <v>-2.0</v>
      </c>
      <c r="E1185" s="1">
        <f t="shared" si="1"/>
        <v>20</v>
      </c>
      <c r="F1185" s="1" t="str">
        <f>VLOOKUP(E1185,State_code!$B$1:$C$56, 2, FALSE)</f>
        <v>KS</v>
      </c>
      <c r="G1185" s="1">
        <v>2002.0</v>
      </c>
      <c r="H1185" s="1">
        <v>-2.0</v>
      </c>
      <c r="I1185" s="1" t="s">
        <v>2142</v>
      </c>
      <c r="J1185" s="5">
        <v>1.0</v>
      </c>
    </row>
    <row r="1186" hidden="1">
      <c r="A1186" s="1" t="s">
        <v>2143</v>
      </c>
      <c r="B1186" s="1">
        <v>155450.0</v>
      </c>
      <c r="C1186" s="1">
        <v>4.0</v>
      </c>
      <c r="D1186" s="1">
        <v>5.0</v>
      </c>
      <c r="E1186" s="1">
        <f t="shared" si="1"/>
        <v>20</v>
      </c>
      <c r="F1186" s="1" t="str">
        <f>VLOOKUP(E1186,State_code!$B$1:$C$56, 2, FALSE)</f>
        <v>KS</v>
      </c>
      <c r="G1186" s="1">
        <v>2002.0</v>
      </c>
      <c r="H1186" s="1">
        <v>-2.0</v>
      </c>
      <c r="I1186" s="1" t="s">
        <v>2143</v>
      </c>
      <c r="J1186" s="5">
        <v>1.0</v>
      </c>
    </row>
    <row r="1187" hidden="1">
      <c r="A1187" s="1" t="s">
        <v>2144</v>
      </c>
      <c r="B1187" s="1">
        <v>155487.0</v>
      </c>
      <c r="C1187" s="1">
        <v>4.0</v>
      </c>
      <c r="D1187" s="1">
        <v>9.0</v>
      </c>
      <c r="E1187" s="1">
        <f t="shared" si="1"/>
        <v>20</v>
      </c>
      <c r="F1187" s="1" t="str">
        <f>VLOOKUP(E1187,State_code!$B$1:$C$56, 2, FALSE)</f>
        <v>KS</v>
      </c>
      <c r="G1187" s="1">
        <v>2001.0</v>
      </c>
      <c r="H1187" s="1">
        <v>-2.0</v>
      </c>
      <c r="I1187" s="1" t="s">
        <v>2144</v>
      </c>
      <c r="J1187" s="5">
        <v>2.0</v>
      </c>
    </row>
    <row r="1188" hidden="1">
      <c r="A1188" s="1" t="s">
        <v>2145</v>
      </c>
      <c r="B1188" s="1">
        <v>155496.0</v>
      </c>
      <c r="C1188" s="1">
        <v>4.0</v>
      </c>
      <c r="D1188" s="1">
        <v>24.0</v>
      </c>
      <c r="E1188" s="1">
        <f t="shared" si="1"/>
        <v>20</v>
      </c>
      <c r="F1188" s="1" t="str">
        <f>VLOOKUP(E1188,State_code!$B$1:$C$56, 2, FALSE)</f>
        <v>KS</v>
      </c>
      <c r="G1188" s="1">
        <v>2001.0</v>
      </c>
      <c r="H1188" s="1">
        <v>48.0</v>
      </c>
      <c r="I1188" s="1" t="s">
        <v>2145</v>
      </c>
      <c r="J1188" s="5">
        <v>3.0</v>
      </c>
    </row>
    <row r="1189" hidden="1">
      <c r="A1189" s="1" t="s">
        <v>2146</v>
      </c>
      <c r="B1189" s="1">
        <v>155511.0</v>
      </c>
      <c r="C1189" s="1">
        <v>4.0</v>
      </c>
      <c r="D1189" s="1">
        <v>22.0</v>
      </c>
      <c r="E1189" s="1">
        <f t="shared" si="1"/>
        <v>20</v>
      </c>
      <c r="F1189" s="1" t="str">
        <f>VLOOKUP(E1189,State_code!$B$1:$C$56, 2, FALSE)</f>
        <v>KS</v>
      </c>
      <c r="G1189" s="1">
        <v>2001.0</v>
      </c>
      <c r="H1189" s="1">
        <v>58.0</v>
      </c>
      <c r="I1189" s="1" t="s">
        <v>2146</v>
      </c>
      <c r="J1189" s="5">
        <v>3.0</v>
      </c>
    </row>
    <row r="1190" hidden="1">
      <c r="A1190" s="1" t="s">
        <v>2147</v>
      </c>
      <c r="B1190" s="1">
        <v>155520.0</v>
      </c>
      <c r="C1190" s="1">
        <v>4.0</v>
      </c>
      <c r="D1190" s="1">
        <v>19.0</v>
      </c>
      <c r="E1190" s="1">
        <f t="shared" si="1"/>
        <v>20</v>
      </c>
      <c r="F1190" s="1" t="str">
        <f>VLOOKUP(E1190,State_code!$B$1:$C$56, 2, FALSE)</f>
        <v>KS</v>
      </c>
      <c r="G1190" s="1">
        <v>2003.0</v>
      </c>
      <c r="H1190" s="1">
        <v>59.0</v>
      </c>
      <c r="I1190" s="1" t="s">
        <v>2147</v>
      </c>
      <c r="J1190" s="5">
        <v>4.0</v>
      </c>
    </row>
    <row r="1191" hidden="1">
      <c r="A1191" s="1" t="s">
        <v>2148</v>
      </c>
      <c r="B1191" s="1">
        <v>155566.0</v>
      </c>
      <c r="C1191" s="1">
        <v>4.0</v>
      </c>
      <c r="D1191" s="1">
        <v>8.0</v>
      </c>
      <c r="E1191" s="1">
        <f t="shared" si="1"/>
        <v>20</v>
      </c>
      <c r="F1191" s="1" t="str">
        <f>VLOOKUP(E1191,State_code!$B$1:$C$56, 2, FALSE)</f>
        <v>KS</v>
      </c>
      <c r="G1191" s="1">
        <v>2002.0</v>
      </c>
      <c r="H1191" s="1">
        <v>-2.0</v>
      </c>
      <c r="I1191" s="1" t="s">
        <v>2148</v>
      </c>
      <c r="J1191" s="5">
        <v>1.0</v>
      </c>
    </row>
    <row r="1192" hidden="1">
      <c r="A1192" s="1" t="s">
        <v>2149</v>
      </c>
      <c r="B1192" s="1">
        <v>155593.0</v>
      </c>
      <c r="C1192" s="1">
        <v>4.0</v>
      </c>
      <c r="D1192" s="1">
        <v>8.0</v>
      </c>
      <c r="E1192" s="1">
        <f t="shared" si="1"/>
        <v>20</v>
      </c>
      <c r="F1192" s="1" t="str">
        <f>VLOOKUP(E1192,State_code!$B$1:$C$56, 2, FALSE)</f>
        <v>KS</v>
      </c>
      <c r="G1192" s="1">
        <v>2001.0</v>
      </c>
      <c r="H1192" s="1">
        <v>-2.0</v>
      </c>
      <c r="I1192" s="1" t="s">
        <v>2149</v>
      </c>
      <c r="J1192" s="5">
        <v>4.0</v>
      </c>
    </row>
    <row r="1193" hidden="1">
      <c r="A1193" s="1" t="s">
        <v>2150</v>
      </c>
      <c r="B1193" s="1">
        <v>155618.0</v>
      </c>
      <c r="C1193" s="1">
        <v>4.0</v>
      </c>
      <c r="D1193" s="1">
        <v>8.0</v>
      </c>
      <c r="E1193" s="1">
        <f t="shared" si="1"/>
        <v>20</v>
      </c>
      <c r="F1193" s="1" t="str">
        <f>VLOOKUP(E1193,State_code!$B$1:$C$56, 2, FALSE)</f>
        <v>KS</v>
      </c>
      <c r="G1193" s="1">
        <v>2001.0</v>
      </c>
      <c r="H1193" s="1">
        <v>-2.0</v>
      </c>
      <c r="I1193" s="1" t="s">
        <v>2150</v>
      </c>
      <c r="J1193" s="5">
        <v>3.0</v>
      </c>
    </row>
    <row r="1194" hidden="1">
      <c r="A1194" s="1" t="s">
        <v>2151</v>
      </c>
      <c r="B1194" s="1">
        <v>155627.0</v>
      </c>
      <c r="C1194" s="1">
        <v>4.0</v>
      </c>
      <c r="D1194" s="1">
        <v>22.0</v>
      </c>
      <c r="E1194" s="1">
        <f t="shared" si="1"/>
        <v>20</v>
      </c>
      <c r="F1194" s="1" t="str">
        <f>VLOOKUP(E1194,State_code!$B$1:$C$56, 2, FALSE)</f>
        <v>KS</v>
      </c>
      <c r="G1194" s="1">
        <v>2003.0</v>
      </c>
      <c r="H1194" s="1">
        <v>52.0</v>
      </c>
      <c r="I1194" s="1" t="s">
        <v>2151</v>
      </c>
      <c r="J1194" s="5">
        <v>2.0</v>
      </c>
    </row>
    <row r="1195" hidden="1">
      <c r="A1195" s="1" t="s">
        <v>2152</v>
      </c>
      <c r="B1195" s="1">
        <v>155636.0</v>
      </c>
      <c r="C1195" s="1">
        <v>4.0</v>
      </c>
      <c r="D1195" s="1">
        <v>20.0</v>
      </c>
      <c r="E1195" s="1">
        <f t="shared" si="1"/>
        <v>20</v>
      </c>
      <c r="F1195" s="1" t="str">
        <f>VLOOKUP(E1195,State_code!$B$1:$C$56, 2, FALSE)</f>
        <v>KS</v>
      </c>
      <c r="G1195" s="1">
        <v>2003.0</v>
      </c>
      <c r="H1195" s="1">
        <v>52.0</v>
      </c>
      <c r="I1195" s="1" t="s">
        <v>2152</v>
      </c>
      <c r="J1195" s="5">
        <v>1.0</v>
      </c>
    </row>
    <row r="1196" hidden="1">
      <c r="A1196" s="1" t="s">
        <v>2153</v>
      </c>
      <c r="B1196" s="1">
        <v>155681.0</v>
      </c>
      <c r="C1196" s="1">
        <v>4.0</v>
      </c>
      <c r="D1196" s="1">
        <v>18.0</v>
      </c>
      <c r="E1196" s="1">
        <f t="shared" si="1"/>
        <v>20</v>
      </c>
      <c r="F1196" s="1" t="str">
        <f>VLOOKUP(E1196,State_code!$B$1:$C$56, 2, FALSE)</f>
        <v>KS</v>
      </c>
      <c r="G1196" s="1">
        <v>2002.0</v>
      </c>
      <c r="H1196" s="1">
        <v>-2.0</v>
      </c>
      <c r="I1196" s="1" t="s">
        <v>2153</v>
      </c>
      <c r="J1196" s="5">
        <v>4.0</v>
      </c>
    </row>
    <row r="1197" hidden="1">
      <c r="A1197" s="1" t="s">
        <v>2154</v>
      </c>
      <c r="B1197" s="1">
        <v>155715.0</v>
      </c>
      <c r="C1197" s="1">
        <v>4.0</v>
      </c>
      <c r="D1197" s="1">
        <v>6.0</v>
      </c>
      <c r="E1197" s="1">
        <f t="shared" si="1"/>
        <v>20</v>
      </c>
      <c r="F1197" s="1" t="str">
        <f>VLOOKUP(E1197,State_code!$B$1:$C$56, 2, FALSE)</f>
        <v>KS</v>
      </c>
      <c r="G1197" s="1">
        <v>2004.0</v>
      </c>
      <c r="H1197" s="1">
        <v>-2.0</v>
      </c>
      <c r="I1197" s="1" t="s">
        <v>2154</v>
      </c>
      <c r="J1197" s="5">
        <v>4.0</v>
      </c>
    </row>
    <row r="1198" hidden="1">
      <c r="A1198" s="1" t="s">
        <v>2155</v>
      </c>
      <c r="B1198" s="1">
        <v>155812.0</v>
      </c>
      <c r="C1198" s="1">
        <v>4.0</v>
      </c>
      <c r="D1198" s="1">
        <v>19.0</v>
      </c>
      <c r="E1198" s="1">
        <f t="shared" si="1"/>
        <v>20</v>
      </c>
      <c r="F1198" s="1" t="str">
        <f>VLOOKUP(E1198,State_code!$B$1:$C$56, 2, FALSE)</f>
        <v>KS</v>
      </c>
      <c r="G1198" s="1">
        <v>2002.0</v>
      </c>
      <c r="H1198" s="1">
        <v>30.0</v>
      </c>
      <c r="I1198" s="1" t="s">
        <v>2155</v>
      </c>
      <c r="J1198" s="5">
        <v>1.0</v>
      </c>
    </row>
    <row r="1199" hidden="1">
      <c r="A1199" s="1" t="s">
        <v>2156</v>
      </c>
      <c r="B1199" s="1">
        <v>155830.0</v>
      </c>
      <c r="C1199" s="1">
        <v>4.0</v>
      </c>
      <c r="D1199" s="1">
        <v>9.0</v>
      </c>
      <c r="E1199" s="1">
        <f t="shared" si="1"/>
        <v>20</v>
      </c>
      <c r="F1199" s="1" t="str">
        <f>VLOOKUP(E1199,State_code!$B$1:$C$56, 2, FALSE)</f>
        <v>KS</v>
      </c>
      <c r="G1199" s="1">
        <v>2001.0</v>
      </c>
      <c r="H1199" s="1">
        <v>-2.0</v>
      </c>
      <c r="I1199" s="1" t="s">
        <v>2156</v>
      </c>
      <c r="J1199" s="5">
        <v>4.0</v>
      </c>
    </row>
    <row r="1200" hidden="1">
      <c r="A1200" s="1" t="s">
        <v>2157</v>
      </c>
      <c r="B1200" s="1">
        <v>155858.0</v>
      </c>
      <c r="C1200" s="1">
        <v>4.0</v>
      </c>
      <c r="D1200" s="1">
        <v>8.0</v>
      </c>
      <c r="E1200" s="1">
        <f t="shared" si="1"/>
        <v>20</v>
      </c>
      <c r="F1200" s="1" t="str">
        <f>VLOOKUP(E1200,State_code!$B$1:$C$56, 2, FALSE)</f>
        <v>KS</v>
      </c>
      <c r="G1200" s="1">
        <v>2001.0</v>
      </c>
      <c r="H1200" s="1">
        <v>-2.0</v>
      </c>
      <c r="I1200" s="1" t="s">
        <v>2157</v>
      </c>
      <c r="J1200" s="5">
        <v>4.0</v>
      </c>
    </row>
    <row r="1201" hidden="1">
      <c r="A1201" s="1" t="s">
        <v>1491</v>
      </c>
      <c r="B1201" s="1">
        <v>155900.0</v>
      </c>
      <c r="C1201" s="1">
        <v>4.0</v>
      </c>
      <c r="D1201" s="1">
        <v>22.0</v>
      </c>
      <c r="E1201" s="1">
        <f t="shared" si="1"/>
        <v>20</v>
      </c>
      <c r="F1201" s="1" t="str">
        <f>VLOOKUP(E1201,State_code!$B$1:$C$56, 2, FALSE)</f>
        <v>KS</v>
      </c>
      <c r="G1201" s="1">
        <v>2004.0</v>
      </c>
      <c r="H1201" s="1">
        <v>71.0</v>
      </c>
      <c r="I1201" s="1" t="s">
        <v>1491</v>
      </c>
      <c r="J1201" s="5">
        <v>2.0</v>
      </c>
    </row>
    <row r="1202" hidden="1">
      <c r="A1202" s="1" t="s">
        <v>959</v>
      </c>
      <c r="B1202" s="1">
        <v>155937.0</v>
      </c>
      <c r="C1202" s="1">
        <v>4.0</v>
      </c>
      <c r="D1202" s="1">
        <v>22.0</v>
      </c>
      <c r="E1202" s="1">
        <f t="shared" si="1"/>
        <v>20</v>
      </c>
      <c r="F1202" s="1" t="str">
        <f>VLOOKUP(E1202,State_code!$B$1:$C$56, 2, FALSE)</f>
        <v>KS</v>
      </c>
      <c r="G1202" s="1">
        <v>2001.0</v>
      </c>
      <c r="H1202" s="1">
        <v>-2.0</v>
      </c>
      <c r="I1202" s="1" t="s">
        <v>959</v>
      </c>
      <c r="J1202" s="5">
        <v>2.0</v>
      </c>
    </row>
    <row r="1203" hidden="1">
      <c r="A1203" s="1" t="s">
        <v>2158</v>
      </c>
      <c r="B1203" s="1">
        <v>155973.0</v>
      </c>
      <c r="C1203" s="1">
        <v>4.0</v>
      </c>
      <c r="D1203" s="1">
        <v>22.0</v>
      </c>
      <c r="E1203" s="1">
        <f t="shared" si="1"/>
        <v>20</v>
      </c>
      <c r="F1203" s="1" t="str">
        <f>VLOOKUP(E1203,State_code!$B$1:$C$56, 2, FALSE)</f>
        <v>KS</v>
      </c>
      <c r="G1203" s="1">
        <v>2002.0</v>
      </c>
      <c r="H1203" s="1">
        <v>43.0</v>
      </c>
      <c r="I1203" s="1" t="s">
        <v>2158</v>
      </c>
      <c r="J1203" s="5">
        <v>4.0</v>
      </c>
    </row>
    <row r="1204" hidden="1">
      <c r="A1204" s="1" t="s">
        <v>2159</v>
      </c>
      <c r="B1204" s="1">
        <v>156082.0</v>
      </c>
      <c r="C1204" s="1">
        <v>4.0</v>
      </c>
      <c r="D1204" s="1">
        <v>19.0</v>
      </c>
      <c r="E1204" s="1">
        <f t="shared" si="1"/>
        <v>20</v>
      </c>
      <c r="F1204" s="1" t="str">
        <f>VLOOKUP(E1204,State_code!$B$1:$C$56, 2, FALSE)</f>
        <v>KS</v>
      </c>
      <c r="G1204" s="1">
        <v>2002.0</v>
      </c>
      <c r="H1204" s="1">
        <v>-2.0</v>
      </c>
      <c r="I1204" s="1" t="s">
        <v>2159</v>
      </c>
      <c r="J1204" s="5">
        <v>1.0</v>
      </c>
    </row>
    <row r="1205" hidden="1">
      <c r="A1205" s="1" t="s">
        <v>2160</v>
      </c>
      <c r="B1205" s="1">
        <v>156107.0</v>
      </c>
      <c r="C1205" s="1">
        <v>4.0</v>
      </c>
      <c r="D1205" s="1">
        <v>9.0</v>
      </c>
      <c r="E1205" s="1">
        <f t="shared" si="1"/>
        <v>20</v>
      </c>
      <c r="F1205" s="1" t="str">
        <f>VLOOKUP(E1205,State_code!$B$1:$C$56, 2, FALSE)</f>
        <v>KS</v>
      </c>
      <c r="G1205" s="1">
        <v>2004.0</v>
      </c>
      <c r="H1205" s="1">
        <v>-2.0</v>
      </c>
      <c r="I1205" s="1" t="s">
        <v>2160</v>
      </c>
      <c r="J1205" s="5">
        <v>1.0</v>
      </c>
    </row>
    <row r="1206" hidden="1">
      <c r="A1206" s="1" t="s">
        <v>2161</v>
      </c>
      <c r="B1206" s="1">
        <v>156125.0</v>
      </c>
      <c r="C1206" s="1">
        <v>4.0</v>
      </c>
      <c r="D1206" s="1">
        <v>16.0</v>
      </c>
      <c r="E1206" s="1">
        <f t="shared" si="1"/>
        <v>20</v>
      </c>
      <c r="F1206" s="1" t="str">
        <f>VLOOKUP(E1206,State_code!$B$1:$C$56, 2, FALSE)</f>
        <v>KS</v>
      </c>
      <c r="G1206" s="1">
        <v>2004.0</v>
      </c>
      <c r="H1206" s="1">
        <v>-2.0</v>
      </c>
      <c r="I1206" s="1" t="s">
        <v>2161</v>
      </c>
      <c r="J1206" s="5">
        <v>3.0</v>
      </c>
    </row>
    <row r="1207" hidden="1">
      <c r="A1207" s="1" t="s">
        <v>2162</v>
      </c>
      <c r="B1207" s="1">
        <v>156134.0</v>
      </c>
      <c r="C1207" s="1">
        <v>4.0</v>
      </c>
      <c r="D1207" s="1">
        <v>11.0</v>
      </c>
      <c r="E1207" s="1">
        <f t="shared" si="1"/>
        <v>20</v>
      </c>
      <c r="F1207" s="1" t="str">
        <f>VLOOKUP(E1207,State_code!$B$1:$C$56, 2, FALSE)</f>
        <v>KS</v>
      </c>
      <c r="G1207" s="1">
        <v>2004.0</v>
      </c>
      <c r="H1207" s="1">
        <v>-2.0</v>
      </c>
      <c r="I1207" s="1" t="s">
        <v>2162</v>
      </c>
      <c r="J1207" s="5">
        <v>4.0</v>
      </c>
    </row>
    <row r="1208" hidden="1">
      <c r="A1208" s="1" t="s">
        <v>2163</v>
      </c>
      <c r="B1208" s="1">
        <v>156189.0</v>
      </c>
      <c r="C1208" s="1">
        <v>5.0</v>
      </c>
      <c r="D1208" s="1">
        <v>22.0</v>
      </c>
      <c r="E1208" s="1">
        <f t="shared" si="1"/>
        <v>21</v>
      </c>
      <c r="F1208" s="1" t="str">
        <f>VLOOKUP(E1208,State_code!$B$1:$C$56, 2, FALSE)</f>
        <v>KY</v>
      </c>
      <c r="G1208" s="1">
        <v>2105.0</v>
      </c>
      <c r="H1208" s="1">
        <v>-2.0</v>
      </c>
      <c r="I1208" s="1" t="s">
        <v>2163</v>
      </c>
      <c r="J1208" s="5">
        <v>2.0</v>
      </c>
    </row>
    <row r="1209" hidden="1">
      <c r="A1209" s="1" t="s">
        <v>2164</v>
      </c>
      <c r="B1209" s="1">
        <v>156213.0</v>
      </c>
      <c r="C1209" s="1">
        <v>5.0</v>
      </c>
      <c r="D1209" s="1">
        <v>20.0</v>
      </c>
      <c r="E1209" s="1">
        <f t="shared" si="1"/>
        <v>21</v>
      </c>
      <c r="F1209" s="1" t="str">
        <f>VLOOKUP(E1209,State_code!$B$1:$C$56, 2, FALSE)</f>
        <v>KY</v>
      </c>
      <c r="G1209" s="1">
        <v>2106.0</v>
      </c>
      <c r="H1209" s="1">
        <v>-2.0</v>
      </c>
      <c r="I1209" s="1" t="s">
        <v>2164</v>
      </c>
      <c r="J1209" s="5">
        <v>1.0</v>
      </c>
    </row>
    <row r="1210" hidden="1">
      <c r="A1210" s="1" t="s">
        <v>2165</v>
      </c>
      <c r="B1210" s="1">
        <v>156222.0</v>
      </c>
      <c r="C1210" s="1">
        <v>5.0</v>
      </c>
      <c r="D1210" s="1">
        <v>24.0</v>
      </c>
      <c r="E1210" s="1">
        <f t="shared" si="1"/>
        <v>21</v>
      </c>
      <c r="F1210" s="1" t="str">
        <f>VLOOKUP(E1210,State_code!$B$1:$C$56, 2, FALSE)</f>
        <v>KY</v>
      </c>
      <c r="G1210" s="1">
        <v>2106.0</v>
      </c>
      <c r="H1210" s="1">
        <v>42.0</v>
      </c>
      <c r="I1210" s="1" t="s">
        <v>2165</v>
      </c>
      <c r="J1210" s="5">
        <v>2.0</v>
      </c>
    </row>
    <row r="1211" hidden="1">
      <c r="A1211" s="1" t="s">
        <v>2166</v>
      </c>
      <c r="B1211" s="1">
        <v>156231.0</v>
      </c>
      <c r="C1211" s="1">
        <v>5.0</v>
      </c>
      <c r="D1211" s="1">
        <v>8.0</v>
      </c>
      <c r="E1211" s="1">
        <f t="shared" si="1"/>
        <v>21</v>
      </c>
      <c r="F1211" s="1" t="str">
        <f>VLOOKUP(E1211,State_code!$B$1:$C$56, 2, FALSE)</f>
        <v>KY</v>
      </c>
      <c r="G1211" s="1">
        <v>2105.0</v>
      </c>
      <c r="H1211" s="1">
        <v>-2.0</v>
      </c>
      <c r="I1211" s="1" t="s">
        <v>2166</v>
      </c>
      <c r="J1211" s="5">
        <v>1.0</v>
      </c>
    </row>
    <row r="1212" hidden="1">
      <c r="A1212" s="1" t="s">
        <v>249</v>
      </c>
      <c r="B1212" s="1">
        <v>156286.0</v>
      </c>
      <c r="C1212" s="1">
        <v>5.0</v>
      </c>
      <c r="D1212" s="1">
        <v>17.0</v>
      </c>
      <c r="E1212" s="1">
        <f t="shared" si="1"/>
        <v>21</v>
      </c>
      <c r="F1212" s="1" t="str">
        <f>VLOOKUP(E1212,State_code!$B$1:$C$56, 2, FALSE)</f>
        <v>KY</v>
      </c>
      <c r="G1212" s="1">
        <v>2103.0</v>
      </c>
      <c r="H1212" s="1">
        <v>30.0</v>
      </c>
      <c r="I1212" s="1" t="s">
        <v>249</v>
      </c>
      <c r="J1212" s="5">
        <v>1.0</v>
      </c>
    </row>
    <row r="1213" hidden="1">
      <c r="A1213" s="1" t="s">
        <v>713</v>
      </c>
      <c r="B1213" s="1">
        <v>156295.0</v>
      </c>
      <c r="C1213" s="1">
        <v>5.0</v>
      </c>
      <c r="D1213" s="1">
        <v>21.0</v>
      </c>
      <c r="E1213" s="1">
        <f t="shared" si="1"/>
        <v>21</v>
      </c>
      <c r="F1213" s="1" t="str">
        <f>VLOOKUP(E1213,State_code!$B$1:$C$56, 2, FALSE)</f>
        <v>KY</v>
      </c>
      <c r="G1213" s="1">
        <v>2106.0</v>
      </c>
      <c r="H1213" s="1">
        <v>-2.0</v>
      </c>
      <c r="I1213" s="1" t="s">
        <v>713</v>
      </c>
      <c r="J1213" s="5">
        <v>1.0</v>
      </c>
    </row>
    <row r="1214" hidden="1">
      <c r="A1214" s="1" t="s">
        <v>2167</v>
      </c>
      <c r="B1214" s="1">
        <v>156310.0</v>
      </c>
      <c r="C1214" s="1">
        <v>5.0</v>
      </c>
      <c r="D1214" s="1">
        <v>-2.0</v>
      </c>
      <c r="E1214" s="1">
        <f t="shared" si="1"/>
        <v>21</v>
      </c>
      <c r="F1214" s="1" t="str">
        <f>VLOOKUP(E1214,State_code!$B$1:$C$56, 2, FALSE)</f>
        <v>KY</v>
      </c>
      <c r="G1214" s="1">
        <v>2102.0</v>
      </c>
      <c r="H1214" s="1">
        <v>-2.0</v>
      </c>
      <c r="I1214" s="1" t="s">
        <v>2167</v>
      </c>
      <c r="J1214" s="5">
        <v>2.0</v>
      </c>
    </row>
    <row r="1215" hidden="1">
      <c r="A1215" s="1" t="s">
        <v>2168</v>
      </c>
      <c r="B1215" s="1">
        <v>156338.0</v>
      </c>
      <c r="C1215" s="1">
        <v>5.0</v>
      </c>
      <c r="D1215" s="1">
        <v>5.0</v>
      </c>
      <c r="E1215" s="1">
        <f t="shared" si="1"/>
        <v>21</v>
      </c>
      <c r="F1215" s="1" t="str">
        <f>VLOOKUP(E1215,State_code!$B$1:$C$56, 2, FALSE)</f>
        <v>KY</v>
      </c>
      <c r="G1215" s="1">
        <v>2102.0</v>
      </c>
      <c r="H1215" s="1">
        <v>-2.0</v>
      </c>
      <c r="I1215" s="1" t="s">
        <v>2168</v>
      </c>
      <c r="J1215" s="5">
        <v>2.0</v>
      </c>
    </row>
    <row r="1216" hidden="1">
      <c r="A1216" s="1" t="s">
        <v>2169</v>
      </c>
      <c r="B1216" s="1">
        <v>156356.0</v>
      </c>
      <c r="C1216" s="1">
        <v>5.0</v>
      </c>
      <c r="D1216" s="1">
        <v>22.0</v>
      </c>
      <c r="E1216" s="1">
        <f t="shared" si="1"/>
        <v>21</v>
      </c>
      <c r="F1216" s="1" t="str">
        <f>VLOOKUP(E1216,State_code!$B$1:$C$56, 2, FALSE)</f>
        <v>KY</v>
      </c>
      <c r="G1216" s="1">
        <v>2102.0</v>
      </c>
      <c r="H1216" s="1">
        <v>30.0</v>
      </c>
      <c r="I1216" s="1" t="s">
        <v>2169</v>
      </c>
      <c r="J1216" s="5">
        <v>4.0</v>
      </c>
    </row>
    <row r="1217" hidden="1">
      <c r="A1217" s="1" t="s">
        <v>2170</v>
      </c>
      <c r="B1217" s="1">
        <v>156365.0</v>
      </c>
      <c r="C1217" s="1">
        <v>5.0</v>
      </c>
      <c r="D1217" s="1">
        <v>18.0</v>
      </c>
      <c r="E1217" s="1">
        <f t="shared" si="1"/>
        <v>21</v>
      </c>
      <c r="F1217" s="1" t="str">
        <f>VLOOKUP(E1217,State_code!$B$1:$C$56, 2, FALSE)</f>
        <v>KY</v>
      </c>
      <c r="G1217" s="1">
        <v>2101.0</v>
      </c>
      <c r="H1217" s="1">
        <v>54.0</v>
      </c>
      <c r="I1217" s="1" t="s">
        <v>2170</v>
      </c>
      <c r="J1217" s="5">
        <v>1.0</v>
      </c>
    </row>
    <row r="1218" hidden="1">
      <c r="A1218" s="1" t="s">
        <v>2171</v>
      </c>
      <c r="B1218" s="1">
        <v>156392.0</v>
      </c>
      <c r="C1218" s="1">
        <v>5.0</v>
      </c>
      <c r="D1218" s="1">
        <v>4.0</v>
      </c>
      <c r="E1218" s="1">
        <f t="shared" si="1"/>
        <v>21</v>
      </c>
      <c r="F1218" s="1" t="str">
        <f>VLOOKUP(E1218,State_code!$B$1:$C$56, 2, FALSE)</f>
        <v>KY</v>
      </c>
      <c r="G1218" s="1">
        <v>2106.0</v>
      </c>
      <c r="H1218" s="1">
        <v>-2.0</v>
      </c>
      <c r="I1218" s="1" t="s">
        <v>2171</v>
      </c>
      <c r="J1218" s="5">
        <v>4.0</v>
      </c>
    </row>
    <row r="1219" hidden="1">
      <c r="A1219" s="1" t="s">
        <v>676</v>
      </c>
      <c r="B1219" s="1">
        <v>156408.0</v>
      </c>
      <c r="C1219" s="1">
        <v>5.0</v>
      </c>
      <c r="D1219" s="1">
        <v>21.0</v>
      </c>
      <c r="E1219" s="1">
        <f t="shared" si="1"/>
        <v>21</v>
      </c>
      <c r="F1219" s="1" t="str">
        <f>VLOOKUP(E1219,State_code!$B$1:$C$56, 2, FALSE)</f>
        <v>KY</v>
      </c>
      <c r="G1219" s="1">
        <v>2101.0</v>
      </c>
      <c r="H1219" s="1">
        <v>66.0</v>
      </c>
      <c r="I1219" s="1" t="s">
        <v>676</v>
      </c>
      <c r="J1219" s="5">
        <v>1.0</v>
      </c>
    </row>
    <row r="1220" hidden="1">
      <c r="A1220" s="1" t="s">
        <v>2172</v>
      </c>
      <c r="B1220" s="1">
        <v>156417.0</v>
      </c>
      <c r="C1220" s="1">
        <v>5.0</v>
      </c>
      <c r="D1220" s="1">
        <v>24.0</v>
      </c>
      <c r="E1220" s="1">
        <f t="shared" si="1"/>
        <v>21</v>
      </c>
      <c r="F1220" s="1" t="str">
        <f>VLOOKUP(E1220,State_code!$B$1:$C$56, 2, FALSE)</f>
        <v>KY</v>
      </c>
      <c r="G1220" s="1">
        <v>2105.0</v>
      </c>
      <c r="H1220" s="1">
        <v>75.0</v>
      </c>
      <c r="I1220" s="1" t="s">
        <v>2172</v>
      </c>
      <c r="J1220" s="5">
        <v>4.0</v>
      </c>
    </row>
    <row r="1221" hidden="1">
      <c r="A1221" s="1" t="s">
        <v>2173</v>
      </c>
      <c r="B1221" s="1">
        <v>156426.0</v>
      </c>
      <c r="C1221" s="1">
        <v>5.0</v>
      </c>
      <c r="D1221" s="1">
        <v>-2.0</v>
      </c>
      <c r="E1221" s="1">
        <f t="shared" si="1"/>
        <v>21</v>
      </c>
      <c r="F1221" s="1" t="str">
        <f>VLOOKUP(E1221,State_code!$B$1:$C$56, 2, FALSE)</f>
        <v>KY</v>
      </c>
      <c r="G1221" s="1">
        <v>2106.0</v>
      </c>
      <c r="H1221" s="1">
        <v>-2.0</v>
      </c>
      <c r="I1221" s="1" t="s">
        <v>2173</v>
      </c>
      <c r="J1221" s="5">
        <v>4.0</v>
      </c>
    </row>
    <row r="1222" hidden="1">
      <c r="A1222" s="1" t="s">
        <v>2174</v>
      </c>
      <c r="B1222" s="1">
        <v>156471.0</v>
      </c>
      <c r="C1222" s="1">
        <v>5.0</v>
      </c>
      <c r="D1222" s="1">
        <v>26.0</v>
      </c>
      <c r="E1222" s="1">
        <f t="shared" si="1"/>
        <v>21</v>
      </c>
      <c r="F1222" s="1" t="str">
        <f>VLOOKUP(E1222,State_code!$B$1:$C$56, 2, FALSE)</f>
        <v>KY</v>
      </c>
      <c r="G1222" s="1">
        <v>2103.0</v>
      </c>
      <c r="H1222" s="1">
        <v>-2.0</v>
      </c>
      <c r="I1222" s="1" t="s">
        <v>2174</v>
      </c>
      <c r="J1222" s="5">
        <v>4.0</v>
      </c>
    </row>
    <row r="1223" hidden="1">
      <c r="A1223" s="1" t="s">
        <v>2175</v>
      </c>
      <c r="B1223" s="1">
        <v>156541.0</v>
      </c>
      <c r="C1223" s="1">
        <v>5.0</v>
      </c>
      <c r="D1223" s="1">
        <v>17.0</v>
      </c>
      <c r="E1223" s="1">
        <f t="shared" si="1"/>
        <v>21</v>
      </c>
      <c r="F1223" s="1" t="str">
        <f>VLOOKUP(E1223,State_code!$B$1:$C$56, 2, FALSE)</f>
        <v>KY</v>
      </c>
      <c r="G1223" s="1">
        <v>2105.0</v>
      </c>
      <c r="H1223" s="1">
        <v>54.0</v>
      </c>
      <c r="I1223" s="1" t="s">
        <v>2175</v>
      </c>
      <c r="J1223" s="5">
        <v>1.0</v>
      </c>
    </row>
    <row r="1224" hidden="1">
      <c r="A1224" s="1" t="s">
        <v>2176</v>
      </c>
      <c r="B1224" s="1">
        <v>156620.0</v>
      </c>
      <c r="C1224" s="1">
        <v>5.0</v>
      </c>
      <c r="D1224" s="1">
        <v>17.0</v>
      </c>
      <c r="E1224" s="1">
        <f t="shared" si="1"/>
        <v>21</v>
      </c>
      <c r="F1224" s="1" t="str">
        <f>VLOOKUP(E1224,State_code!$B$1:$C$56, 2, FALSE)</f>
        <v>KY</v>
      </c>
      <c r="G1224" s="1">
        <v>2106.0</v>
      </c>
      <c r="H1224" s="1">
        <v>-2.0</v>
      </c>
      <c r="I1224" s="1" t="s">
        <v>2176</v>
      </c>
      <c r="J1224" s="5">
        <v>4.0</v>
      </c>
    </row>
    <row r="1225" hidden="1">
      <c r="A1225" s="1" t="s">
        <v>2177</v>
      </c>
      <c r="B1225" s="1">
        <v>156648.0</v>
      </c>
      <c r="C1225" s="1">
        <v>5.0</v>
      </c>
      <c r="D1225" s="1">
        <v>6.0</v>
      </c>
      <c r="E1225" s="1">
        <f t="shared" si="1"/>
        <v>21</v>
      </c>
      <c r="F1225" s="1" t="str">
        <f>VLOOKUP(E1225,State_code!$B$1:$C$56, 2, FALSE)</f>
        <v>KY</v>
      </c>
      <c r="G1225" s="1">
        <v>2102.0</v>
      </c>
      <c r="H1225" s="1">
        <v>-2.0</v>
      </c>
      <c r="I1225" s="1" t="s">
        <v>2177</v>
      </c>
      <c r="J1225" s="5">
        <v>1.0</v>
      </c>
    </row>
    <row r="1226" hidden="1">
      <c r="A1226" s="1" t="s">
        <v>2178</v>
      </c>
      <c r="B1226" s="1">
        <v>156727.0</v>
      </c>
      <c r="C1226" s="1">
        <v>5.0</v>
      </c>
      <c r="D1226" s="1">
        <v>26.0</v>
      </c>
      <c r="E1226" s="1">
        <f t="shared" si="1"/>
        <v>21</v>
      </c>
      <c r="F1226" s="1" t="str">
        <f>VLOOKUP(E1226,State_code!$B$1:$C$56, 2, FALSE)</f>
        <v>KY</v>
      </c>
      <c r="G1226" s="1">
        <v>2106.0</v>
      </c>
      <c r="H1226" s="1">
        <v>-2.0</v>
      </c>
      <c r="I1226" s="1" t="s">
        <v>2178</v>
      </c>
      <c r="J1226" s="5">
        <v>1.0</v>
      </c>
    </row>
    <row r="1227" hidden="1">
      <c r="A1227" s="1" t="s">
        <v>2179</v>
      </c>
      <c r="B1227" s="1">
        <v>156745.0</v>
      </c>
      <c r="C1227" s="1">
        <v>5.0</v>
      </c>
      <c r="D1227" s="1">
        <v>21.0</v>
      </c>
      <c r="E1227" s="1">
        <f t="shared" si="1"/>
        <v>21</v>
      </c>
      <c r="F1227" s="1" t="str">
        <f>VLOOKUP(E1227,State_code!$B$1:$C$56, 2, FALSE)</f>
        <v>KY</v>
      </c>
      <c r="G1227" s="1">
        <v>2106.0</v>
      </c>
      <c r="H1227" s="1">
        <v>54.0</v>
      </c>
      <c r="I1227" s="1" t="s">
        <v>2179</v>
      </c>
      <c r="J1227" s="5">
        <v>4.0</v>
      </c>
    </row>
    <row r="1228" hidden="1">
      <c r="A1228" s="1" t="s">
        <v>2180</v>
      </c>
      <c r="B1228" s="1">
        <v>156754.0</v>
      </c>
      <c r="C1228" s="1">
        <v>5.0</v>
      </c>
      <c r="D1228" s="1">
        <v>-2.0</v>
      </c>
      <c r="E1228" s="1">
        <f t="shared" si="1"/>
        <v>21</v>
      </c>
      <c r="F1228" s="1" t="str">
        <f>VLOOKUP(E1228,State_code!$B$1:$C$56, 2, FALSE)</f>
        <v>KY</v>
      </c>
      <c r="G1228" s="1">
        <v>2102.0</v>
      </c>
      <c r="H1228" s="1">
        <v>-2.0</v>
      </c>
      <c r="I1228" s="1" t="s">
        <v>2180</v>
      </c>
      <c r="J1228" s="5">
        <v>1.0</v>
      </c>
    </row>
    <row r="1229" hidden="1">
      <c r="A1229" s="1" t="s">
        <v>2181</v>
      </c>
      <c r="B1229" s="1">
        <v>156790.0</v>
      </c>
      <c r="C1229" s="1">
        <v>5.0</v>
      </c>
      <c r="D1229" s="1">
        <v>9.0</v>
      </c>
      <c r="E1229" s="1">
        <f t="shared" si="1"/>
        <v>21</v>
      </c>
      <c r="F1229" s="1" t="str">
        <f>VLOOKUP(E1229,State_code!$B$1:$C$56, 2, FALSE)</f>
        <v>KY</v>
      </c>
      <c r="G1229" s="1">
        <v>2105.0</v>
      </c>
      <c r="H1229" s="1">
        <v>-2.0</v>
      </c>
      <c r="I1229" s="1" t="s">
        <v>2181</v>
      </c>
      <c r="J1229" s="5">
        <v>1.0</v>
      </c>
    </row>
    <row r="1230" hidden="1">
      <c r="A1230" s="1" t="s">
        <v>2182</v>
      </c>
      <c r="B1230" s="1">
        <v>156842.0</v>
      </c>
      <c r="C1230" s="1">
        <v>5.0</v>
      </c>
      <c r="D1230" s="1">
        <v>-2.0</v>
      </c>
      <c r="E1230" s="1">
        <f t="shared" si="1"/>
        <v>21</v>
      </c>
      <c r="F1230" s="1" t="str">
        <f>VLOOKUP(E1230,State_code!$B$1:$C$56, 2, FALSE)</f>
        <v>KY</v>
      </c>
      <c r="G1230" s="1">
        <v>2103.0</v>
      </c>
      <c r="H1230" s="1">
        <v>-2.0</v>
      </c>
      <c r="I1230" s="1" t="s">
        <v>2182</v>
      </c>
      <c r="J1230" s="5">
        <v>1.0</v>
      </c>
    </row>
    <row r="1231" hidden="1">
      <c r="A1231" s="1" t="s">
        <v>2183</v>
      </c>
      <c r="B1231" s="1">
        <v>156851.0</v>
      </c>
      <c r="C1231" s="1">
        <v>5.0</v>
      </c>
      <c r="D1231" s="1">
        <v>5.0</v>
      </c>
      <c r="E1231" s="1">
        <f t="shared" si="1"/>
        <v>21</v>
      </c>
      <c r="F1231" s="1" t="str">
        <f>VLOOKUP(E1231,State_code!$B$1:$C$56, 2, FALSE)</f>
        <v>KY</v>
      </c>
      <c r="G1231" s="1">
        <v>2101.0</v>
      </c>
      <c r="H1231" s="1">
        <v>-2.0</v>
      </c>
      <c r="I1231" s="1" t="s">
        <v>2183</v>
      </c>
      <c r="J1231" s="5">
        <v>1.0</v>
      </c>
    </row>
    <row r="1232" hidden="1">
      <c r="A1232" s="1" t="s">
        <v>2184</v>
      </c>
      <c r="B1232" s="1">
        <v>156860.0</v>
      </c>
      <c r="C1232" s="1">
        <v>5.0</v>
      </c>
      <c r="D1232" s="1">
        <v>5.0</v>
      </c>
      <c r="E1232" s="1">
        <f t="shared" si="1"/>
        <v>21</v>
      </c>
      <c r="F1232" s="1" t="str">
        <f>VLOOKUP(E1232,State_code!$B$1:$C$56, 2, FALSE)</f>
        <v>KY</v>
      </c>
      <c r="G1232" s="1">
        <v>2101.0</v>
      </c>
      <c r="H1232" s="1">
        <v>-2.0</v>
      </c>
      <c r="I1232" s="1" t="s">
        <v>2184</v>
      </c>
      <c r="J1232" s="5">
        <v>1.0</v>
      </c>
    </row>
    <row r="1233" hidden="1">
      <c r="A1233" s="1" t="s">
        <v>2185</v>
      </c>
      <c r="B1233" s="1">
        <v>156921.0</v>
      </c>
      <c r="C1233" s="1">
        <v>5.0</v>
      </c>
      <c r="D1233" s="1">
        <v>6.0</v>
      </c>
      <c r="E1233" s="1">
        <f t="shared" si="1"/>
        <v>21</v>
      </c>
      <c r="F1233" s="1" t="str">
        <f>VLOOKUP(E1233,State_code!$B$1:$C$56, 2, FALSE)</f>
        <v>KY</v>
      </c>
      <c r="G1233" s="1">
        <v>2103.0</v>
      </c>
      <c r="H1233" s="1">
        <v>-2.0</v>
      </c>
      <c r="I1233" s="1" t="s">
        <v>2185</v>
      </c>
      <c r="J1233" s="5">
        <v>4.0</v>
      </c>
    </row>
    <row r="1234" hidden="1">
      <c r="A1234" s="1" t="s">
        <v>2186</v>
      </c>
      <c r="B1234" s="1">
        <v>156967.0</v>
      </c>
      <c r="C1234" s="1">
        <v>5.0</v>
      </c>
      <c r="D1234" s="1">
        <v>-2.0</v>
      </c>
      <c r="E1234" s="1">
        <f t="shared" si="1"/>
        <v>21</v>
      </c>
      <c r="F1234" s="1" t="str">
        <f>VLOOKUP(E1234,State_code!$B$1:$C$56, 2, FALSE)</f>
        <v>KY</v>
      </c>
      <c r="G1234" s="1">
        <v>2106.0</v>
      </c>
      <c r="H1234" s="1">
        <v>-2.0</v>
      </c>
      <c r="I1234" s="1" t="s">
        <v>2186</v>
      </c>
      <c r="J1234" s="5">
        <v>1.0</v>
      </c>
    </row>
    <row r="1235" hidden="1">
      <c r="A1235" s="1" t="s">
        <v>2187</v>
      </c>
      <c r="B1235" s="1">
        <v>157021.0</v>
      </c>
      <c r="C1235" s="1">
        <v>5.0</v>
      </c>
      <c r="D1235" s="1">
        <v>26.0</v>
      </c>
      <c r="E1235" s="1">
        <f t="shared" si="1"/>
        <v>21</v>
      </c>
      <c r="F1235" s="1" t="str">
        <f>VLOOKUP(E1235,State_code!$B$1:$C$56, 2, FALSE)</f>
        <v>KY</v>
      </c>
      <c r="G1235" s="1">
        <v>2105.0</v>
      </c>
      <c r="H1235" s="1">
        <v>-2.0</v>
      </c>
      <c r="I1235" s="1" t="s">
        <v>2187</v>
      </c>
      <c r="J1235" s="5">
        <v>2.0</v>
      </c>
    </row>
    <row r="1236" hidden="1">
      <c r="A1236" s="1" t="s">
        <v>2188</v>
      </c>
      <c r="B1236" s="1">
        <v>157030.0</v>
      </c>
      <c r="C1236" s="1">
        <v>5.0</v>
      </c>
      <c r="D1236" s="1">
        <v>21.0</v>
      </c>
      <c r="E1236" s="1">
        <f t="shared" si="1"/>
        <v>21</v>
      </c>
      <c r="F1236" s="1" t="str">
        <f>VLOOKUP(E1236,State_code!$B$1:$C$56, 2, FALSE)</f>
        <v>KY</v>
      </c>
      <c r="G1236" s="1">
        <v>2105.0</v>
      </c>
      <c r="H1236" s="1">
        <v>78.0</v>
      </c>
      <c r="I1236" s="1" t="s">
        <v>2188</v>
      </c>
      <c r="J1236" s="5">
        <v>2.0</v>
      </c>
    </row>
    <row r="1237" hidden="1">
      <c r="A1237" s="1" t="s">
        <v>2189</v>
      </c>
      <c r="B1237" s="1">
        <v>157058.0</v>
      </c>
      <c r="C1237" s="1">
        <v>5.0</v>
      </c>
      <c r="D1237" s="1">
        <v>22.0</v>
      </c>
      <c r="E1237" s="1">
        <f t="shared" si="1"/>
        <v>21</v>
      </c>
      <c r="F1237" s="1" t="str">
        <f>VLOOKUP(E1237,State_code!$B$1:$C$56, 2, FALSE)</f>
        <v>KY</v>
      </c>
      <c r="G1237" s="1">
        <v>2101.0</v>
      </c>
      <c r="H1237" s="1">
        <v>-2.0</v>
      </c>
      <c r="I1237" s="1" t="s">
        <v>2189</v>
      </c>
      <c r="J1237" s="5">
        <v>2.0</v>
      </c>
    </row>
    <row r="1238" hidden="1">
      <c r="A1238" s="1" t="s">
        <v>2190</v>
      </c>
      <c r="B1238" s="1">
        <v>157076.0</v>
      </c>
      <c r="C1238" s="1">
        <v>5.0</v>
      </c>
      <c r="D1238" s="1">
        <v>22.0</v>
      </c>
      <c r="E1238" s="1">
        <f t="shared" si="1"/>
        <v>21</v>
      </c>
      <c r="F1238" s="1" t="str">
        <f>VLOOKUP(E1238,State_code!$B$1:$C$56, 2, FALSE)</f>
        <v>KY</v>
      </c>
      <c r="G1238" s="1">
        <v>2102.0</v>
      </c>
      <c r="H1238" s="1">
        <v>71.0</v>
      </c>
      <c r="I1238" s="1" t="s">
        <v>2190</v>
      </c>
      <c r="J1238" s="5">
        <v>2.0</v>
      </c>
    </row>
    <row r="1239" hidden="1">
      <c r="A1239" s="1" t="s">
        <v>2191</v>
      </c>
      <c r="B1239" s="1">
        <v>157085.0</v>
      </c>
      <c r="C1239" s="1">
        <v>5.0</v>
      </c>
      <c r="D1239" s="1">
        <v>15.0</v>
      </c>
      <c r="E1239" s="1">
        <f t="shared" si="1"/>
        <v>21</v>
      </c>
      <c r="F1239" s="1" t="str">
        <f>VLOOKUP(E1239,State_code!$B$1:$C$56, 2, FALSE)</f>
        <v>KY</v>
      </c>
      <c r="G1239" s="1">
        <v>2106.0</v>
      </c>
      <c r="H1239" s="1">
        <v>-2.0</v>
      </c>
      <c r="I1239" s="1" t="s">
        <v>2191</v>
      </c>
      <c r="J1239" s="5">
        <v>1.0</v>
      </c>
    </row>
    <row r="1240" hidden="1">
      <c r="A1240" s="1" t="s">
        <v>2192</v>
      </c>
      <c r="B1240" s="1">
        <v>157100.0</v>
      </c>
      <c r="C1240" s="1">
        <v>5.0</v>
      </c>
      <c r="D1240" s="1">
        <v>22.0</v>
      </c>
      <c r="E1240" s="1">
        <f t="shared" si="1"/>
        <v>21</v>
      </c>
      <c r="F1240" s="1" t="str">
        <f>VLOOKUP(E1240,State_code!$B$1:$C$56, 2, FALSE)</f>
        <v>KY</v>
      </c>
      <c r="G1240" s="1">
        <v>2105.0</v>
      </c>
      <c r="H1240" s="1">
        <v>48.0</v>
      </c>
      <c r="I1240" s="1" t="s">
        <v>2192</v>
      </c>
      <c r="J1240" s="5">
        <v>1.0</v>
      </c>
    </row>
    <row r="1241" hidden="1">
      <c r="A1241" s="1" t="s">
        <v>2193</v>
      </c>
      <c r="B1241" s="1">
        <v>157207.0</v>
      </c>
      <c r="C1241" s="1">
        <v>5.0</v>
      </c>
      <c r="D1241" s="1">
        <v>24.0</v>
      </c>
      <c r="E1241" s="1">
        <f t="shared" si="1"/>
        <v>21</v>
      </c>
      <c r="F1241" s="1" t="str">
        <f>VLOOKUP(E1241,State_code!$B$1:$C$56, 2, FALSE)</f>
        <v>KY</v>
      </c>
      <c r="G1241" s="1">
        <v>2106.0</v>
      </c>
      <c r="H1241" s="1">
        <v>61.0</v>
      </c>
      <c r="I1241" s="1" t="s">
        <v>2193</v>
      </c>
      <c r="J1241" s="5">
        <v>4.0</v>
      </c>
    </row>
    <row r="1242" hidden="1">
      <c r="A1242" s="1" t="s">
        <v>2194</v>
      </c>
      <c r="B1242" s="1">
        <v>157216.0</v>
      </c>
      <c r="C1242" s="1">
        <v>5.0</v>
      </c>
      <c r="D1242" s="1">
        <v>18.0</v>
      </c>
      <c r="E1242" s="1">
        <f t="shared" si="1"/>
        <v>21</v>
      </c>
      <c r="F1242" s="1" t="str">
        <f>VLOOKUP(E1242,State_code!$B$1:$C$56, 2, FALSE)</f>
        <v>KY</v>
      </c>
      <c r="G1242" s="1">
        <v>2101.0</v>
      </c>
      <c r="H1242" s="1">
        <v>71.0</v>
      </c>
      <c r="I1242" s="1" t="s">
        <v>2194</v>
      </c>
      <c r="J1242" s="5">
        <v>4.0</v>
      </c>
    </row>
    <row r="1243" hidden="1">
      <c r="A1243" s="1" t="s">
        <v>2195</v>
      </c>
      <c r="B1243" s="1">
        <v>157289.0</v>
      </c>
      <c r="C1243" s="1">
        <v>5.0</v>
      </c>
      <c r="D1243" s="1">
        <v>15.0</v>
      </c>
      <c r="E1243" s="1">
        <f t="shared" si="1"/>
        <v>21</v>
      </c>
      <c r="F1243" s="1" t="str">
        <f>VLOOKUP(E1243,State_code!$B$1:$C$56, 2, FALSE)</f>
        <v>KY</v>
      </c>
      <c r="G1243" s="1">
        <v>2103.0</v>
      </c>
      <c r="H1243" s="1">
        <v>-2.0</v>
      </c>
      <c r="I1243" s="1" t="s">
        <v>2195</v>
      </c>
      <c r="J1243" s="5">
        <v>2.0</v>
      </c>
    </row>
    <row r="1244" hidden="1">
      <c r="A1244" s="1" t="s">
        <v>774</v>
      </c>
      <c r="B1244" s="1">
        <v>157298.0</v>
      </c>
      <c r="C1244" s="1">
        <v>5.0</v>
      </c>
      <c r="D1244" s="1">
        <v>24.0</v>
      </c>
      <c r="E1244" s="1">
        <f t="shared" si="1"/>
        <v>21</v>
      </c>
      <c r="F1244" s="1" t="str">
        <f>VLOOKUP(E1244,State_code!$B$1:$C$56, 2, FALSE)</f>
        <v>KY</v>
      </c>
      <c r="G1244" s="1">
        <v>2103.0</v>
      </c>
      <c r="H1244" s="1">
        <v>66.0</v>
      </c>
      <c r="I1244" s="1" t="s">
        <v>774</v>
      </c>
      <c r="J1244" s="5">
        <v>4.0</v>
      </c>
    </row>
    <row r="1245" hidden="1">
      <c r="A1245" s="1" t="s">
        <v>2196</v>
      </c>
      <c r="B1245" s="1">
        <v>157304.0</v>
      </c>
      <c r="C1245" s="1">
        <v>5.0</v>
      </c>
      <c r="D1245" s="1">
        <v>9.0</v>
      </c>
      <c r="E1245" s="1">
        <f t="shared" si="1"/>
        <v>21</v>
      </c>
      <c r="F1245" s="1" t="str">
        <f>VLOOKUP(E1245,State_code!$B$1:$C$56, 2, FALSE)</f>
        <v>KY</v>
      </c>
      <c r="G1245" s="1">
        <v>2101.0</v>
      </c>
      <c r="H1245" s="1">
        <v>-2.0</v>
      </c>
      <c r="I1245" s="1" t="s">
        <v>2196</v>
      </c>
      <c r="J1245" s="5">
        <v>4.0</v>
      </c>
    </row>
    <row r="1246" hidden="1">
      <c r="A1246" s="1" t="s">
        <v>2197</v>
      </c>
      <c r="B1246" s="1">
        <v>157331.0</v>
      </c>
      <c r="C1246" s="1">
        <v>5.0</v>
      </c>
      <c r="D1246" s="1">
        <v>8.0</v>
      </c>
      <c r="E1246" s="1">
        <f t="shared" si="1"/>
        <v>21</v>
      </c>
      <c r="F1246" s="1" t="str">
        <f>VLOOKUP(E1246,State_code!$B$1:$C$56, 2, FALSE)</f>
        <v>KY</v>
      </c>
      <c r="G1246" s="1">
        <v>2104.0</v>
      </c>
      <c r="H1246" s="1">
        <v>-2.0</v>
      </c>
      <c r="I1246" s="1" t="s">
        <v>2197</v>
      </c>
      <c r="J1246" s="5">
        <v>1.0</v>
      </c>
    </row>
    <row r="1247" hidden="1">
      <c r="A1247" s="1" t="s">
        <v>2198</v>
      </c>
      <c r="B1247" s="1">
        <v>157377.0</v>
      </c>
      <c r="C1247" s="1">
        <v>5.0</v>
      </c>
      <c r="D1247" s="1">
        <v>20.0</v>
      </c>
      <c r="E1247" s="1">
        <f t="shared" si="1"/>
        <v>21</v>
      </c>
      <c r="F1247" s="1" t="str">
        <f>VLOOKUP(E1247,State_code!$B$1:$C$56, 2, FALSE)</f>
        <v>KY</v>
      </c>
      <c r="G1247" s="1">
        <v>2106.0</v>
      </c>
      <c r="H1247" s="1">
        <v>61.0</v>
      </c>
      <c r="I1247" s="1" t="s">
        <v>2198</v>
      </c>
      <c r="J1247" s="5">
        <v>4.0</v>
      </c>
    </row>
    <row r="1248" hidden="1">
      <c r="A1248" s="1" t="s">
        <v>2199</v>
      </c>
      <c r="B1248" s="1">
        <v>157386.0</v>
      </c>
      <c r="C1248" s="1">
        <v>5.0</v>
      </c>
      <c r="D1248" s="1">
        <v>18.0</v>
      </c>
      <c r="E1248" s="1">
        <f t="shared" si="1"/>
        <v>21</v>
      </c>
      <c r="F1248" s="1" t="str">
        <f>VLOOKUP(E1248,State_code!$B$1:$C$56, 2, FALSE)</f>
        <v>KY</v>
      </c>
      <c r="G1248" s="1">
        <v>2105.0</v>
      </c>
      <c r="H1248" s="1">
        <v>-2.0</v>
      </c>
      <c r="I1248" s="1" t="s">
        <v>2199</v>
      </c>
      <c r="J1248" s="5">
        <v>1.0</v>
      </c>
    </row>
    <row r="1249" hidden="1">
      <c r="A1249" s="1" t="s">
        <v>2200</v>
      </c>
      <c r="B1249" s="1">
        <v>157401.0</v>
      </c>
      <c r="C1249" s="1">
        <v>5.0</v>
      </c>
      <c r="D1249" s="1">
        <v>18.0</v>
      </c>
      <c r="E1249" s="1">
        <f t="shared" si="1"/>
        <v>21</v>
      </c>
      <c r="F1249" s="1" t="str">
        <f>VLOOKUP(E1249,State_code!$B$1:$C$56, 2, FALSE)</f>
        <v>KY</v>
      </c>
      <c r="G1249" s="1">
        <v>2101.0</v>
      </c>
      <c r="H1249" s="1">
        <v>-2.0</v>
      </c>
      <c r="I1249" s="1" t="s">
        <v>2200</v>
      </c>
      <c r="J1249" s="5">
        <v>1.0</v>
      </c>
    </row>
    <row r="1250" hidden="1">
      <c r="A1250" s="1" t="s">
        <v>2201</v>
      </c>
      <c r="B1250" s="1">
        <v>157438.0</v>
      </c>
      <c r="C1250" s="1">
        <v>5.0</v>
      </c>
      <c r="D1250" s="1">
        <v>8.0</v>
      </c>
      <c r="E1250" s="1">
        <f t="shared" si="1"/>
        <v>21</v>
      </c>
      <c r="F1250" s="1" t="str">
        <f>VLOOKUP(E1250,State_code!$B$1:$C$56, 2, FALSE)</f>
        <v>KY</v>
      </c>
      <c r="G1250" s="1">
        <v>2104.0</v>
      </c>
      <c r="H1250" s="1">
        <v>-2.0</v>
      </c>
      <c r="I1250" s="1" t="s">
        <v>2201</v>
      </c>
      <c r="J1250" s="5">
        <v>2.0</v>
      </c>
    </row>
    <row r="1251" hidden="1">
      <c r="A1251" s="1" t="s">
        <v>2202</v>
      </c>
      <c r="B1251" s="1">
        <v>157447.0</v>
      </c>
      <c r="C1251" s="1">
        <v>5.0</v>
      </c>
      <c r="D1251" s="1">
        <v>17.0</v>
      </c>
      <c r="E1251" s="1">
        <f t="shared" si="1"/>
        <v>21</v>
      </c>
      <c r="F1251" s="1" t="str">
        <f>VLOOKUP(E1251,State_code!$B$1:$C$56, 2, FALSE)</f>
        <v>KY</v>
      </c>
      <c r="G1251" s="1">
        <v>2104.0</v>
      </c>
      <c r="H1251" s="1">
        <v>-2.0</v>
      </c>
      <c r="I1251" s="1" t="s">
        <v>2202</v>
      </c>
      <c r="J1251" s="5">
        <v>3.0</v>
      </c>
    </row>
    <row r="1252" hidden="1">
      <c r="A1252" s="1" t="s">
        <v>2203</v>
      </c>
      <c r="B1252" s="1">
        <v>157483.0</v>
      </c>
      <c r="C1252" s="1">
        <v>5.0</v>
      </c>
      <c r="D1252" s="1">
        <v>8.0</v>
      </c>
      <c r="E1252" s="1">
        <f t="shared" si="1"/>
        <v>21</v>
      </c>
      <c r="F1252" s="1" t="str">
        <f>VLOOKUP(E1252,State_code!$B$1:$C$56, 2, FALSE)</f>
        <v>KY</v>
      </c>
      <c r="G1252" s="1">
        <v>2101.0</v>
      </c>
      <c r="H1252" s="1">
        <v>-2.0</v>
      </c>
      <c r="I1252" s="1" t="s">
        <v>2203</v>
      </c>
      <c r="J1252" s="5">
        <v>1.0</v>
      </c>
    </row>
    <row r="1253" hidden="1">
      <c r="A1253" s="1" t="s">
        <v>2204</v>
      </c>
      <c r="B1253" s="1">
        <v>157535.0</v>
      </c>
      <c r="C1253" s="1">
        <v>5.0</v>
      </c>
      <c r="D1253" s="1">
        <v>17.0</v>
      </c>
      <c r="E1253" s="1">
        <f t="shared" si="1"/>
        <v>21</v>
      </c>
      <c r="F1253" s="1" t="str">
        <f>VLOOKUP(E1253,State_code!$B$1:$C$56, 2, FALSE)</f>
        <v>KY</v>
      </c>
      <c r="G1253" s="1">
        <v>2105.0</v>
      </c>
      <c r="H1253" s="1">
        <v>66.0</v>
      </c>
      <c r="I1253" s="1" t="s">
        <v>2204</v>
      </c>
      <c r="J1253" s="5">
        <v>4.0</v>
      </c>
    </row>
    <row r="1254" hidden="1">
      <c r="A1254" s="1" t="s">
        <v>2205</v>
      </c>
      <c r="B1254" s="1">
        <v>157553.0</v>
      </c>
      <c r="C1254" s="1">
        <v>5.0</v>
      </c>
      <c r="D1254" s="1">
        <v>4.0</v>
      </c>
      <c r="E1254" s="1">
        <f t="shared" si="1"/>
        <v>21</v>
      </c>
      <c r="F1254" s="1" t="str">
        <f>VLOOKUP(E1254,State_code!$B$1:$C$56, 2, FALSE)</f>
        <v>KY</v>
      </c>
      <c r="G1254" s="1">
        <v>2105.0</v>
      </c>
      <c r="H1254" s="1">
        <v>-2.0</v>
      </c>
      <c r="I1254" s="1" t="s">
        <v>2205</v>
      </c>
      <c r="J1254" s="5">
        <v>2.0</v>
      </c>
    </row>
    <row r="1255" hidden="1">
      <c r="A1255" s="1" t="s">
        <v>2206</v>
      </c>
      <c r="B1255" s="1">
        <v>157614.0</v>
      </c>
      <c r="C1255" s="1">
        <v>5.0</v>
      </c>
      <c r="D1255" s="1">
        <v>-2.0</v>
      </c>
      <c r="E1255" s="1">
        <f t="shared" si="1"/>
        <v>21</v>
      </c>
      <c r="F1255" s="1" t="str">
        <f>VLOOKUP(E1255,State_code!$B$1:$C$56, 2, FALSE)</f>
        <v>KY</v>
      </c>
      <c r="G1255" s="1">
        <v>2103.0</v>
      </c>
      <c r="H1255" s="1">
        <v>-2.0</v>
      </c>
      <c r="I1255" s="1" t="s">
        <v>2206</v>
      </c>
      <c r="J1255" s="5">
        <v>2.0</v>
      </c>
    </row>
    <row r="1256" hidden="1">
      <c r="A1256" s="1" t="s">
        <v>2207</v>
      </c>
      <c r="B1256" s="1">
        <v>157650.0</v>
      </c>
      <c r="C1256" s="1">
        <v>5.0</v>
      </c>
      <c r="D1256" s="1">
        <v>-2.0</v>
      </c>
      <c r="E1256" s="1">
        <f t="shared" si="1"/>
        <v>21</v>
      </c>
      <c r="F1256" s="1" t="str">
        <f>VLOOKUP(E1256,State_code!$B$1:$C$56, 2, FALSE)</f>
        <v>KY</v>
      </c>
      <c r="G1256" s="1">
        <v>2102.0</v>
      </c>
      <c r="H1256" s="1">
        <v>-2.0</v>
      </c>
      <c r="I1256" s="1" t="s">
        <v>2207</v>
      </c>
      <c r="J1256" s="5">
        <v>1.0</v>
      </c>
    </row>
    <row r="1257" hidden="1">
      <c r="A1257" s="1" t="s">
        <v>2208</v>
      </c>
      <c r="B1257" s="1">
        <v>157669.0</v>
      </c>
      <c r="C1257" s="1">
        <v>5.0</v>
      </c>
      <c r="D1257" s="1">
        <v>-2.0</v>
      </c>
      <c r="E1257" s="1">
        <f t="shared" si="1"/>
        <v>21</v>
      </c>
      <c r="F1257" s="1" t="str">
        <f>VLOOKUP(E1257,State_code!$B$1:$C$56, 2, FALSE)</f>
        <v>KY</v>
      </c>
      <c r="G1257" s="1">
        <v>2103.0</v>
      </c>
      <c r="H1257" s="1">
        <v>-2.0</v>
      </c>
      <c r="I1257" s="1" t="s">
        <v>2208</v>
      </c>
      <c r="J1257" s="5">
        <v>2.0</v>
      </c>
    </row>
    <row r="1258" hidden="1">
      <c r="A1258" s="1" t="s">
        <v>2209</v>
      </c>
      <c r="B1258" s="1">
        <v>157678.0</v>
      </c>
      <c r="C1258" s="1">
        <v>5.0</v>
      </c>
      <c r="D1258" s="1">
        <v>-2.0</v>
      </c>
      <c r="E1258" s="1">
        <f t="shared" si="1"/>
        <v>21</v>
      </c>
      <c r="F1258" s="1" t="str">
        <f>VLOOKUP(E1258,State_code!$B$1:$C$56, 2, FALSE)</f>
        <v>KY</v>
      </c>
      <c r="G1258" s="1">
        <v>2104.0</v>
      </c>
      <c r="H1258" s="1">
        <v>-2.0</v>
      </c>
      <c r="I1258" s="1" t="s">
        <v>2209</v>
      </c>
      <c r="J1258" s="5">
        <v>2.0</v>
      </c>
    </row>
    <row r="1259" hidden="1">
      <c r="A1259" s="1" t="s">
        <v>2210</v>
      </c>
      <c r="B1259" s="1">
        <v>157711.0</v>
      </c>
      <c r="C1259" s="1">
        <v>5.0</v>
      </c>
      <c r="D1259" s="1">
        <v>7.0</v>
      </c>
      <c r="E1259" s="1">
        <f t="shared" si="1"/>
        <v>21</v>
      </c>
      <c r="F1259" s="1" t="str">
        <f>VLOOKUP(E1259,State_code!$B$1:$C$56, 2, FALSE)</f>
        <v>KY</v>
      </c>
      <c r="G1259" s="1">
        <v>2105.0</v>
      </c>
      <c r="H1259" s="1">
        <v>-2.0</v>
      </c>
      <c r="I1259" s="1" t="s">
        <v>2210</v>
      </c>
      <c r="J1259" s="5">
        <v>4.0</v>
      </c>
    </row>
    <row r="1260" hidden="1">
      <c r="A1260" s="1" t="s">
        <v>2211</v>
      </c>
      <c r="B1260" s="1">
        <v>157739.0</v>
      </c>
      <c r="C1260" s="1">
        <v>5.0</v>
      </c>
      <c r="D1260" s="1">
        <v>5.0</v>
      </c>
      <c r="E1260" s="1">
        <f t="shared" si="1"/>
        <v>21</v>
      </c>
      <c r="F1260" s="1" t="str">
        <f>VLOOKUP(E1260,State_code!$B$1:$C$56, 2, FALSE)</f>
        <v>KY</v>
      </c>
      <c r="G1260" s="1">
        <v>2105.0</v>
      </c>
      <c r="H1260" s="1">
        <v>-2.0</v>
      </c>
      <c r="I1260" s="1" t="s">
        <v>2211</v>
      </c>
      <c r="J1260" s="5">
        <v>1.0</v>
      </c>
    </row>
    <row r="1261" hidden="1">
      <c r="A1261" s="1" t="s">
        <v>2212</v>
      </c>
      <c r="B1261" s="1">
        <v>157748.0</v>
      </c>
      <c r="C1261" s="1">
        <v>5.0</v>
      </c>
      <c r="D1261" s="1">
        <v>24.0</v>
      </c>
      <c r="E1261" s="1">
        <f t="shared" si="1"/>
        <v>21</v>
      </c>
      <c r="F1261" s="1" t="str">
        <f>VLOOKUP(E1261,State_code!$B$1:$C$56, 2, FALSE)</f>
        <v>KY</v>
      </c>
      <c r="G1261" s="1">
        <v>2103.0</v>
      </c>
      <c r="H1261" s="1">
        <v>75.0</v>
      </c>
      <c r="I1261" s="1" t="s">
        <v>2212</v>
      </c>
      <c r="J1261" s="5">
        <v>1.0</v>
      </c>
    </row>
    <row r="1262" hidden="1">
      <c r="A1262" s="1" t="s">
        <v>2213</v>
      </c>
      <c r="B1262" s="1">
        <v>157757.0</v>
      </c>
      <c r="C1262" s="1">
        <v>5.0</v>
      </c>
      <c r="D1262" s="1">
        <v>18.0</v>
      </c>
      <c r="E1262" s="1">
        <f t="shared" si="1"/>
        <v>21</v>
      </c>
      <c r="F1262" s="1" t="str">
        <f>VLOOKUP(E1262,State_code!$B$1:$C$56, 2, FALSE)</f>
        <v>KY</v>
      </c>
      <c r="G1262" s="1">
        <v>2103.0</v>
      </c>
      <c r="H1262" s="1">
        <v>30.0</v>
      </c>
      <c r="I1262" s="1" t="s">
        <v>2213</v>
      </c>
      <c r="J1262" s="5">
        <v>2.0</v>
      </c>
    </row>
    <row r="1263" hidden="1">
      <c r="A1263" s="1" t="s">
        <v>2214</v>
      </c>
      <c r="B1263" s="1">
        <v>157793.0</v>
      </c>
      <c r="C1263" s="1">
        <v>5.0</v>
      </c>
      <c r="D1263" s="1">
        <v>18.0</v>
      </c>
      <c r="E1263" s="1">
        <f t="shared" si="1"/>
        <v>21</v>
      </c>
      <c r="F1263" s="1" t="str">
        <f>VLOOKUP(E1263,State_code!$B$1:$C$56, 2, FALSE)</f>
        <v>KY</v>
      </c>
      <c r="G1263" s="1">
        <v>2103.0</v>
      </c>
      <c r="H1263" s="1">
        <v>-2.0</v>
      </c>
      <c r="I1263" s="1" t="s">
        <v>2214</v>
      </c>
      <c r="J1263" s="5">
        <v>2.0</v>
      </c>
    </row>
    <row r="1264" hidden="1">
      <c r="A1264" s="1" t="s">
        <v>2215</v>
      </c>
      <c r="B1264" s="1">
        <v>157809.0</v>
      </c>
      <c r="C1264" s="1">
        <v>5.0</v>
      </c>
      <c r="D1264" s="1">
        <v>20.0</v>
      </c>
      <c r="E1264" s="1">
        <f t="shared" si="1"/>
        <v>21</v>
      </c>
      <c r="F1264" s="1" t="str">
        <f>VLOOKUP(E1264,State_code!$B$1:$C$56, 2, FALSE)</f>
        <v>KY</v>
      </c>
      <c r="G1264" s="1">
        <v>2104.0</v>
      </c>
      <c r="H1264" s="1">
        <v>30.0</v>
      </c>
      <c r="I1264" s="1" t="s">
        <v>2215</v>
      </c>
      <c r="J1264" s="5">
        <v>2.0</v>
      </c>
    </row>
    <row r="1265" hidden="1">
      <c r="A1265" s="1" t="s">
        <v>553</v>
      </c>
      <c r="B1265" s="1">
        <v>157818.0</v>
      </c>
      <c r="C1265" s="1">
        <v>5.0</v>
      </c>
      <c r="D1265" s="1">
        <v>21.0</v>
      </c>
      <c r="E1265" s="1">
        <f t="shared" si="1"/>
        <v>21</v>
      </c>
      <c r="F1265" s="1" t="str">
        <f>VLOOKUP(E1265,State_code!$B$1:$C$56, 2, FALSE)</f>
        <v>KY</v>
      </c>
      <c r="G1265" s="1">
        <v>2106.0</v>
      </c>
      <c r="H1265" s="1">
        <v>61.0</v>
      </c>
      <c r="I1265" s="1" t="s">
        <v>553</v>
      </c>
      <c r="J1265" s="5">
        <v>1.0</v>
      </c>
    </row>
    <row r="1266" hidden="1">
      <c r="A1266" s="1" t="s">
        <v>2216</v>
      </c>
      <c r="B1266" s="1">
        <v>157854.0</v>
      </c>
      <c r="C1266" s="1">
        <v>5.0</v>
      </c>
      <c r="D1266" s="1">
        <v>-2.0</v>
      </c>
      <c r="E1266" s="1">
        <f t="shared" si="1"/>
        <v>21</v>
      </c>
      <c r="F1266" s="1" t="str">
        <f>VLOOKUP(E1266,State_code!$B$1:$C$56, 2, FALSE)</f>
        <v>KY</v>
      </c>
      <c r="G1266" s="1">
        <v>2106.0</v>
      </c>
      <c r="H1266" s="1">
        <v>-2.0</v>
      </c>
      <c r="I1266" s="1" t="s">
        <v>2216</v>
      </c>
      <c r="J1266" s="5">
        <v>1.0</v>
      </c>
    </row>
    <row r="1267" hidden="1">
      <c r="A1267" s="1" t="s">
        <v>389</v>
      </c>
      <c r="B1267" s="1">
        <v>157863.0</v>
      </c>
      <c r="C1267" s="1">
        <v>5.0</v>
      </c>
      <c r="D1267" s="1">
        <v>20.0</v>
      </c>
      <c r="E1267" s="1">
        <f t="shared" si="1"/>
        <v>21</v>
      </c>
      <c r="F1267" s="1" t="str">
        <f>VLOOKUP(E1267,State_code!$B$1:$C$56, 2, FALSE)</f>
        <v>KY</v>
      </c>
      <c r="G1267" s="1">
        <v>2105.0</v>
      </c>
      <c r="H1267" s="1">
        <v>71.0</v>
      </c>
      <c r="I1267" s="1" t="s">
        <v>389</v>
      </c>
      <c r="J1267" s="5">
        <v>1.0</v>
      </c>
    </row>
    <row r="1268" hidden="1">
      <c r="A1268" s="1" t="s">
        <v>2217</v>
      </c>
      <c r="B1268" s="1">
        <v>157951.0</v>
      </c>
      <c r="C1268" s="1">
        <v>5.0</v>
      </c>
      <c r="D1268" s="1">
        <v>17.0</v>
      </c>
      <c r="E1268" s="1">
        <f t="shared" si="1"/>
        <v>21</v>
      </c>
      <c r="F1268" s="1" t="str">
        <f>VLOOKUP(E1268,State_code!$B$1:$C$56, 2, FALSE)</f>
        <v>KY</v>
      </c>
      <c r="G1268" s="1">
        <v>2102.0</v>
      </c>
      <c r="H1268" s="1">
        <v>-2.0</v>
      </c>
      <c r="I1268" s="1" t="s">
        <v>2217</v>
      </c>
      <c r="J1268" s="5">
        <v>1.0</v>
      </c>
    </row>
    <row r="1269" hidden="1">
      <c r="A1269" s="1" t="s">
        <v>2218</v>
      </c>
      <c r="B1269" s="1">
        <v>158088.0</v>
      </c>
      <c r="C1269" s="1">
        <v>5.0</v>
      </c>
      <c r="D1269" s="1">
        <v>13.0</v>
      </c>
      <c r="E1269" s="1">
        <f t="shared" si="1"/>
        <v>22</v>
      </c>
      <c r="F1269" s="1" t="str">
        <f>VLOOKUP(E1269,State_code!$B$1:$C$56, 2, FALSE)</f>
        <v>LA</v>
      </c>
      <c r="G1269" s="1">
        <v>2205.0</v>
      </c>
      <c r="H1269" s="1">
        <v>-2.0</v>
      </c>
      <c r="I1269" s="1" t="s">
        <v>2218</v>
      </c>
      <c r="J1269" s="5">
        <v>1.0</v>
      </c>
    </row>
    <row r="1270" hidden="1">
      <c r="A1270" s="1" t="s">
        <v>2219</v>
      </c>
      <c r="B1270" s="1">
        <v>158246.0</v>
      </c>
      <c r="C1270" s="1">
        <v>5.0</v>
      </c>
      <c r="D1270" s="1">
        <v>-2.0</v>
      </c>
      <c r="E1270" s="1">
        <f t="shared" si="1"/>
        <v>22</v>
      </c>
      <c r="F1270" s="1" t="str">
        <f>VLOOKUP(E1270,State_code!$B$1:$C$56, 2, FALSE)</f>
        <v>LA</v>
      </c>
      <c r="G1270" s="1">
        <v>2204.0</v>
      </c>
      <c r="H1270" s="1">
        <v>-2.0</v>
      </c>
      <c r="I1270" s="1" t="s">
        <v>2219</v>
      </c>
      <c r="J1270" s="5">
        <v>2.0</v>
      </c>
    </row>
    <row r="1271" hidden="1">
      <c r="A1271" s="1" t="s">
        <v>2220</v>
      </c>
      <c r="B1271" s="1">
        <v>158325.0</v>
      </c>
      <c r="C1271" s="1">
        <v>5.0</v>
      </c>
      <c r="D1271" s="1">
        <v>-2.0</v>
      </c>
      <c r="E1271" s="1">
        <f t="shared" si="1"/>
        <v>22</v>
      </c>
      <c r="F1271" s="1" t="str">
        <f>VLOOKUP(E1271,State_code!$B$1:$C$56, 2, FALSE)</f>
        <v>LA</v>
      </c>
      <c r="G1271" s="1">
        <v>2206.0</v>
      </c>
      <c r="H1271" s="1">
        <v>-2.0</v>
      </c>
      <c r="I1271" s="1" t="s">
        <v>2220</v>
      </c>
      <c r="J1271" s="5">
        <v>2.0</v>
      </c>
    </row>
    <row r="1272" hidden="1">
      <c r="A1272" s="1" t="s">
        <v>2221</v>
      </c>
      <c r="B1272" s="1">
        <v>158431.0</v>
      </c>
      <c r="C1272" s="1">
        <v>5.0</v>
      </c>
      <c r="D1272" s="1">
        <v>4.0</v>
      </c>
      <c r="E1272" s="1">
        <f t="shared" si="1"/>
        <v>22</v>
      </c>
      <c r="F1272" s="1" t="str">
        <f>VLOOKUP(E1272,State_code!$B$1:$C$56, 2, FALSE)</f>
        <v>LA</v>
      </c>
      <c r="G1272" s="1">
        <v>2204.0</v>
      </c>
      <c r="H1272" s="1">
        <v>-2.0</v>
      </c>
      <c r="I1272" s="1" t="s">
        <v>2221</v>
      </c>
      <c r="J1272" s="5">
        <v>2.0</v>
      </c>
    </row>
    <row r="1273" hidden="1">
      <c r="A1273" s="1" t="s">
        <v>2222</v>
      </c>
      <c r="B1273" s="1">
        <v>158477.0</v>
      </c>
      <c r="C1273" s="1">
        <v>5.0</v>
      </c>
      <c r="D1273" s="1">
        <v>21.0</v>
      </c>
      <c r="E1273" s="1">
        <f t="shared" si="1"/>
        <v>22</v>
      </c>
      <c r="F1273" s="1" t="str">
        <f>VLOOKUP(E1273,State_code!$B$1:$C$56, 2, FALSE)</f>
        <v>LA</v>
      </c>
      <c r="G1273" s="1">
        <v>2204.0</v>
      </c>
      <c r="H1273" s="1">
        <v>71.0</v>
      </c>
      <c r="I1273" s="1" t="s">
        <v>2222</v>
      </c>
      <c r="J1273" s="5">
        <v>4.0</v>
      </c>
    </row>
    <row r="1274" hidden="1">
      <c r="A1274" s="1" t="s">
        <v>2223</v>
      </c>
      <c r="B1274" s="1">
        <v>158538.0</v>
      </c>
      <c r="C1274" s="1">
        <v>5.0</v>
      </c>
      <c r="D1274" s="1">
        <v>-2.0</v>
      </c>
      <c r="E1274" s="1">
        <f t="shared" si="1"/>
        <v>22</v>
      </c>
      <c r="F1274" s="1" t="str">
        <f>VLOOKUP(E1274,State_code!$B$1:$C$56, 2, FALSE)</f>
        <v>LA</v>
      </c>
      <c r="G1274" s="1">
        <v>2205.0</v>
      </c>
      <c r="H1274" s="1">
        <v>-2.0</v>
      </c>
      <c r="I1274" s="1" t="s">
        <v>2223</v>
      </c>
      <c r="J1274" s="5">
        <v>2.0</v>
      </c>
    </row>
    <row r="1275" hidden="1">
      <c r="A1275" s="1" t="s">
        <v>2224</v>
      </c>
      <c r="B1275" s="1">
        <v>158617.0</v>
      </c>
      <c r="C1275" s="1">
        <v>5.0</v>
      </c>
      <c r="D1275" s="1">
        <v>-2.0</v>
      </c>
      <c r="E1275" s="1">
        <f t="shared" si="1"/>
        <v>22</v>
      </c>
      <c r="F1275" s="1" t="str">
        <f>VLOOKUP(E1275,State_code!$B$1:$C$56, 2, FALSE)</f>
        <v>LA</v>
      </c>
      <c r="G1275" s="1">
        <v>2202.0</v>
      </c>
      <c r="H1275" s="1">
        <v>-2.0</v>
      </c>
      <c r="I1275" s="1" t="s">
        <v>2224</v>
      </c>
      <c r="J1275" s="5">
        <v>1.0</v>
      </c>
    </row>
    <row r="1276" hidden="1">
      <c r="A1276" s="1" t="s">
        <v>2225</v>
      </c>
      <c r="B1276" s="1">
        <v>158662.0</v>
      </c>
      <c r="C1276" s="1">
        <v>5.0</v>
      </c>
      <c r="D1276" s="1">
        <v>4.0</v>
      </c>
      <c r="E1276" s="1">
        <f t="shared" si="1"/>
        <v>22</v>
      </c>
      <c r="F1276" s="1" t="str">
        <f>VLOOKUP(E1276,State_code!$B$1:$C$56, 2, FALSE)</f>
        <v>LA</v>
      </c>
      <c r="G1276" s="1">
        <v>2201.0</v>
      </c>
      <c r="H1276" s="1">
        <v>-2.0</v>
      </c>
      <c r="I1276" s="1" t="s">
        <v>2225</v>
      </c>
      <c r="J1276" s="5">
        <v>4.0</v>
      </c>
    </row>
    <row r="1277" hidden="1">
      <c r="A1277" s="1" t="s">
        <v>2226</v>
      </c>
      <c r="B1277" s="1">
        <v>158778.0</v>
      </c>
      <c r="C1277" s="1">
        <v>5.0</v>
      </c>
      <c r="D1277" s="1">
        <v>-2.0</v>
      </c>
      <c r="E1277" s="1">
        <f t="shared" si="1"/>
        <v>22</v>
      </c>
      <c r="F1277" s="1" t="str">
        <f>VLOOKUP(E1277,State_code!$B$1:$C$56, 2, FALSE)</f>
        <v>LA</v>
      </c>
      <c r="G1277" s="1">
        <v>2203.0</v>
      </c>
      <c r="H1277" s="1">
        <v>-2.0</v>
      </c>
      <c r="I1277" s="1" t="s">
        <v>2226</v>
      </c>
      <c r="J1277" s="5">
        <v>1.0</v>
      </c>
    </row>
    <row r="1278" hidden="1">
      <c r="A1278" s="1" t="s">
        <v>2227</v>
      </c>
      <c r="B1278" s="1">
        <v>158787.0</v>
      </c>
      <c r="C1278" s="1">
        <v>5.0</v>
      </c>
      <c r="D1278" s="1">
        <v>-2.0</v>
      </c>
      <c r="E1278" s="1">
        <f t="shared" si="1"/>
        <v>22</v>
      </c>
      <c r="F1278" s="1" t="str">
        <f>VLOOKUP(E1278,State_code!$B$1:$C$56, 2, FALSE)</f>
        <v>LA</v>
      </c>
      <c r="G1278" s="1">
        <v>2206.0</v>
      </c>
      <c r="H1278" s="1">
        <v>-2.0</v>
      </c>
      <c r="I1278" s="1" t="s">
        <v>2227</v>
      </c>
      <c r="J1278" s="5">
        <v>1.0</v>
      </c>
    </row>
    <row r="1279" hidden="1">
      <c r="A1279" s="1" t="s">
        <v>2228</v>
      </c>
      <c r="B1279" s="1">
        <v>158802.0</v>
      </c>
      <c r="C1279" s="1">
        <v>5.0</v>
      </c>
      <c r="D1279" s="1">
        <v>21.0</v>
      </c>
      <c r="E1279" s="1">
        <f t="shared" si="1"/>
        <v>22</v>
      </c>
      <c r="F1279" s="1" t="str">
        <f>VLOOKUP(E1279,State_code!$B$1:$C$56, 2, FALSE)</f>
        <v>LA</v>
      </c>
      <c r="G1279" s="1">
        <v>2202.0</v>
      </c>
      <c r="H1279" s="1">
        <v>71.0</v>
      </c>
      <c r="I1279" s="1" t="s">
        <v>2228</v>
      </c>
      <c r="J1279" s="5">
        <v>4.0</v>
      </c>
    </row>
    <row r="1280" hidden="1">
      <c r="A1280" s="1" t="s">
        <v>2229</v>
      </c>
      <c r="B1280" s="1">
        <v>158884.0</v>
      </c>
      <c r="C1280" s="1">
        <v>5.0</v>
      </c>
      <c r="D1280" s="1">
        <v>8.0</v>
      </c>
      <c r="E1280" s="1">
        <f t="shared" si="1"/>
        <v>22</v>
      </c>
      <c r="F1280" s="1" t="str">
        <f>VLOOKUP(E1280,State_code!$B$1:$C$56, 2, FALSE)</f>
        <v>LA</v>
      </c>
      <c r="G1280" s="1">
        <v>2201.0</v>
      </c>
      <c r="H1280" s="1">
        <v>-2.0</v>
      </c>
      <c r="I1280" s="1" t="s">
        <v>2229</v>
      </c>
      <c r="J1280" s="5">
        <v>1.0</v>
      </c>
    </row>
    <row r="1281" hidden="1">
      <c r="A1281" s="1" t="s">
        <v>2230</v>
      </c>
      <c r="B1281" s="1">
        <v>159009.0</v>
      </c>
      <c r="C1281" s="1">
        <v>5.0</v>
      </c>
      <c r="D1281" s="1">
        <v>18.0</v>
      </c>
      <c r="E1281" s="1">
        <f t="shared" si="1"/>
        <v>22</v>
      </c>
      <c r="F1281" s="1" t="str">
        <f>VLOOKUP(E1281,State_code!$B$1:$C$56, 2, FALSE)</f>
        <v>LA</v>
      </c>
      <c r="G1281" s="1">
        <v>2205.0</v>
      </c>
      <c r="H1281" s="1">
        <v>-2.0</v>
      </c>
      <c r="I1281" s="1" t="s">
        <v>2230</v>
      </c>
      <c r="J1281" s="5">
        <v>1.0</v>
      </c>
    </row>
    <row r="1282" hidden="1">
      <c r="A1282" s="1" t="s">
        <v>2231</v>
      </c>
      <c r="B1282" s="1">
        <v>159027.0</v>
      </c>
      <c r="C1282" s="1">
        <v>5.0</v>
      </c>
      <c r="D1282" s="1">
        <v>-2.0</v>
      </c>
      <c r="E1282" s="1">
        <f t="shared" si="1"/>
        <v>22</v>
      </c>
      <c r="F1282" s="1" t="str">
        <f>VLOOKUP(E1282,State_code!$B$1:$C$56, 2, FALSE)</f>
        <v>LA</v>
      </c>
      <c r="G1282" s="1">
        <v>2204.0</v>
      </c>
      <c r="H1282" s="1">
        <v>-2.0</v>
      </c>
      <c r="I1282" s="1" t="s">
        <v>2231</v>
      </c>
      <c r="J1282" s="5">
        <v>1.0</v>
      </c>
    </row>
    <row r="1283" hidden="1">
      <c r="A1283" s="1" t="s">
        <v>2232</v>
      </c>
      <c r="B1283" s="1">
        <v>159197.0</v>
      </c>
      <c r="C1283" s="1">
        <v>5.0</v>
      </c>
      <c r="D1283" s="1">
        <v>11.0</v>
      </c>
      <c r="E1283" s="1">
        <f t="shared" si="1"/>
        <v>22</v>
      </c>
      <c r="F1283" s="1" t="str">
        <f>VLOOKUP(E1283,State_code!$B$1:$C$56, 2, FALSE)</f>
        <v>LA</v>
      </c>
      <c r="G1283" s="1">
        <v>2206.0</v>
      </c>
      <c r="H1283" s="1">
        <v>-2.0</v>
      </c>
      <c r="I1283" s="1" t="s">
        <v>2232</v>
      </c>
      <c r="J1283" s="5">
        <v>1.0</v>
      </c>
    </row>
    <row r="1284" hidden="1">
      <c r="A1284" s="1" t="s">
        <v>2233</v>
      </c>
      <c r="B1284" s="1">
        <v>159328.0</v>
      </c>
      <c r="C1284" s="1">
        <v>5.0</v>
      </c>
      <c r="D1284" s="1">
        <v>-2.0</v>
      </c>
      <c r="E1284" s="1">
        <f t="shared" si="1"/>
        <v>22</v>
      </c>
      <c r="F1284" s="1" t="str">
        <f>VLOOKUP(E1284,State_code!$B$1:$C$56, 2, FALSE)</f>
        <v>LA</v>
      </c>
      <c r="G1284" s="1">
        <v>2201.0</v>
      </c>
      <c r="H1284" s="1">
        <v>-2.0</v>
      </c>
      <c r="I1284" s="1" t="s">
        <v>2233</v>
      </c>
      <c r="J1284" s="5">
        <v>4.0</v>
      </c>
    </row>
    <row r="1285" hidden="1">
      <c r="A1285" s="1" t="s">
        <v>2234</v>
      </c>
      <c r="B1285" s="1">
        <v>159373.0</v>
      </c>
      <c r="C1285" s="1">
        <v>5.0</v>
      </c>
      <c r="D1285" s="1">
        <v>25.0</v>
      </c>
      <c r="E1285" s="1">
        <f t="shared" si="1"/>
        <v>22</v>
      </c>
      <c r="F1285" s="1" t="str">
        <f>VLOOKUP(E1285,State_code!$B$1:$C$56, 2, FALSE)</f>
        <v>LA</v>
      </c>
      <c r="G1285" s="1">
        <v>2202.0</v>
      </c>
      <c r="H1285" s="1">
        <v>-2.0</v>
      </c>
      <c r="I1285" s="1" t="s">
        <v>2234</v>
      </c>
      <c r="J1285" s="5">
        <v>4.0</v>
      </c>
    </row>
    <row r="1286" hidden="1">
      <c r="A1286" s="1" t="s">
        <v>2235</v>
      </c>
      <c r="B1286" s="1">
        <v>159382.0</v>
      </c>
      <c r="C1286" s="1">
        <v>5.0</v>
      </c>
      <c r="D1286" s="1">
        <v>22.0</v>
      </c>
      <c r="E1286" s="1">
        <f t="shared" si="1"/>
        <v>22</v>
      </c>
      <c r="F1286" s="1" t="str">
        <f>VLOOKUP(E1286,State_code!$B$1:$C$56, 2, FALSE)</f>
        <v>LA</v>
      </c>
      <c r="G1286" s="1">
        <v>2205.0</v>
      </c>
      <c r="H1286" s="1">
        <v>-2.0</v>
      </c>
      <c r="I1286" s="1" t="s">
        <v>2235</v>
      </c>
      <c r="J1286" s="5">
        <v>2.0</v>
      </c>
    </row>
    <row r="1287" hidden="1">
      <c r="A1287" s="1" t="s">
        <v>2236</v>
      </c>
      <c r="B1287" s="1">
        <v>159391.0</v>
      </c>
      <c r="C1287" s="1">
        <v>5.0</v>
      </c>
      <c r="D1287" s="1">
        <v>15.0</v>
      </c>
      <c r="E1287" s="1">
        <f t="shared" si="1"/>
        <v>22</v>
      </c>
      <c r="F1287" s="1" t="str">
        <f>VLOOKUP(E1287,State_code!$B$1:$C$56, 2, FALSE)</f>
        <v>LA</v>
      </c>
      <c r="G1287" s="1">
        <v>2206.0</v>
      </c>
      <c r="H1287" s="1">
        <v>-2.0</v>
      </c>
      <c r="I1287" s="1" t="s">
        <v>2236</v>
      </c>
      <c r="J1287" s="5">
        <v>2.0</v>
      </c>
    </row>
    <row r="1288" hidden="1">
      <c r="A1288" s="1" t="s">
        <v>2237</v>
      </c>
      <c r="B1288" s="1">
        <v>159407.0</v>
      </c>
      <c r="C1288" s="1">
        <v>5.0</v>
      </c>
      <c r="D1288" s="1">
        <v>7.0</v>
      </c>
      <c r="E1288" s="1">
        <f t="shared" si="1"/>
        <v>22</v>
      </c>
      <c r="F1288" s="1" t="str">
        <f>VLOOKUP(E1288,State_code!$B$1:$C$56, 2, FALSE)</f>
        <v>LA</v>
      </c>
      <c r="G1288" s="1">
        <v>2203.0</v>
      </c>
      <c r="H1288" s="1">
        <v>-2.0</v>
      </c>
      <c r="I1288" s="1" t="s">
        <v>2237</v>
      </c>
      <c r="J1288" s="5">
        <v>2.0</v>
      </c>
    </row>
    <row r="1289" hidden="1">
      <c r="A1289" s="1" t="s">
        <v>2238</v>
      </c>
      <c r="B1289" s="1">
        <v>159416.0</v>
      </c>
      <c r="C1289" s="1">
        <v>5.0</v>
      </c>
      <c r="D1289" s="1">
        <v>18.0</v>
      </c>
      <c r="E1289" s="1">
        <f t="shared" si="1"/>
        <v>22</v>
      </c>
      <c r="F1289" s="1" t="str">
        <f>VLOOKUP(E1289,State_code!$B$1:$C$56, 2, FALSE)</f>
        <v>LA</v>
      </c>
      <c r="G1289" s="1">
        <v>2204.0</v>
      </c>
      <c r="H1289" s="1">
        <v>-2.0</v>
      </c>
      <c r="I1289" s="1" t="s">
        <v>2238</v>
      </c>
      <c r="J1289" s="5">
        <v>2.0</v>
      </c>
    </row>
    <row r="1290" hidden="1">
      <c r="A1290" s="1" t="s">
        <v>2239</v>
      </c>
      <c r="B1290" s="1">
        <v>159513.0</v>
      </c>
      <c r="C1290" s="1">
        <v>5.0</v>
      </c>
      <c r="D1290" s="1">
        <v>-2.0</v>
      </c>
      <c r="E1290" s="1">
        <f t="shared" si="1"/>
        <v>22</v>
      </c>
      <c r="F1290" s="1" t="str">
        <f>VLOOKUP(E1290,State_code!$B$1:$C$56, 2, FALSE)</f>
        <v>LA</v>
      </c>
      <c r="G1290" s="1">
        <v>2206.0</v>
      </c>
      <c r="H1290" s="1">
        <v>-2.0</v>
      </c>
      <c r="I1290" s="1" t="s">
        <v>2239</v>
      </c>
      <c r="J1290" s="5">
        <v>4.0</v>
      </c>
    </row>
    <row r="1291" hidden="1">
      <c r="A1291" s="1" t="s">
        <v>2240</v>
      </c>
      <c r="B1291" s="1">
        <v>159522.0</v>
      </c>
      <c r="C1291" s="1">
        <v>5.0</v>
      </c>
      <c r="D1291" s="1">
        <v>-2.0</v>
      </c>
      <c r="E1291" s="1">
        <f t="shared" si="1"/>
        <v>22</v>
      </c>
      <c r="F1291" s="1" t="str">
        <f>VLOOKUP(E1291,State_code!$B$1:$C$56, 2, FALSE)</f>
        <v>LA</v>
      </c>
      <c r="G1291" s="1">
        <v>2203.0</v>
      </c>
      <c r="H1291" s="1">
        <v>-2.0</v>
      </c>
      <c r="I1291" s="1" t="s">
        <v>2240</v>
      </c>
      <c r="J1291" s="5">
        <v>2.0</v>
      </c>
    </row>
    <row r="1292" hidden="1">
      <c r="A1292" s="1" t="s">
        <v>2241</v>
      </c>
      <c r="B1292" s="1">
        <v>159531.0</v>
      </c>
      <c r="C1292" s="1">
        <v>5.0</v>
      </c>
      <c r="D1292" s="1">
        <v>-2.0</v>
      </c>
      <c r="E1292" s="1">
        <f t="shared" si="1"/>
        <v>22</v>
      </c>
      <c r="F1292" s="1" t="str">
        <f>VLOOKUP(E1292,State_code!$B$1:$C$56, 2, FALSE)</f>
        <v>LA</v>
      </c>
      <c r="G1292" s="1">
        <v>2204.0</v>
      </c>
      <c r="H1292" s="1">
        <v>-2.0</v>
      </c>
      <c r="I1292" s="1" t="s">
        <v>2241</v>
      </c>
      <c r="J1292" s="5">
        <v>1.0</v>
      </c>
    </row>
    <row r="1293" hidden="1">
      <c r="A1293" s="1" t="s">
        <v>2242</v>
      </c>
      <c r="B1293" s="1">
        <v>159568.0</v>
      </c>
      <c r="C1293" s="1">
        <v>5.0</v>
      </c>
      <c r="D1293" s="1">
        <v>20.0</v>
      </c>
      <c r="E1293" s="1">
        <f t="shared" si="1"/>
        <v>22</v>
      </c>
      <c r="F1293" s="1" t="str">
        <f>VLOOKUP(E1293,State_code!$B$1:$C$56, 2, FALSE)</f>
        <v>LA</v>
      </c>
      <c r="G1293" s="1">
        <v>2205.0</v>
      </c>
      <c r="H1293" s="1">
        <v>75.0</v>
      </c>
      <c r="I1293" s="1" t="s">
        <v>2242</v>
      </c>
      <c r="J1293" s="5">
        <v>3.0</v>
      </c>
    </row>
    <row r="1294" hidden="1">
      <c r="A1294" s="1" t="s">
        <v>2243</v>
      </c>
      <c r="B1294" s="1">
        <v>159601.0</v>
      </c>
      <c r="C1294" s="1">
        <v>5.0</v>
      </c>
      <c r="D1294" s="1">
        <v>-2.0</v>
      </c>
      <c r="E1294" s="1">
        <f t="shared" si="1"/>
        <v>22</v>
      </c>
      <c r="F1294" s="1" t="str">
        <f>VLOOKUP(E1294,State_code!$B$1:$C$56, 2, FALSE)</f>
        <v>LA</v>
      </c>
      <c r="G1294" s="1">
        <v>2204.0</v>
      </c>
      <c r="H1294" s="1">
        <v>-2.0</v>
      </c>
      <c r="I1294" s="1" t="s">
        <v>2243</v>
      </c>
      <c r="J1294" s="5">
        <v>1.0</v>
      </c>
    </row>
    <row r="1295" hidden="1">
      <c r="A1295" s="1" t="s">
        <v>2244</v>
      </c>
      <c r="B1295" s="1">
        <v>159647.0</v>
      </c>
      <c r="C1295" s="1">
        <v>5.0</v>
      </c>
      <c r="D1295" s="1">
        <v>16.0</v>
      </c>
      <c r="E1295" s="1">
        <f t="shared" si="1"/>
        <v>22</v>
      </c>
      <c r="F1295" s="1" t="str">
        <f>VLOOKUP(E1295,State_code!$B$1:$C$56, 2, FALSE)</f>
        <v>LA</v>
      </c>
      <c r="G1295" s="1">
        <v>2205.0</v>
      </c>
      <c r="H1295" s="1">
        <v>-2.0</v>
      </c>
      <c r="I1295" s="1" t="s">
        <v>2244</v>
      </c>
      <c r="J1295" s="5">
        <v>1.0</v>
      </c>
    </row>
    <row r="1296" hidden="1">
      <c r="A1296" s="1" t="s">
        <v>2245</v>
      </c>
      <c r="B1296" s="1">
        <v>159656.0</v>
      </c>
      <c r="C1296" s="1">
        <v>5.0</v>
      </c>
      <c r="D1296" s="1">
        <v>17.0</v>
      </c>
      <c r="E1296" s="1">
        <f t="shared" si="1"/>
        <v>22</v>
      </c>
      <c r="F1296" s="1" t="str">
        <f>VLOOKUP(E1296,State_code!$B$1:$C$56, 2, FALSE)</f>
        <v>LA</v>
      </c>
      <c r="G1296" s="1">
        <v>2201.0</v>
      </c>
      <c r="H1296" s="1">
        <v>30.0</v>
      </c>
      <c r="I1296" s="1" t="s">
        <v>2245</v>
      </c>
      <c r="J1296" s="5">
        <v>2.0</v>
      </c>
    </row>
    <row r="1297" hidden="1">
      <c r="A1297" s="1" t="s">
        <v>2246</v>
      </c>
      <c r="B1297" s="1">
        <v>159717.0</v>
      </c>
      <c r="C1297" s="1">
        <v>5.0</v>
      </c>
      <c r="D1297" s="1">
        <v>18.0</v>
      </c>
      <c r="E1297" s="1">
        <f t="shared" si="1"/>
        <v>22</v>
      </c>
      <c r="F1297" s="1" t="str">
        <f>VLOOKUP(E1297,State_code!$B$1:$C$56, 2, FALSE)</f>
        <v>LA</v>
      </c>
      <c r="G1297" s="1">
        <v>2203.0</v>
      </c>
      <c r="H1297" s="1">
        <v>-2.0</v>
      </c>
      <c r="I1297" s="1" t="s">
        <v>2246</v>
      </c>
      <c r="J1297" s="5">
        <v>1.0</v>
      </c>
    </row>
    <row r="1298" hidden="1">
      <c r="A1298" s="1" t="s">
        <v>2247</v>
      </c>
      <c r="B1298" s="1">
        <v>159939.0</v>
      </c>
      <c r="C1298" s="1">
        <v>5.0</v>
      </c>
      <c r="D1298" s="1">
        <v>16.0</v>
      </c>
      <c r="E1298" s="1">
        <f t="shared" si="1"/>
        <v>22</v>
      </c>
      <c r="F1298" s="1" t="str">
        <f>VLOOKUP(E1298,State_code!$B$1:$C$56, 2, FALSE)</f>
        <v>LA</v>
      </c>
      <c r="G1298" s="1">
        <v>2202.0</v>
      </c>
      <c r="H1298" s="1">
        <v>-2.0</v>
      </c>
      <c r="I1298" s="1" t="s">
        <v>2247</v>
      </c>
      <c r="J1298" s="5">
        <v>1.0</v>
      </c>
    </row>
    <row r="1299" hidden="1">
      <c r="A1299" s="1" t="s">
        <v>2248</v>
      </c>
      <c r="B1299" s="1">
        <v>159948.0</v>
      </c>
      <c r="C1299" s="1">
        <v>5.0</v>
      </c>
      <c r="D1299" s="1">
        <v>24.0</v>
      </c>
      <c r="E1299" s="1">
        <f t="shared" si="1"/>
        <v>22</v>
      </c>
      <c r="F1299" s="1" t="str">
        <f>VLOOKUP(E1299,State_code!$B$1:$C$56, 2, FALSE)</f>
        <v>LA</v>
      </c>
      <c r="G1299" s="1">
        <v>2202.0</v>
      </c>
      <c r="H1299" s="1">
        <v>75.0</v>
      </c>
      <c r="I1299" s="1" t="s">
        <v>2248</v>
      </c>
      <c r="J1299" s="5">
        <v>1.0</v>
      </c>
    </row>
    <row r="1300" hidden="1">
      <c r="A1300" s="1" t="s">
        <v>2249</v>
      </c>
      <c r="B1300" s="1">
        <v>159966.0</v>
      </c>
      <c r="C1300" s="1">
        <v>5.0</v>
      </c>
      <c r="D1300" s="1">
        <v>19.0</v>
      </c>
      <c r="E1300" s="1">
        <f t="shared" si="1"/>
        <v>22</v>
      </c>
      <c r="F1300" s="1" t="str">
        <f>VLOOKUP(E1300,State_code!$B$1:$C$56, 2, FALSE)</f>
        <v>LA</v>
      </c>
      <c r="G1300" s="1">
        <v>2206.0</v>
      </c>
      <c r="H1300" s="1">
        <v>-2.0</v>
      </c>
      <c r="I1300" s="1" t="s">
        <v>2249</v>
      </c>
      <c r="J1300" s="5">
        <v>1.0</v>
      </c>
    </row>
    <row r="1301" hidden="1">
      <c r="A1301" s="1" t="s">
        <v>2250</v>
      </c>
      <c r="B1301" s="1">
        <v>159993.0</v>
      </c>
      <c r="C1301" s="1">
        <v>5.0</v>
      </c>
      <c r="D1301" s="1">
        <v>17.0</v>
      </c>
      <c r="E1301" s="1">
        <f t="shared" si="1"/>
        <v>22</v>
      </c>
      <c r="F1301" s="1" t="str">
        <f>VLOOKUP(E1301,State_code!$B$1:$C$56, 2, FALSE)</f>
        <v>LA</v>
      </c>
      <c r="G1301" s="1">
        <v>2205.0</v>
      </c>
      <c r="H1301" s="1">
        <v>-2.0</v>
      </c>
      <c r="I1301" s="1" t="s">
        <v>2250</v>
      </c>
      <c r="J1301" s="5">
        <v>1.0</v>
      </c>
    </row>
    <row r="1302" hidden="1">
      <c r="A1302" s="1" t="s">
        <v>2251</v>
      </c>
      <c r="B1302" s="1">
        <v>160010.0</v>
      </c>
      <c r="C1302" s="1">
        <v>5.0</v>
      </c>
      <c r="D1302" s="1">
        <v>11.0</v>
      </c>
      <c r="E1302" s="1">
        <f t="shared" si="1"/>
        <v>22</v>
      </c>
      <c r="F1302" s="1" t="str">
        <f>VLOOKUP(E1302,State_code!$B$1:$C$56, 2, FALSE)</f>
        <v>LA</v>
      </c>
      <c r="G1302" s="1">
        <v>2204.0</v>
      </c>
      <c r="H1302" s="1">
        <v>-2.0</v>
      </c>
      <c r="I1302" s="1" t="s">
        <v>2251</v>
      </c>
      <c r="J1302" s="5">
        <v>1.0</v>
      </c>
    </row>
    <row r="1303" hidden="1">
      <c r="A1303" s="1" t="s">
        <v>2252</v>
      </c>
      <c r="B1303" s="1">
        <v>160038.0</v>
      </c>
      <c r="C1303" s="1">
        <v>5.0</v>
      </c>
      <c r="D1303" s="1">
        <v>18.0</v>
      </c>
      <c r="E1303" s="1">
        <f t="shared" si="1"/>
        <v>22</v>
      </c>
      <c r="F1303" s="1" t="str">
        <f>VLOOKUP(E1303,State_code!$B$1:$C$56, 2, FALSE)</f>
        <v>LA</v>
      </c>
      <c r="G1303" s="1">
        <v>2204.0</v>
      </c>
      <c r="H1303" s="1">
        <v>-2.0</v>
      </c>
      <c r="I1303" s="1" t="s">
        <v>2252</v>
      </c>
      <c r="J1303" s="5">
        <v>3.0</v>
      </c>
    </row>
    <row r="1304" hidden="1">
      <c r="A1304" s="1" t="s">
        <v>2253</v>
      </c>
      <c r="B1304" s="1">
        <v>160065.0</v>
      </c>
      <c r="C1304" s="1">
        <v>5.0</v>
      </c>
      <c r="D1304" s="1">
        <v>20.0</v>
      </c>
      <c r="E1304" s="1">
        <f t="shared" si="1"/>
        <v>22</v>
      </c>
      <c r="F1304" s="1" t="str">
        <f>VLOOKUP(E1304,State_code!$B$1:$C$56, 2, FALSE)</f>
        <v>LA</v>
      </c>
      <c r="G1304" s="1">
        <v>2202.0</v>
      </c>
      <c r="H1304" s="1">
        <v>30.0</v>
      </c>
      <c r="I1304" s="1" t="s">
        <v>2253</v>
      </c>
      <c r="J1304" s="5">
        <v>4.0</v>
      </c>
    </row>
    <row r="1305" hidden="1">
      <c r="A1305" s="1" t="s">
        <v>2254</v>
      </c>
      <c r="B1305" s="1">
        <v>160074.0</v>
      </c>
      <c r="C1305" s="1">
        <v>5.0</v>
      </c>
      <c r="D1305" s="1">
        <v>26.0</v>
      </c>
      <c r="E1305" s="1">
        <f t="shared" si="1"/>
        <v>22</v>
      </c>
      <c r="F1305" s="1" t="str">
        <f>VLOOKUP(E1305,State_code!$B$1:$C$56, 2, FALSE)</f>
        <v>LA</v>
      </c>
      <c r="G1305" s="1">
        <v>2206.0</v>
      </c>
      <c r="H1305" s="1">
        <v>30.0</v>
      </c>
      <c r="I1305" s="1" t="s">
        <v>2254</v>
      </c>
      <c r="J1305" s="5">
        <v>3.0</v>
      </c>
    </row>
    <row r="1306" hidden="1">
      <c r="A1306" s="1" t="s">
        <v>2255</v>
      </c>
      <c r="B1306" s="1">
        <v>160117.0</v>
      </c>
      <c r="C1306" s="1">
        <v>5.0</v>
      </c>
      <c r="D1306" s="1">
        <v>-2.0</v>
      </c>
      <c r="E1306" s="1">
        <f t="shared" si="1"/>
        <v>22</v>
      </c>
      <c r="F1306" s="1" t="str">
        <f>VLOOKUP(E1306,State_code!$B$1:$C$56, 2, FALSE)</f>
        <v>LA</v>
      </c>
      <c r="G1306" s="1">
        <v>2204.0</v>
      </c>
      <c r="H1306" s="1">
        <v>-2.0</v>
      </c>
      <c r="I1306" s="1" t="s">
        <v>2255</v>
      </c>
      <c r="J1306" s="5">
        <v>3.0</v>
      </c>
    </row>
    <row r="1307" hidden="1">
      <c r="A1307" s="1" t="s">
        <v>2256</v>
      </c>
      <c r="B1307" s="1">
        <v>160126.0</v>
      </c>
      <c r="C1307" s="1">
        <v>5.0</v>
      </c>
      <c r="D1307" s="1">
        <v>-2.0</v>
      </c>
      <c r="E1307" s="1">
        <f t="shared" si="1"/>
        <v>22</v>
      </c>
      <c r="F1307" s="1" t="str">
        <f>VLOOKUP(E1307,State_code!$B$1:$C$56, 2, FALSE)</f>
        <v>LA</v>
      </c>
      <c r="G1307" s="1">
        <v>2205.0</v>
      </c>
      <c r="H1307" s="1">
        <v>-2.0</v>
      </c>
      <c r="I1307" s="1" t="s">
        <v>2256</v>
      </c>
      <c r="J1307" s="5">
        <v>2.0</v>
      </c>
    </row>
    <row r="1308" hidden="1">
      <c r="A1308" s="1" t="s">
        <v>2257</v>
      </c>
      <c r="B1308" s="1">
        <v>160199.0</v>
      </c>
      <c r="C1308" s="1">
        <v>5.0</v>
      </c>
      <c r="D1308" s="1">
        <v>-2.0</v>
      </c>
      <c r="E1308" s="1">
        <f t="shared" si="1"/>
        <v>22</v>
      </c>
      <c r="F1308" s="1" t="str">
        <f>VLOOKUP(E1308,State_code!$B$1:$C$56, 2, FALSE)</f>
        <v>LA</v>
      </c>
      <c r="G1308" s="1">
        <v>2205.0</v>
      </c>
      <c r="H1308" s="1">
        <v>-2.0</v>
      </c>
      <c r="I1308" s="1" t="s">
        <v>2257</v>
      </c>
      <c r="J1308" s="5">
        <v>3.0</v>
      </c>
    </row>
    <row r="1309" hidden="1">
      <c r="A1309" s="1" t="s">
        <v>2258</v>
      </c>
      <c r="B1309" s="1">
        <v>160320.0</v>
      </c>
      <c r="C1309" s="1">
        <v>5.0</v>
      </c>
      <c r="D1309" s="1">
        <v>-2.0</v>
      </c>
      <c r="E1309" s="1">
        <f t="shared" si="1"/>
        <v>22</v>
      </c>
      <c r="F1309" s="1" t="str">
        <f>VLOOKUP(E1309,State_code!$B$1:$C$56, 2, FALSE)</f>
        <v>LA</v>
      </c>
      <c r="G1309" s="1">
        <v>2201.0</v>
      </c>
      <c r="H1309" s="1">
        <v>-2.0</v>
      </c>
      <c r="I1309" s="1" t="s">
        <v>2258</v>
      </c>
      <c r="J1309" s="5">
        <v>3.0</v>
      </c>
    </row>
    <row r="1310" hidden="1">
      <c r="A1310" s="1" t="s">
        <v>2259</v>
      </c>
      <c r="B1310" s="1">
        <v>160409.0</v>
      </c>
      <c r="C1310" s="1">
        <v>5.0</v>
      </c>
      <c r="D1310" s="1">
        <v>24.0</v>
      </c>
      <c r="E1310" s="1">
        <f t="shared" si="1"/>
        <v>22</v>
      </c>
      <c r="F1310" s="1" t="str">
        <f>VLOOKUP(E1310,State_code!$B$1:$C$56, 2, FALSE)</f>
        <v>LA</v>
      </c>
      <c r="G1310" s="1">
        <v>2201.0</v>
      </c>
      <c r="H1310" s="1">
        <v>30.0</v>
      </c>
      <c r="I1310" s="1" t="s">
        <v>2259</v>
      </c>
      <c r="J1310" s="5">
        <v>1.0</v>
      </c>
    </row>
    <row r="1311" hidden="1">
      <c r="A1311" s="1" t="s">
        <v>2260</v>
      </c>
      <c r="B1311" s="1">
        <v>160472.0</v>
      </c>
      <c r="C1311" s="1">
        <v>5.0</v>
      </c>
      <c r="D1311" s="1">
        <v>-2.0</v>
      </c>
      <c r="E1311" s="1">
        <f t="shared" si="1"/>
        <v>22</v>
      </c>
      <c r="F1311" s="1" t="str">
        <f>VLOOKUP(E1311,State_code!$B$1:$C$56, 2, FALSE)</f>
        <v>LA</v>
      </c>
      <c r="G1311" s="1">
        <v>2201.0</v>
      </c>
      <c r="H1311" s="1">
        <v>-2.0</v>
      </c>
      <c r="I1311" s="1" t="s">
        <v>2260</v>
      </c>
      <c r="J1311" s="5">
        <v>3.0</v>
      </c>
    </row>
    <row r="1312" hidden="1">
      <c r="A1312" s="1" t="s">
        <v>2261</v>
      </c>
      <c r="B1312" s="1">
        <v>160481.0</v>
      </c>
      <c r="C1312" s="1">
        <v>5.0</v>
      </c>
      <c r="D1312" s="1">
        <v>4.0</v>
      </c>
      <c r="E1312" s="1">
        <f t="shared" si="1"/>
        <v>22</v>
      </c>
      <c r="F1312" s="1" t="str">
        <f>VLOOKUP(E1312,State_code!$B$1:$C$56, 2, FALSE)</f>
        <v>LA</v>
      </c>
      <c r="G1312" s="1">
        <v>2206.0</v>
      </c>
      <c r="H1312" s="1">
        <v>-2.0</v>
      </c>
      <c r="I1312" s="1" t="s">
        <v>2261</v>
      </c>
      <c r="J1312" s="5">
        <v>1.0</v>
      </c>
    </row>
    <row r="1313" hidden="1">
      <c r="A1313" s="1" t="s">
        <v>2262</v>
      </c>
      <c r="B1313" s="1">
        <v>160524.0</v>
      </c>
      <c r="C1313" s="1">
        <v>5.0</v>
      </c>
      <c r="D1313" s="1">
        <v>8.0</v>
      </c>
      <c r="E1313" s="1">
        <f t="shared" si="1"/>
        <v>22</v>
      </c>
      <c r="F1313" s="1" t="str">
        <f>VLOOKUP(E1313,State_code!$B$1:$C$56, 2, FALSE)</f>
        <v>LA</v>
      </c>
      <c r="G1313" s="1">
        <v>2203.0</v>
      </c>
      <c r="H1313" s="1">
        <v>-2.0</v>
      </c>
      <c r="I1313" s="1" t="s">
        <v>2262</v>
      </c>
      <c r="J1313" s="5">
        <v>1.0</v>
      </c>
    </row>
    <row r="1314" hidden="1">
      <c r="A1314" s="1" t="s">
        <v>2263</v>
      </c>
      <c r="B1314" s="1">
        <v>160533.0</v>
      </c>
      <c r="C1314" s="1">
        <v>5.0</v>
      </c>
      <c r="D1314" s="1">
        <v>-2.0</v>
      </c>
      <c r="E1314" s="1">
        <f t="shared" si="1"/>
        <v>22</v>
      </c>
      <c r="F1314" s="1" t="str">
        <f>VLOOKUP(E1314,State_code!$B$1:$C$56, 2, FALSE)</f>
        <v>LA</v>
      </c>
      <c r="G1314" s="1">
        <v>2202.0</v>
      </c>
      <c r="H1314" s="1">
        <v>-2.0</v>
      </c>
      <c r="I1314" s="1" t="s">
        <v>2263</v>
      </c>
      <c r="J1314" s="5">
        <v>3.0</v>
      </c>
    </row>
    <row r="1315" hidden="1">
      <c r="A1315" s="1" t="s">
        <v>2264</v>
      </c>
      <c r="B1315" s="1">
        <v>160579.0</v>
      </c>
      <c r="C1315" s="1">
        <v>5.0</v>
      </c>
      <c r="D1315" s="1">
        <v>7.0</v>
      </c>
      <c r="E1315" s="1">
        <f t="shared" si="1"/>
        <v>22</v>
      </c>
      <c r="F1315" s="1" t="str">
        <f>VLOOKUP(E1315,State_code!$B$1:$C$56, 2, FALSE)</f>
        <v>LA</v>
      </c>
      <c r="G1315" s="1">
        <v>2203.0</v>
      </c>
      <c r="H1315" s="1">
        <v>-2.0</v>
      </c>
      <c r="I1315" s="1" t="s">
        <v>2264</v>
      </c>
      <c r="J1315" s="5">
        <v>1.0</v>
      </c>
    </row>
    <row r="1316" hidden="1">
      <c r="A1316" s="1" t="s">
        <v>2265</v>
      </c>
      <c r="B1316" s="1">
        <v>160597.0</v>
      </c>
      <c r="C1316" s="1">
        <v>5.0</v>
      </c>
      <c r="D1316" s="1">
        <v>-2.0</v>
      </c>
      <c r="E1316" s="1">
        <f t="shared" si="1"/>
        <v>22</v>
      </c>
      <c r="F1316" s="1" t="str">
        <f>VLOOKUP(E1316,State_code!$B$1:$C$56, 2, FALSE)</f>
        <v>LA</v>
      </c>
      <c r="G1316" s="1">
        <v>2202.0</v>
      </c>
      <c r="H1316" s="1">
        <v>-2.0</v>
      </c>
      <c r="I1316" s="1" t="s">
        <v>2265</v>
      </c>
      <c r="J1316" s="5">
        <v>1.0</v>
      </c>
    </row>
    <row r="1317" hidden="1">
      <c r="A1317" s="1" t="s">
        <v>2266</v>
      </c>
      <c r="B1317" s="1">
        <v>160612.0</v>
      </c>
      <c r="C1317" s="1">
        <v>5.0</v>
      </c>
      <c r="D1317" s="1">
        <v>18.0</v>
      </c>
      <c r="E1317" s="1">
        <f t="shared" si="1"/>
        <v>22</v>
      </c>
      <c r="F1317" s="1" t="str">
        <f>VLOOKUP(E1317,State_code!$B$1:$C$56, 2, FALSE)</f>
        <v>LA</v>
      </c>
      <c r="G1317" s="1">
        <v>2205.0</v>
      </c>
      <c r="H1317" s="1">
        <v>-2.0</v>
      </c>
      <c r="I1317" s="1" t="s">
        <v>2266</v>
      </c>
      <c r="J1317" s="5">
        <v>1.0</v>
      </c>
    </row>
    <row r="1318" hidden="1">
      <c r="A1318" s="1" t="s">
        <v>2267</v>
      </c>
      <c r="B1318" s="1">
        <v>160621.0</v>
      </c>
      <c r="C1318" s="1">
        <v>5.0</v>
      </c>
      <c r="D1318" s="1">
        <v>16.0</v>
      </c>
      <c r="E1318" s="1">
        <f t="shared" si="1"/>
        <v>22</v>
      </c>
      <c r="F1318" s="1" t="str">
        <f>VLOOKUP(E1318,State_code!$B$1:$C$56, 2, FALSE)</f>
        <v>LA</v>
      </c>
      <c r="G1318" s="1">
        <v>2202.0</v>
      </c>
      <c r="H1318" s="1">
        <v>-2.0</v>
      </c>
      <c r="I1318" s="1" t="s">
        <v>2267</v>
      </c>
      <c r="J1318" s="5">
        <v>1.0</v>
      </c>
    </row>
    <row r="1319" hidden="1">
      <c r="A1319" s="1" t="s">
        <v>2268</v>
      </c>
      <c r="B1319" s="1">
        <v>160630.0</v>
      </c>
      <c r="C1319" s="1">
        <v>5.0</v>
      </c>
      <c r="D1319" s="1">
        <v>19.0</v>
      </c>
      <c r="E1319" s="1">
        <f t="shared" si="1"/>
        <v>22</v>
      </c>
      <c r="F1319" s="1" t="str">
        <f>VLOOKUP(E1319,State_code!$B$1:$C$56, 2, FALSE)</f>
        <v>LA</v>
      </c>
      <c r="G1319" s="1">
        <v>2202.0</v>
      </c>
      <c r="H1319" s="1">
        <v>-2.0</v>
      </c>
      <c r="I1319" s="1" t="s">
        <v>2268</v>
      </c>
      <c r="J1319" s="5">
        <v>1.0</v>
      </c>
    </row>
    <row r="1320" hidden="1">
      <c r="A1320" s="1" t="s">
        <v>2269</v>
      </c>
      <c r="B1320" s="1">
        <v>160649.0</v>
      </c>
      <c r="C1320" s="1">
        <v>5.0</v>
      </c>
      <c r="D1320" s="1">
        <v>9.0</v>
      </c>
      <c r="E1320" s="1">
        <f t="shared" si="1"/>
        <v>22</v>
      </c>
      <c r="F1320" s="1" t="str">
        <f>VLOOKUP(E1320,State_code!$B$1:$C$56, 2, FALSE)</f>
        <v>LA</v>
      </c>
      <c r="G1320" s="1">
        <v>2204.0</v>
      </c>
      <c r="H1320" s="1">
        <v>-2.0</v>
      </c>
      <c r="I1320" s="1" t="s">
        <v>2269</v>
      </c>
      <c r="J1320" s="5">
        <v>1.0</v>
      </c>
    </row>
    <row r="1321" hidden="1">
      <c r="A1321" s="1" t="s">
        <v>2270</v>
      </c>
      <c r="B1321" s="1">
        <v>160658.0</v>
      </c>
      <c r="C1321" s="1">
        <v>5.0</v>
      </c>
      <c r="D1321" s="1">
        <v>15.0</v>
      </c>
      <c r="E1321" s="1">
        <f t="shared" si="1"/>
        <v>22</v>
      </c>
      <c r="F1321" s="1" t="str">
        <f>VLOOKUP(E1321,State_code!$B$1:$C$56, 2, FALSE)</f>
        <v>LA</v>
      </c>
      <c r="G1321" s="1">
        <v>2203.0</v>
      </c>
      <c r="H1321" s="1">
        <v>-2.0</v>
      </c>
      <c r="I1321" s="1" t="s">
        <v>2270</v>
      </c>
      <c r="J1321" s="5">
        <v>1.0</v>
      </c>
    </row>
    <row r="1322" hidden="1">
      <c r="A1322" s="1" t="s">
        <v>2271</v>
      </c>
      <c r="B1322" s="1">
        <v>160667.0</v>
      </c>
      <c r="C1322" s="1">
        <v>5.0</v>
      </c>
      <c r="D1322" s="1">
        <v>8.0</v>
      </c>
      <c r="E1322" s="1">
        <f t="shared" si="1"/>
        <v>22</v>
      </c>
      <c r="F1322" s="1" t="str">
        <f>VLOOKUP(E1322,State_code!$B$1:$C$56, 2, FALSE)</f>
        <v>LA</v>
      </c>
      <c r="G1322" s="1">
        <v>2201.0</v>
      </c>
      <c r="H1322" s="1">
        <v>-2.0</v>
      </c>
      <c r="I1322" s="1" t="s">
        <v>2271</v>
      </c>
      <c r="J1322" s="5">
        <v>3.0</v>
      </c>
    </row>
    <row r="1323" hidden="1">
      <c r="A1323" s="1" t="s">
        <v>2272</v>
      </c>
      <c r="B1323" s="1">
        <v>160755.0</v>
      </c>
      <c r="C1323" s="1">
        <v>5.0</v>
      </c>
      <c r="D1323" s="1">
        <v>15.0</v>
      </c>
      <c r="E1323" s="1">
        <f t="shared" si="1"/>
        <v>22</v>
      </c>
      <c r="F1323" s="1" t="str">
        <f>VLOOKUP(E1323,State_code!$B$1:$C$56, 2, FALSE)</f>
        <v>LA</v>
      </c>
      <c r="G1323" s="1">
        <v>2201.0</v>
      </c>
      <c r="H1323" s="1">
        <v>-2.0</v>
      </c>
      <c r="I1323" s="1" t="s">
        <v>2272</v>
      </c>
      <c r="J1323" s="5">
        <v>1.0</v>
      </c>
    </row>
    <row r="1324" hidden="1">
      <c r="A1324" s="1" t="s">
        <v>2273</v>
      </c>
      <c r="B1324" s="1">
        <v>160904.0</v>
      </c>
      <c r="C1324" s="1">
        <v>5.0</v>
      </c>
      <c r="D1324" s="1">
        <v>19.0</v>
      </c>
      <c r="E1324" s="1">
        <f t="shared" si="1"/>
        <v>22</v>
      </c>
      <c r="F1324" s="1" t="str">
        <f>VLOOKUP(E1324,State_code!$B$1:$C$56, 2, FALSE)</f>
        <v>LA</v>
      </c>
      <c r="G1324" s="1">
        <v>2202.0</v>
      </c>
      <c r="H1324" s="1">
        <v>30.0</v>
      </c>
      <c r="I1324" s="1" t="s">
        <v>2273</v>
      </c>
      <c r="J1324" s="5">
        <v>2.0</v>
      </c>
    </row>
    <row r="1325" hidden="1">
      <c r="A1325" s="1" t="s">
        <v>971</v>
      </c>
      <c r="B1325" s="1">
        <v>160959.0</v>
      </c>
      <c r="C1325" s="1">
        <v>1.0</v>
      </c>
      <c r="D1325" s="1">
        <v>21.0</v>
      </c>
      <c r="E1325" s="1">
        <f t="shared" si="1"/>
        <v>23</v>
      </c>
      <c r="F1325" s="1" t="str">
        <f>VLOOKUP(E1325,State_code!$B$1:$C$56, 2, FALSE)</f>
        <v>ME</v>
      </c>
      <c r="G1325" s="1">
        <v>2302.0</v>
      </c>
      <c r="H1325" s="1">
        <v>-2.0</v>
      </c>
      <c r="I1325" s="1" t="s">
        <v>971</v>
      </c>
      <c r="J1325" s="5">
        <v>3.0</v>
      </c>
    </row>
    <row r="1326" hidden="1">
      <c r="A1326" s="1" t="s">
        <v>472</v>
      </c>
      <c r="B1326" s="1">
        <v>160977.0</v>
      </c>
      <c r="C1326" s="1">
        <v>1.0</v>
      </c>
      <c r="D1326" s="1">
        <v>21.0</v>
      </c>
      <c r="E1326" s="1">
        <f t="shared" si="1"/>
        <v>23</v>
      </c>
      <c r="F1326" s="1" t="str">
        <f>VLOOKUP(E1326,State_code!$B$1:$C$56, 2, FALSE)</f>
        <v>ME</v>
      </c>
      <c r="G1326" s="1">
        <v>2302.0</v>
      </c>
      <c r="H1326" s="1">
        <v>-2.0</v>
      </c>
      <c r="I1326" s="1" t="s">
        <v>472</v>
      </c>
      <c r="J1326" s="5">
        <v>4.0</v>
      </c>
    </row>
    <row r="1327" hidden="1">
      <c r="A1327" s="1" t="s">
        <v>2274</v>
      </c>
      <c r="B1327" s="1">
        <v>160995.0</v>
      </c>
      <c r="C1327" s="1">
        <v>1.0</v>
      </c>
      <c r="D1327" s="1">
        <v>7.0</v>
      </c>
      <c r="E1327" s="1">
        <f t="shared" si="1"/>
        <v>23</v>
      </c>
      <c r="F1327" s="1" t="str">
        <f>VLOOKUP(E1327,State_code!$B$1:$C$56, 2, FALSE)</f>
        <v>ME</v>
      </c>
      <c r="G1327" s="1">
        <v>2302.0</v>
      </c>
      <c r="H1327" s="1">
        <v>-2.0</v>
      </c>
      <c r="I1327" s="1" t="s">
        <v>2274</v>
      </c>
      <c r="J1327" s="5">
        <v>2.0</v>
      </c>
    </row>
    <row r="1328" hidden="1">
      <c r="A1328" s="1" t="s">
        <v>1056</v>
      </c>
      <c r="B1328" s="1">
        <v>161004.0</v>
      </c>
      <c r="C1328" s="1">
        <v>1.0</v>
      </c>
      <c r="D1328" s="1">
        <v>21.0</v>
      </c>
      <c r="E1328" s="1">
        <f t="shared" si="1"/>
        <v>23</v>
      </c>
      <c r="F1328" s="1" t="str">
        <f>VLOOKUP(E1328,State_code!$B$1:$C$56, 2, FALSE)</f>
        <v>ME</v>
      </c>
      <c r="G1328" s="1">
        <v>2301.0</v>
      </c>
      <c r="H1328" s="1">
        <v>-2.0</v>
      </c>
      <c r="I1328" s="1" t="s">
        <v>1056</v>
      </c>
      <c r="J1328" s="5">
        <v>1.0</v>
      </c>
    </row>
    <row r="1329" hidden="1">
      <c r="A1329" s="1" t="s">
        <v>2275</v>
      </c>
      <c r="B1329" s="1">
        <v>161022.0</v>
      </c>
      <c r="C1329" s="1">
        <v>1.0</v>
      </c>
      <c r="D1329" s="1">
        <v>26.0</v>
      </c>
      <c r="E1329" s="1">
        <f t="shared" si="1"/>
        <v>23</v>
      </c>
      <c r="F1329" s="1" t="str">
        <f>VLOOKUP(E1329,State_code!$B$1:$C$56, 2, FALSE)</f>
        <v>ME</v>
      </c>
      <c r="G1329" s="1">
        <v>2302.0</v>
      </c>
      <c r="H1329" s="1">
        <v>-2.0</v>
      </c>
      <c r="I1329" s="1" t="s">
        <v>2275</v>
      </c>
      <c r="J1329" s="5">
        <v>1.0</v>
      </c>
    </row>
    <row r="1330" hidden="1">
      <c r="A1330" s="1" t="s">
        <v>2276</v>
      </c>
      <c r="B1330" s="1">
        <v>161077.0</v>
      </c>
      <c r="C1330" s="1">
        <v>1.0</v>
      </c>
      <c r="D1330" s="1">
        <v>4.0</v>
      </c>
      <c r="E1330" s="1">
        <f t="shared" si="1"/>
        <v>23</v>
      </c>
      <c r="F1330" s="1" t="str">
        <f>VLOOKUP(E1330,State_code!$B$1:$C$56, 2, FALSE)</f>
        <v>ME</v>
      </c>
      <c r="G1330" s="1">
        <v>2302.0</v>
      </c>
      <c r="H1330" s="1">
        <v>-2.0</v>
      </c>
      <c r="I1330" s="1" t="s">
        <v>2276</v>
      </c>
      <c r="J1330" s="5">
        <v>3.0</v>
      </c>
    </row>
    <row r="1331" hidden="1">
      <c r="A1331" s="1" t="s">
        <v>363</v>
      </c>
      <c r="B1331" s="1">
        <v>161086.0</v>
      </c>
      <c r="C1331" s="1">
        <v>1.0</v>
      </c>
      <c r="D1331" s="1">
        <v>21.0</v>
      </c>
      <c r="E1331" s="1">
        <f t="shared" si="1"/>
        <v>23</v>
      </c>
      <c r="F1331" s="1" t="str">
        <f>VLOOKUP(E1331,State_code!$B$1:$C$56, 2, FALSE)</f>
        <v>ME</v>
      </c>
      <c r="G1331" s="1">
        <v>2301.0</v>
      </c>
      <c r="H1331" s="1">
        <v>-2.0</v>
      </c>
      <c r="I1331" s="1" t="s">
        <v>363</v>
      </c>
      <c r="J1331" s="5">
        <v>3.0</v>
      </c>
    </row>
    <row r="1332" hidden="1">
      <c r="A1332" s="1" t="s">
        <v>2277</v>
      </c>
      <c r="B1332" s="1">
        <v>161138.0</v>
      </c>
      <c r="C1332" s="1">
        <v>1.0</v>
      </c>
      <c r="D1332" s="1">
        <v>8.0</v>
      </c>
      <c r="E1332" s="1">
        <f t="shared" si="1"/>
        <v>23</v>
      </c>
      <c r="F1332" s="1" t="str">
        <f>VLOOKUP(E1332,State_code!$B$1:$C$56, 2, FALSE)</f>
        <v>ME</v>
      </c>
      <c r="G1332" s="1">
        <v>2302.0</v>
      </c>
      <c r="H1332" s="1">
        <v>-2.0</v>
      </c>
      <c r="I1332" s="1" t="s">
        <v>2277</v>
      </c>
      <c r="J1332" s="5">
        <v>1.0</v>
      </c>
    </row>
    <row r="1333" hidden="1">
      <c r="A1333" s="1" t="s">
        <v>2278</v>
      </c>
      <c r="B1333" s="1">
        <v>161192.0</v>
      </c>
      <c r="C1333" s="1">
        <v>1.0</v>
      </c>
      <c r="D1333" s="1">
        <v>8.0</v>
      </c>
      <c r="E1333" s="1">
        <f t="shared" si="1"/>
        <v>23</v>
      </c>
      <c r="F1333" s="1" t="str">
        <f>VLOOKUP(E1333,State_code!$B$1:$C$56, 2, FALSE)</f>
        <v>ME</v>
      </c>
      <c r="G1333" s="1">
        <v>2302.0</v>
      </c>
      <c r="H1333" s="1">
        <v>-2.0</v>
      </c>
      <c r="I1333" s="1" t="s">
        <v>2278</v>
      </c>
      <c r="J1333" s="5">
        <v>1.0</v>
      </c>
    </row>
    <row r="1334" hidden="1">
      <c r="A1334" s="1" t="s">
        <v>2279</v>
      </c>
      <c r="B1334" s="1">
        <v>161208.0</v>
      </c>
      <c r="C1334" s="1">
        <v>1.0</v>
      </c>
      <c r="D1334" s="1">
        <v>11.0</v>
      </c>
      <c r="E1334" s="1">
        <f t="shared" si="1"/>
        <v>23</v>
      </c>
      <c r="F1334" s="1" t="str">
        <f>VLOOKUP(E1334,State_code!$B$1:$C$56, 2, FALSE)</f>
        <v>ME</v>
      </c>
      <c r="G1334" s="1">
        <v>2301.0</v>
      </c>
      <c r="H1334" s="1">
        <v>-2.0</v>
      </c>
      <c r="I1334" s="1" t="s">
        <v>2279</v>
      </c>
      <c r="J1334" s="5">
        <v>1.0</v>
      </c>
    </row>
    <row r="1335" hidden="1">
      <c r="A1335" s="1" t="s">
        <v>2280</v>
      </c>
      <c r="B1335" s="1">
        <v>161217.0</v>
      </c>
      <c r="C1335" s="1">
        <v>1.0</v>
      </c>
      <c r="D1335" s="1">
        <v>22.0</v>
      </c>
      <c r="E1335" s="1">
        <f t="shared" si="1"/>
        <v>23</v>
      </c>
      <c r="F1335" s="1" t="str">
        <f>VLOOKUP(E1335,State_code!$B$1:$C$56, 2, FALSE)</f>
        <v>ME</v>
      </c>
      <c r="G1335" s="1">
        <v>2302.0</v>
      </c>
      <c r="H1335" s="1">
        <v>-2.0</v>
      </c>
      <c r="I1335" s="1" t="s">
        <v>2280</v>
      </c>
      <c r="J1335" s="5">
        <v>2.0</v>
      </c>
    </row>
    <row r="1336" hidden="1">
      <c r="A1336" s="1" t="s">
        <v>2281</v>
      </c>
      <c r="B1336" s="1">
        <v>161226.0</v>
      </c>
      <c r="C1336" s="1">
        <v>1.0</v>
      </c>
      <c r="D1336" s="1">
        <v>22.0</v>
      </c>
      <c r="E1336" s="1">
        <f t="shared" si="1"/>
        <v>23</v>
      </c>
      <c r="F1336" s="1" t="str">
        <f>VLOOKUP(E1336,State_code!$B$1:$C$56, 2, FALSE)</f>
        <v>ME</v>
      </c>
      <c r="G1336" s="1">
        <v>2302.0</v>
      </c>
      <c r="H1336" s="1">
        <v>-2.0</v>
      </c>
      <c r="I1336" s="1" t="s">
        <v>2281</v>
      </c>
      <c r="J1336" s="5">
        <v>2.0</v>
      </c>
    </row>
    <row r="1337" hidden="1">
      <c r="A1337" s="1" t="s">
        <v>2282</v>
      </c>
      <c r="B1337" s="1">
        <v>161235.0</v>
      </c>
      <c r="C1337" s="1">
        <v>1.0</v>
      </c>
      <c r="D1337" s="1">
        <v>22.0</v>
      </c>
      <c r="E1337" s="1">
        <f t="shared" si="1"/>
        <v>23</v>
      </c>
      <c r="F1337" s="1" t="str">
        <f>VLOOKUP(E1337,State_code!$B$1:$C$56, 2, FALSE)</f>
        <v>ME</v>
      </c>
      <c r="G1337" s="1">
        <v>2302.0</v>
      </c>
      <c r="H1337" s="1">
        <v>-2.0</v>
      </c>
      <c r="I1337" s="1" t="s">
        <v>2282</v>
      </c>
      <c r="J1337" s="5">
        <v>1.0</v>
      </c>
    </row>
    <row r="1338" hidden="1">
      <c r="A1338" s="1" t="s">
        <v>2283</v>
      </c>
      <c r="B1338" s="1">
        <v>161253.0</v>
      </c>
      <c r="C1338" s="1">
        <v>1.0</v>
      </c>
      <c r="D1338" s="1">
        <v>15.0</v>
      </c>
      <c r="E1338" s="1">
        <f t="shared" si="1"/>
        <v>23</v>
      </c>
      <c r="F1338" s="1" t="str">
        <f>VLOOKUP(E1338,State_code!$B$1:$C$56, 2, FALSE)</f>
        <v>ME</v>
      </c>
      <c r="G1338" s="1">
        <v>2302.0</v>
      </c>
      <c r="H1338" s="1">
        <v>-2.0</v>
      </c>
      <c r="I1338" s="1" t="s">
        <v>2283</v>
      </c>
      <c r="J1338" s="5">
        <v>1.0</v>
      </c>
    </row>
    <row r="1339" hidden="1">
      <c r="A1339" s="1" t="s">
        <v>2284</v>
      </c>
      <c r="B1339" s="1">
        <v>161280.0</v>
      </c>
      <c r="C1339" s="1">
        <v>1.0</v>
      </c>
      <c r="D1339" s="1">
        <v>-2.0</v>
      </c>
      <c r="E1339" s="1">
        <f t="shared" si="1"/>
        <v>23</v>
      </c>
      <c r="F1339" s="1" t="str">
        <f>VLOOKUP(E1339,State_code!$B$1:$C$56, 2, FALSE)</f>
        <v>ME</v>
      </c>
      <c r="G1339" s="1">
        <v>2302.0</v>
      </c>
      <c r="H1339" s="1">
        <v>-2.0</v>
      </c>
      <c r="I1339" s="1" t="s">
        <v>2284</v>
      </c>
      <c r="J1339" s="5">
        <v>1.0</v>
      </c>
    </row>
    <row r="1340" hidden="1">
      <c r="A1340" s="1" t="s">
        <v>2285</v>
      </c>
      <c r="B1340" s="1">
        <v>161299.0</v>
      </c>
      <c r="C1340" s="1">
        <v>1.0</v>
      </c>
      <c r="D1340" s="1">
        <v>22.0</v>
      </c>
      <c r="E1340" s="1">
        <f t="shared" si="1"/>
        <v>23</v>
      </c>
      <c r="F1340" s="1" t="str">
        <f>VLOOKUP(E1340,State_code!$B$1:$C$56, 2, FALSE)</f>
        <v>ME</v>
      </c>
      <c r="G1340" s="1">
        <v>2302.0</v>
      </c>
      <c r="H1340" s="1">
        <v>-2.0</v>
      </c>
      <c r="I1340" s="1" t="s">
        <v>2285</v>
      </c>
      <c r="J1340" s="5">
        <v>3.0</v>
      </c>
    </row>
    <row r="1341" hidden="1">
      <c r="A1341" s="1" t="s">
        <v>2286</v>
      </c>
      <c r="B1341" s="1">
        <v>161341.0</v>
      </c>
      <c r="C1341" s="1">
        <v>1.0</v>
      </c>
      <c r="D1341" s="1">
        <v>22.0</v>
      </c>
      <c r="E1341" s="1">
        <f t="shared" si="1"/>
        <v>23</v>
      </c>
      <c r="F1341" s="1" t="str">
        <f>VLOOKUP(E1341,State_code!$B$1:$C$56, 2, FALSE)</f>
        <v>ME</v>
      </c>
      <c r="G1341" s="1">
        <v>2302.0</v>
      </c>
      <c r="H1341" s="1">
        <v>-2.0</v>
      </c>
      <c r="I1341" s="1" t="s">
        <v>2286</v>
      </c>
      <c r="J1341" s="5">
        <v>1.0</v>
      </c>
    </row>
    <row r="1342" hidden="1">
      <c r="A1342" s="1" t="s">
        <v>413</v>
      </c>
      <c r="B1342" s="1">
        <v>161457.0</v>
      </c>
      <c r="C1342" s="1">
        <v>1.0</v>
      </c>
      <c r="D1342" s="1">
        <v>16.0</v>
      </c>
      <c r="E1342" s="1">
        <f t="shared" si="1"/>
        <v>23</v>
      </c>
      <c r="F1342" s="1" t="str">
        <f>VLOOKUP(E1342,State_code!$B$1:$C$56, 2, FALSE)</f>
        <v>ME</v>
      </c>
      <c r="G1342" s="1">
        <v>2301.0</v>
      </c>
      <c r="H1342" s="1">
        <v>-2.0</v>
      </c>
      <c r="I1342" s="1" t="s">
        <v>413</v>
      </c>
      <c r="J1342" s="5">
        <v>1.0</v>
      </c>
    </row>
    <row r="1343" hidden="1">
      <c r="A1343" s="1" t="s">
        <v>2287</v>
      </c>
      <c r="B1343" s="1">
        <v>161484.0</v>
      </c>
      <c r="C1343" s="1">
        <v>1.0</v>
      </c>
      <c r="D1343" s="1">
        <v>8.0</v>
      </c>
      <c r="E1343" s="1">
        <f t="shared" si="1"/>
        <v>23</v>
      </c>
      <c r="F1343" s="1" t="str">
        <f>VLOOKUP(E1343,State_code!$B$1:$C$56, 2, FALSE)</f>
        <v>ME</v>
      </c>
      <c r="G1343" s="1">
        <v>2302.0</v>
      </c>
      <c r="H1343" s="1">
        <v>-2.0</v>
      </c>
      <c r="I1343" s="1" t="s">
        <v>2287</v>
      </c>
      <c r="J1343" s="5">
        <v>1.0</v>
      </c>
    </row>
    <row r="1344" hidden="1">
      <c r="A1344" s="1" t="s">
        <v>2288</v>
      </c>
      <c r="B1344" s="1">
        <v>161493.0</v>
      </c>
      <c r="C1344" s="1">
        <v>1.0</v>
      </c>
      <c r="D1344" s="1">
        <v>-2.0</v>
      </c>
      <c r="E1344" s="1">
        <f t="shared" si="1"/>
        <v>23</v>
      </c>
      <c r="F1344" s="1" t="str">
        <f>VLOOKUP(E1344,State_code!$B$1:$C$56, 2, FALSE)</f>
        <v>ME</v>
      </c>
      <c r="G1344" s="1">
        <v>2301.0</v>
      </c>
      <c r="H1344" s="1">
        <v>-2.0</v>
      </c>
      <c r="I1344" s="1" t="s">
        <v>2288</v>
      </c>
      <c r="J1344" s="5">
        <v>4.0</v>
      </c>
    </row>
    <row r="1345" hidden="1">
      <c r="A1345" s="1" t="s">
        <v>2289</v>
      </c>
      <c r="B1345" s="1">
        <v>161509.0</v>
      </c>
      <c r="C1345" s="1">
        <v>1.0</v>
      </c>
      <c r="D1345" s="1">
        <v>30.0</v>
      </c>
      <c r="E1345" s="1">
        <f t="shared" si="1"/>
        <v>23</v>
      </c>
      <c r="F1345" s="1" t="str">
        <f>VLOOKUP(E1345,State_code!$B$1:$C$56, 2, FALSE)</f>
        <v>ME</v>
      </c>
      <c r="G1345" s="1">
        <v>2301.0</v>
      </c>
      <c r="H1345" s="1">
        <v>-2.0</v>
      </c>
      <c r="I1345" s="1" t="s">
        <v>2289</v>
      </c>
      <c r="J1345" s="5">
        <v>1.0</v>
      </c>
    </row>
    <row r="1346" hidden="1">
      <c r="A1346" s="1" t="s">
        <v>2290</v>
      </c>
      <c r="B1346" s="1">
        <v>161518.0</v>
      </c>
      <c r="C1346" s="1">
        <v>1.0</v>
      </c>
      <c r="D1346" s="1">
        <v>18.0</v>
      </c>
      <c r="E1346" s="1">
        <f t="shared" si="1"/>
        <v>23</v>
      </c>
      <c r="F1346" s="1" t="str">
        <f>VLOOKUP(E1346,State_code!$B$1:$C$56, 2, FALSE)</f>
        <v>ME</v>
      </c>
      <c r="G1346" s="1">
        <v>2301.0</v>
      </c>
      <c r="H1346" s="1">
        <v>30.0</v>
      </c>
      <c r="I1346" s="1" t="s">
        <v>2290</v>
      </c>
      <c r="J1346" s="5">
        <v>2.0</v>
      </c>
    </row>
    <row r="1347" hidden="1">
      <c r="A1347" s="1" t="s">
        <v>2291</v>
      </c>
      <c r="B1347" s="1">
        <v>161527.0</v>
      </c>
      <c r="C1347" s="1">
        <v>1.0</v>
      </c>
      <c r="D1347" s="1">
        <v>-2.0</v>
      </c>
      <c r="E1347" s="1">
        <f t="shared" si="1"/>
        <v>23</v>
      </c>
      <c r="F1347" s="1" t="str">
        <f>VLOOKUP(E1347,State_code!$B$1:$C$56, 2, FALSE)</f>
        <v>ME</v>
      </c>
      <c r="G1347" s="1">
        <v>2301.0</v>
      </c>
      <c r="H1347" s="1">
        <v>-2.0</v>
      </c>
      <c r="I1347" s="1" t="s">
        <v>2291</v>
      </c>
      <c r="J1347" s="5">
        <v>2.0</v>
      </c>
    </row>
    <row r="1348" hidden="1">
      <c r="A1348" s="1" t="s">
        <v>2292</v>
      </c>
      <c r="B1348" s="1">
        <v>161545.0</v>
      </c>
      <c r="C1348" s="1">
        <v>1.0</v>
      </c>
      <c r="D1348" s="1">
        <v>5.0</v>
      </c>
      <c r="E1348" s="1">
        <f t="shared" si="1"/>
        <v>23</v>
      </c>
      <c r="F1348" s="1" t="str">
        <f>VLOOKUP(E1348,State_code!$B$1:$C$56, 2, FALSE)</f>
        <v>ME</v>
      </c>
      <c r="G1348" s="1">
        <v>2301.0</v>
      </c>
      <c r="H1348" s="1">
        <v>-2.0</v>
      </c>
      <c r="I1348" s="1" t="s">
        <v>2292</v>
      </c>
      <c r="J1348" s="5">
        <v>1.0</v>
      </c>
    </row>
    <row r="1349" hidden="1">
      <c r="A1349" s="1" t="s">
        <v>2293</v>
      </c>
      <c r="B1349" s="1">
        <v>161554.0</v>
      </c>
      <c r="C1349" s="1">
        <v>1.0</v>
      </c>
      <c r="D1349" s="1">
        <v>18.0</v>
      </c>
      <c r="E1349" s="1">
        <f t="shared" si="1"/>
        <v>23</v>
      </c>
      <c r="F1349" s="1" t="str">
        <f>VLOOKUP(E1349,State_code!$B$1:$C$56, 2, FALSE)</f>
        <v>ME</v>
      </c>
      <c r="G1349" s="1">
        <v>2301.0</v>
      </c>
      <c r="H1349" s="1">
        <v>-2.0</v>
      </c>
      <c r="I1349" s="1" t="s">
        <v>2293</v>
      </c>
      <c r="J1349" s="5">
        <v>1.0</v>
      </c>
    </row>
    <row r="1350" hidden="1">
      <c r="A1350" s="1" t="s">
        <v>1001</v>
      </c>
      <c r="B1350" s="1">
        <v>161563.0</v>
      </c>
      <c r="C1350" s="1">
        <v>1.0</v>
      </c>
      <c r="D1350" s="1">
        <v>20.0</v>
      </c>
      <c r="E1350" s="1">
        <f t="shared" si="1"/>
        <v>23</v>
      </c>
      <c r="F1350" s="1" t="str">
        <f>VLOOKUP(E1350,State_code!$B$1:$C$56, 2, FALSE)</f>
        <v>ME</v>
      </c>
      <c r="G1350" s="1">
        <v>2301.0</v>
      </c>
      <c r="H1350" s="1">
        <v>-2.0</v>
      </c>
      <c r="I1350" s="1" t="s">
        <v>1001</v>
      </c>
      <c r="J1350" s="5">
        <v>1.0</v>
      </c>
    </row>
    <row r="1351" hidden="1">
      <c r="A1351" s="1" t="s">
        <v>2294</v>
      </c>
      <c r="B1351" s="1">
        <v>161572.0</v>
      </c>
      <c r="C1351" s="1">
        <v>1.0</v>
      </c>
      <c r="D1351" s="1">
        <v>20.0</v>
      </c>
      <c r="E1351" s="1">
        <f t="shared" si="1"/>
        <v>23</v>
      </c>
      <c r="F1351" s="1" t="str">
        <f>VLOOKUP(E1351,State_code!$B$1:$C$56, 2, FALSE)</f>
        <v>ME</v>
      </c>
      <c r="G1351" s="1">
        <v>2301.0</v>
      </c>
      <c r="H1351" s="1">
        <v>-2.0</v>
      </c>
      <c r="I1351" s="1" t="s">
        <v>2294</v>
      </c>
      <c r="J1351" s="5">
        <v>3.0</v>
      </c>
    </row>
    <row r="1352" hidden="1">
      <c r="A1352" s="1" t="s">
        <v>2295</v>
      </c>
      <c r="B1352" s="1">
        <v>161581.0</v>
      </c>
      <c r="C1352" s="1">
        <v>1.0</v>
      </c>
      <c r="D1352" s="1">
        <v>7.0</v>
      </c>
      <c r="E1352" s="1">
        <f t="shared" si="1"/>
        <v>23</v>
      </c>
      <c r="F1352" s="1" t="str">
        <f>VLOOKUP(E1352,State_code!$B$1:$C$56, 2, FALSE)</f>
        <v>ME</v>
      </c>
      <c r="G1352" s="1">
        <v>2302.0</v>
      </c>
      <c r="H1352" s="1">
        <v>-2.0</v>
      </c>
      <c r="I1352" s="1" t="s">
        <v>2295</v>
      </c>
      <c r="J1352" s="5">
        <v>1.0</v>
      </c>
    </row>
    <row r="1353" hidden="1">
      <c r="A1353" s="1" t="s">
        <v>2296</v>
      </c>
      <c r="B1353" s="1">
        <v>161688.0</v>
      </c>
      <c r="C1353" s="1">
        <v>2.0</v>
      </c>
      <c r="D1353" s="1">
        <v>7.0</v>
      </c>
      <c r="E1353" s="1">
        <f t="shared" si="1"/>
        <v>24</v>
      </c>
      <c r="F1353" s="1" t="str">
        <f>VLOOKUP(E1353,State_code!$B$1:$C$56, 2, FALSE)</f>
        <v>MD</v>
      </c>
      <c r="G1353" s="1">
        <v>2406.0</v>
      </c>
      <c r="H1353" s="1">
        <v>-2.0</v>
      </c>
      <c r="I1353" s="1" t="s">
        <v>2296</v>
      </c>
      <c r="J1353" s="5">
        <v>1.0</v>
      </c>
    </row>
    <row r="1354" hidden="1">
      <c r="A1354" s="1" t="s">
        <v>2297</v>
      </c>
      <c r="B1354" s="1">
        <v>161767.0</v>
      </c>
      <c r="C1354" s="1">
        <v>2.0</v>
      </c>
      <c r="D1354" s="1">
        <v>5.0</v>
      </c>
      <c r="E1354" s="1">
        <f t="shared" si="1"/>
        <v>24</v>
      </c>
      <c r="F1354" s="1" t="str">
        <f>VLOOKUP(E1354,State_code!$B$1:$C$56, 2, FALSE)</f>
        <v>MD</v>
      </c>
      <c r="G1354" s="1">
        <v>2403.0</v>
      </c>
      <c r="H1354" s="1">
        <v>-2.0</v>
      </c>
      <c r="I1354" s="1" t="s">
        <v>2297</v>
      </c>
      <c r="J1354" s="5">
        <v>3.0</v>
      </c>
    </row>
    <row r="1355" hidden="1">
      <c r="A1355" s="1" t="s">
        <v>2298</v>
      </c>
      <c r="B1355" s="1">
        <v>161800.0</v>
      </c>
      <c r="C1355" s="1">
        <v>2.0</v>
      </c>
      <c r="D1355" s="1">
        <v>-2.0</v>
      </c>
      <c r="E1355" s="1">
        <f t="shared" si="1"/>
        <v>24</v>
      </c>
      <c r="F1355" s="1" t="str">
        <f>VLOOKUP(E1355,State_code!$B$1:$C$56, 2, FALSE)</f>
        <v>MD</v>
      </c>
      <c r="G1355" s="1">
        <v>2406.0</v>
      </c>
      <c r="H1355" s="1">
        <v>-2.0</v>
      </c>
      <c r="I1355" s="1" t="s">
        <v>2298</v>
      </c>
      <c r="J1355" s="5">
        <v>1.0</v>
      </c>
    </row>
    <row r="1356" hidden="1">
      <c r="A1356" s="1" t="s">
        <v>2299</v>
      </c>
      <c r="B1356" s="1">
        <v>161855.0</v>
      </c>
      <c r="C1356" s="1">
        <v>2.0</v>
      </c>
      <c r="D1356" s="1">
        <v>-2.0</v>
      </c>
      <c r="E1356" s="1">
        <f t="shared" si="1"/>
        <v>24</v>
      </c>
      <c r="F1356" s="1" t="str">
        <f>VLOOKUP(E1356,State_code!$B$1:$C$56, 2, FALSE)</f>
        <v>MD</v>
      </c>
      <c r="G1356" s="1">
        <v>2407.0</v>
      </c>
      <c r="H1356" s="1">
        <v>-2.0</v>
      </c>
      <c r="I1356" s="1" t="s">
        <v>2299</v>
      </c>
      <c r="J1356" s="5">
        <v>2.0</v>
      </c>
    </row>
    <row r="1357" hidden="1">
      <c r="A1357" s="1" t="s">
        <v>2300</v>
      </c>
      <c r="B1357" s="1">
        <v>161864.0</v>
      </c>
      <c r="C1357" s="1">
        <v>2.0</v>
      </c>
      <c r="D1357" s="1">
        <v>4.0</v>
      </c>
      <c r="E1357" s="1">
        <f t="shared" si="1"/>
        <v>24</v>
      </c>
      <c r="F1357" s="1" t="str">
        <f>VLOOKUP(E1357,State_code!$B$1:$C$56, 2, FALSE)</f>
        <v>MD</v>
      </c>
      <c r="G1357" s="1">
        <v>2407.0</v>
      </c>
      <c r="H1357" s="1">
        <v>-2.0</v>
      </c>
      <c r="I1357" s="1" t="s">
        <v>2300</v>
      </c>
      <c r="J1357" s="5">
        <v>3.0</v>
      </c>
    </row>
    <row r="1358" hidden="1">
      <c r="A1358" s="1" t="s">
        <v>872</v>
      </c>
      <c r="B1358" s="1">
        <v>161873.0</v>
      </c>
      <c r="C1358" s="1">
        <v>2.0</v>
      </c>
      <c r="D1358" s="1">
        <v>18.0</v>
      </c>
      <c r="E1358" s="1">
        <f t="shared" si="1"/>
        <v>24</v>
      </c>
      <c r="F1358" s="1" t="str">
        <f>VLOOKUP(E1358,State_code!$B$1:$C$56, 2, FALSE)</f>
        <v>MD</v>
      </c>
      <c r="G1358" s="1">
        <v>2407.0</v>
      </c>
      <c r="H1358" s="1">
        <v>-2.0</v>
      </c>
      <c r="I1358" s="1" t="s">
        <v>872</v>
      </c>
      <c r="J1358" s="5">
        <v>2.0</v>
      </c>
    </row>
    <row r="1359" hidden="1">
      <c r="A1359" s="1" t="s">
        <v>2301</v>
      </c>
      <c r="B1359" s="1">
        <v>162007.0</v>
      </c>
      <c r="C1359" s="1">
        <v>2.0</v>
      </c>
      <c r="D1359" s="1">
        <v>18.0</v>
      </c>
      <c r="E1359" s="1">
        <f t="shared" si="1"/>
        <v>24</v>
      </c>
      <c r="F1359" s="1" t="str">
        <f>VLOOKUP(E1359,State_code!$B$1:$C$56, 2, FALSE)</f>
        <v>MD</v>
      </c>
      <c r="G1359" s="1">
        <v>2405.0</v>
      </c>
      <c r="H1359" s="1">
        <v>-2.0</v>
      </c>
      <c r="I1359" s="1" t="s">
        <v>2301</v>
      </c>
      <c r="J1359" s="5">
        <v>4.0</v>
      </c>
    </row>
    <row r="1360" hidden="1">
      <c r="A1360" s="1" t="s">
        <v>2302</v>
      </c>
      <c r="B1360" s="1">
        <v>162061.0</v>
      </c>
      <c r="C1360" s="1">
        <v>2.0</v>
      </c>
      <c r="D1360" s="1">
        <v>17.0</v>
      </c>
      <c r="E1360" s="1">
        <f t="shared" si="1"/>
        <v>24</v>
      </c>
      <c r="F1360" s="1" t="str">
        <f>VLOOKUP(E1360,State_code!$B$1:$C$56, 2, FALSE)</f>
        <v>MD</v>
      </c>
      <c r="G1360" s="1">
        <v>2404.0</v>
      </c>
      <c r="H1360" s="1">
        <v>-2.0</v>
      </c>
      <c r="I1360" s="1" t="s">
        <v>2302</v>
      </c>
      <c r="J1360" s="5">
        <v>1.0</v>
      </c>
    </row>
    <row r="1361" hidden="1">
      <c r="A1361" s="1" t="s">
        <v>2303</v>
      </c>
      <c r="B1361" s="1">
        <v>162104.0</v>
      </c>
      <c r="C1361" s="1">
        <v>2.0</v>
      </c>
      <c r="D1361" s="1">
        <v>4.0</v>
      </c>
      <c r="E1361" s="1">
        <f t="shared" si="1"/>
        <v>24</v>
      </c>
      <c r="F1361" s="1" t="str">
        <f>VLOOKUP(E1361,State_code!$B$1:$C$56, 2, FALSE)</f>
        <v>MD</v>
      </c>
      <c r="G1361" s="1">
        <v>2401.0</v>
      </c>
      <c r="H1361" s="1">
        <v>-2.0</v>
      </c>
      <c r="I1361" s="1" t="s">
        <v>2303</v>
      </c>
      <c r="J1361" s="5">
        <v>1.0</v>
      </c>
    </row>
    <row r="1362" hidden="1">
      <c r="A1362" s="1" t="s">
        <v>2304</v>
      </c>
      <c r="B1362" s="1">
        <v>162122.0</v>
      </c>
      <c r="C1362" s="1">
        <v>2.0</v>
      </c>
      <c r="D1362" s="1">
        <v>2.0</v>
      </c>
      <c r="E1362" s="1">
        <f t="shared" si="1"/>
        <v>24</v>
      </c>
      <c r="F1362" s="1" t="str">
        <f>VLOOKUP(E1362,State_code!$B$1:$C$56, 2, FALSE)</f>
        <v>MD</v>
      </c>
      <c r="G1362" s="1">
        <v>2405.0</v>
      </c>
      <c r="H1362" s="1">
        <v>-2.0</v>
      </c>
      <c r="I1362" s="1" t="s">
        <v>2304</v>
      </c>
      <c r="J1362" s="5">
        <v>1.0</v>
      </c>
    </row>
    <row r="1363" hidden="1">
      <c r="A1363" s="1" t="s">
        <v>2305</v>
      </c>
      <c r="B1363" s="1">
        <v>162168.0</v>
      </c>
      <c r="C1363" s="1">
        <v>2.0</v>
      </c>
      <c r="D1363" s="1">
        <v>4.0</v>
      </c>
      <c r="E1363" s="1">
        <f t="shared" si="1"/>
        <v>24</v>
      </c>
      <c r="F1363" s="1" t="str">
        <f>VLOOKUP(E1363,State_code!$B$1:$C$56, 2, FALSE)</f>
        <v>MD</v>
      </c>
      <c r="G1363" s="1">
        <v>2401.0</v>
      </c>
      <c r="H1363" s="1">
        <v>-2.0</v>
      </c>
      <c r="I1363" s="1" t="s">
        <v>2305</v>
      </c>
      <c r="J1363" s="5">
        <v>1.0</v>
      </c>
    </row>
    <row r="1364" hidden="1">
      <c r="A1364" s="1" t="s">
        <v>916</v>
      </c>
      <c r="B1364" s="1">
        <v>162210.0</v>
      </c>
      <c r="C1364" s="1">
        <v>2.0</v>
      </c>
      <c r="D1364" s="1">
        <v>20.0</v>
      </c>
      <c r="E1364" s="1">
        <f t="shared" si="1"/>
        <v>24</v>
      </c>
      <c r="F1364" s="1" t="str">
        <f>VLOOKUP(E1364,State_code!$B$1:$C$56, 2, FALSE)</f>
        <v>MD</v>
      </c>
      <c r="G1364" s="1">
        <v>2408.0</v>
      </c>
      <c r="H1364" s="1">
        <v>95.0</v>
      </c>
      <c r="I1364" s="1" t="s">
        <v>916</v>
      </c>
      <c r="J1364" s="5">
        <v>3.0</v>
      </c>
    </row>
    <row r="1365" hidden="1">
      <c r="A1365" s="1" t="s">
        <v>470</v>
      </c>
      <c r="B1365" s="1">
        <v>162283.0</v>
      </c>
      <c r="C1365" s="1">
        <v>2.0</v>
      </c>
      <c r="D1365" s="1">
        <v>20.0</v>
      </c>
      <c r="E1365" s="1">
        <f t="shared" si="1"/>
        <v>24</v>
      </c>
      <c r="F1365" s="1" t="str">
        <f>VLOOKUP(E1365,State_code!$B$1:$C$56, 2, FALSE)</f>
        <v>MD</v>
      </c>
      <c r="G1365" s="1">
        <v>2407.0</v>
      </c>
      <c r="H1365" s="1">
        <v>-2.0</v>
      </c>
      <c r="I1365" s="1" t="s">
        <v>470</v>
      </c>
      <c r="J1365" s="5">
        <v>1.0</v>
      </c>
    </row>
    <row r="1366" hidden="1">
      <c r="A1366" s="1" t="s">
        <v>2306</v>
      </c>
      <c r="B1366" s="1">
        <v>162335.0</v>
      </c>
      <c r="C1366" s="1">
        <v>2.0</v>
      </c>
      <c r="D1366" s="1">
        <v>-2.0</v>
      </c>
      <c r="E1366" s="1">
        <f t="shared" si="1"/>
        <v>24</v>
      </c>
      <c r="F1366" s="1" t="str">
        <f>VLOOKUP(E1366,State_code!$B$1:$C$56, 2, FALSE)</f>
        <v>MD</v>
      </c>
      <c r="G1366" s="1">
        <v>2401.0</v>
      </c>
      <c r="H1366" s="1">
        <v>-2.0</v>
      </c>
      <c r="I1366" s="1" t="s">
        <v>2306</v>
      </c>
      <c r="J1366" s="5">
        <v>2.0</v>
      </c>
    </row>
    <row r="1367" hidden="1">
      <c r="A1367" s="1" t="s">
        <v>2307</v>
      </c>
      <c r="B1367" s="1">
        <v>162371.0</v>
      </c>
      <c r="C1367" s="1">
        <v>2.0</v>
      </c>
      <c r="D1367" s="1">
        <v>-2.0</v>
      </c>
      <c r="E1367" s="1">
        <f t="shared" si="1"/>
        <v>24</v>
      </c>
      <c r="F1367" s="1" t="str">
        <f>VLOOKUP(E1367,State_code!$B$1:$C$56, 2, FALSE)</f>
        <v>MD</v>
      </c>
      <c r="G1367" s="1">
        <v>2402.0</v>
      </c>
      <c r="H1367" s="1">
        <v>-2.0</v>
      </c>
      <c r="I1367" s="1" t="s">
        <v>2307</v>
      </c>
      <c r="J1367" s="5">
        <v>2.0</v>
      </c>
    </row>
    <row r="1368" hidden="1">
      <c r="A1368" s="1" t="s">
        <v>2308</v>
      </c>
      <c r="B1368" s="1">
        <v>162557.0</v>
      </c>
      <c r="C1368" s="1">
        <v>2.0</v>
      </c>
      <c r="D1368" s="1">
        <v>8.0</v>
      </c>
      <c r="E1368" s="1">
        <f t="shared" si="1"/>
        <v>24</v>
      </c>
      <c r="F1368" s="1" t="str">
        <f>VLOOKUP(E1368,State_code!$B$1:$C$56, 2, FALSE)</f>
        <v>MD</v>
      </c>
      <c r="G1368" s="1">
        <v>2406.0</v>
      </c>
      <c r="H1368" s="1">
        <v>-2.0</v>
      </c>
      <c r="I1368" s="1" t="s">
        <v>2308</v>
      </c>
      <c r="J1368" s="5">
        <v>1.0</v>
      </c>
    </row>
    <row r="1369" hidden="1">
      <c r="A1369" s="1" t="s">
        <v>896</v>
      </c>
      <c r="B1369" s="1">
        <v>162584.0</v>
      </c>
      <c r="C1369" s="1">
        <v>2.0</v>
      </c>
      <c r="D1369" s="1">
        <v>18.0</v>
      </c>
      <c r="E1369" s="1">
        <f t="shared" si="1"/>
        <v>24</v>
      </c>
      <c r="F1369" s="1" t="str">
        <f>VLOOKUP(E1369,State_code!$B$1:$C$56, 2, FALSE)</f>
        <v>MD</v>
      </c>
      <c r="G1369" s="1">
        <v>2406.0</v>
      </c>
      <c r="H1369" s="1">
        <v>-2.0</v>
      </c>
      <c r="I1369" s="1" t="s">
        <v>896</v>
      </c>
      <c r="J1369" s="5">
        <v>1.0</v>
      </c>
    </row>
    <row r="1370" hidden="1">
      <c r="A1370" s="1" t="s">
        <v>2309</v>
      </c>
      <c r="B1370" s="1">
        <v>162609.0</v>
      </c>
      <c r="C1370" s="1">
        <v>2.0</v>
      </c>
      <c r="D1370" s="1">
        <v>1.0</v>
      </c>
      <c r="E1370" s="1">
        <f t="shared" si="1"/>
        <v>24</v>
      </c>
      <c r="F1370" s="1" t="str">
        <f>VLOOKUP(E1370,State_code!$B$1:$C$56, 2, FALSE)</f>
        <v>MD</v>
      </c>
      <c r="G1370" s="1">
        <v>2406.0</v>
      </c>
      <c r="H1370" s="1">
        <v>-2.0</v>
      </c>
      <c r="I1370" s="1" t="s">
        <v>2309</v>
      </c>
      <c r="J1370" s="5">
        <v>4.0</v>
      </c>
    </row>
    <row r="1371" hidden="1">
      <c r="A1371" s="1" t="s">
        <v>235</v>
      </c>
      <c r="B1371" s="1">
        <v>162654.0</v>
      </c>
      <c r="C1371" s="1">
        <v>2.0</v>
      </c>
      <c r="D1371" s="1">
        <v>21.0</v>
      </c>
      <c r="E1371" s="1">
        <f t="shared" si="1"/>
        <v>24</v>
      </c>
      <c r="F1371" s="1" t="str">
        <f>VLOOKUP(E1371,State_code!$B$1:$C$56, 2, FALSE)</f>
        <v>MD</v>
      </c>
      <c r="G1371" s="1">
        <v>2402.0</v>
      </c>
      <c r="H1371" s="1">
        <v>-2.0</v>
      </c>
      <c r="I1371" s="1" t="s">
        <v>235</v>
      </c>
      <c r="J1371" s="5">
        <v>4.0</v>
      </c>
    </row>
    <row r="1372" hidden="1">
      <c r="A1372" s="1" t="s">
        <v>2310</v>
      </c>
      <c r="B1372" s="1">
        <v>162690.0</v>
      </c>
      <c r="C1372" s="1">
        <v>2.0</v>
      </c>
      <c r="D1372" s="1">
        <v>5.0</v>
      </c>
      <c r="E1372" s="1">
        <f t="shared" si="1"/>
        <v>24</v>
      </c>
      <c r="F1372" s="1" t="str">
        <f>VLOOKUP(E1372,State_code!$B$1:$C$56, 2, FALSE)</f>
        <v>MD</v>
      </c>
      <c r="G1372" s="1">
        <v>2406.0</v>
      </c>
      <c r="H1372" s="1">
        <v>-2.0</v>
      </c>
      <c r="I1372" s="1" t="s">
        <v>2310</v>
      </c>
      <c r="J1372" s="5">
        <v>2.0</v>
      </c>
    </row>
    <row r="1373" hidden="1">
      <c r="A1373" s="1" t="s">
        <v>2311</v>
      </c>
      <c r="B1373" s="1">
        <v>162706.0</v>
      </c>
      <c r="C1373" s="1">
        <v>2.0</v>
      </c>
      <c r="D1373" s="1">
        <v>4.0</v>
      </c>
      <c r="E1373" s="1">
        <f t="shared" si="1"/>
        <v>24</v>
      </c>
      <c r="F1373" s="1" t="str">
        <f>VLOOKUP(E1373,State_code!$B$1:$C$56, 2, FALSE)</f>
        <v>MD</v>
      </c>
      <c r="G1373" s="1">
        <v>2401.0</v>
      </c>
      <c r="H1373" s="1">
        <v>-2.0</v>
      </c>
      <c r="I1373" s="1" t="s">
        <v>2311</v>
      </c>
      <c r="J1373" s="5">
        <v>4.0</v>
      </c>
    </row>
    <row r="1374" hidden="1">
      <c r="A1374" s="1" t="s">
        <v>826</v>
      </c>
      <c r="B1374" s="1">
        <v>162760.0</v>
      </c>
      <c r="C1374" s="1">
        <v>2.0</v>
      </c>
      <c r="D1374" s="1">
        <v>18.0</v>
      </c>
      <c r="E1374" s="1">
        <f t="shared" si="1"/>
        <v>24</v>
      </c>
      <c r="F1374" s="1" t="str">
        <f>VLOOKUP(E1374,State_code!$B$1:$C$56, 2, FALSE)</f>
        <v>MD</v>
      </c>
      <c r="G1374" s="1">
        <v>2406.0</v>
      </c>
      <c r="H1374" s="1">
        <v>-2.0</v>
      </c>
      <c r="I1374" s="1" t="s">
        <v>826</v>
      </c>
      <c r="J1374" s="5">
        <v>1.0</v>
      </c>
    </row>
    <row r="1375" hidden="1">
      <c r="A1375" s="1" t="s">
        <v>2312</v>
      </c>
      <c r="B1375" s="1">
        <v>162779.0</v>
      </c>
      <c r="C1375" s="1">
        <v>2.0</v>
      </c>
      <c r="D1375" s="1">
        <v>2.0</v>
      </c>
      <c r="E1375" s="1">
        <f t="shared" si="1"/>
        <v>24</v>
      </c>
      <c r="F1375" s="1" t="str">
        <f>VLOOKUP(E1375,State_code!$B$1:$C$56, 2, FALSE)</f>
        <v>MD</v>
      </c>
      <c r="G1375" s="1">
        <v>2403.0</v>
      </c>
      <c r="H1375" s="1">
        <v>-2.0</v>
      </c>
      <c r="I1375" s="1" t="s">
        <v>2312</v>
      </c>
      <c r="J1375" s="5">
        <v>2.0</v>
      </c>
    </row>
    <row r="1376" hidden="1">
      <c r="A1376" s="1" t="s">
        <v>2313</v>
      </c>
      <c r="B1376" s="1">
        <v>162830.0</v>
      </c>
      <c r="C1376" s="1">
        <v>2.0</v>
      </c>
      <c r="D1376" s="1">
        <v>-2.0</v>
      </c>
      <c r="E1376" s="1">
        <f t="shared" si="1"/>
        <v>24</v>
      </c>
      <c r="F1376" s="1" t="str">
        <f>VLOOKUP(E1376,State_code!$B$1:$C$56, 2, FALSE)</f>
        <v>MD</v>
      </c>
      <c r="G1376" s="1">
        <v>2401.0</v>
      </c>
      <c r="H1376" s="1">
        <v>-2.0</v>
      </c>
      <c r="I1376" s="1" t="s">
        <v>2313</v>
      </c>
      <c r="J1376" s="5">
        <v>1.0</v>
      </c>
    </row>
    <row r="1377" hidden="1">
      <c r="A1377" s="1" t="s">
        <v>2314</v>
      </c>
      <c r="B1377" s="1">
        <v>162928.0</v>
      </c>
      <c r="C1377" s="1">
        <v>2.0</v>
      </c>
      <c r="D1377" s="1">
        <v>15.0</v>
      </c>
      <c r="E1377" s="1">
        <f t="shared" si="1"/>
        <v>24</v>
      </c>
      <c r="F1377" s="1" t="str">
        <f>VLOOKUP(E1377,State_code!$B$1:$C$56, 2, FALSE)</f>
        <v>MD</v>
      </c>
      <c r="G1377" s="1">
        <v>2407.0</v>
      </c>
      <c r="H1377" s="1">
        <v>-2.0</v>
      </c>
      <c r="I1377" s="1" t="s">
        <v>2314</v>
      </c>
      <c r="J1377" s="5">
        <v>1.0</v>
      </c>
    </row>
    <row r="1378" hidden="1">
      <c r="A1378" s="1" t="s">
        <v>2315</v>
      </c>
      <c r="B1378" s="1">
        <v>163028.0</v>
      </c>
      <c r="C1378" s="1">
        <v>2.0</v>
      </c>
      <c r="D1378" s="1">
        <v>7.0</v>
      </c>
      <c r="E1378" s="1">
        <f t="shared" si="1"/>
        <v>24</v>
      </c>
      <c r="F1378" s="1" t="str">
        <f>VLOOKUP(E1378,State_code!$B$1:$C$56, 2, FALSE)</f>
        <v>MD</v>
      </c>
      <c r="G1378" s="1">
        <v>2403.0</v>
      </c>
      <c r="H1378" s="1">
        <v>-2.0</v>
      </c>
      <c r="I1378" s="1" t="s">
        <v>2315</v>
      </c>
      <c r="J1378" s="5">
        <v>3.0</v>
      </c>
    </row>
    <row r="1379" hidden="1">
      <c r="A1379" s="1" t="s">
        <v>868</v>
      </c>
      <c r="B1379" s="1">
        <v>163046.0</v>
      </c>
      <c r="C1379" s="1">
        <v>2.0</v>
      </c>
      <c r="D1379" s="1">
        <v>18.0</v>
      </c>
      <c r="E1379" s="1">
        <f t="shared" si="1"/>
        <v>24</v>
      </c>
      <c r="F1379" s="1" t="str">
        <f>VLOOKUP(E1379,State_code!$B$1:$C$56, 2, FALSE)</f>
        <v>MD</v>
      </c>
      <c r="G1379" s="1">
        <v>2402.0</v>
      </c>
      <c r="H1379" s="1">
        <v>30.0</v>
      </c>
      <c r="I1379" s="1" t="s">
        <v>868</v>
      </c>
      <c r="J1379" s="5">
        <v>1.0</v>
      </c>
    </row>
    <row r="1380" hidden="1">
      <c r="A1380" s="1" t="s">
        <v>2316</v>
      </c>
      <c r="B1380" s="1">
        <v>163204.0</v>
      </c>
      <c r="C1380" s="1">
        <v>2.0</v>
      </c>
      <c r="D1380" s="1">
        <v>18.0</v>
      </c>
      <c r="E1380" s="1">
        <f t="shared" si="1"/>
        <v>24</v>
      </c>
      <c r="F1380" s="1" t="str">
        <f>VLOOKUP(E1380,State_code!$B$1:$C$56, 2, FALSE)</f>
        <v>MD</v>
      </c>
      <c r="G1380" s="1">
        <v>2404.0</v>
      </c>
      <c r="H1380" s="1">
        <v>-2.0</v>
      </c>
      <c r="I1380" s="1" t="s">
        <v>2316</v>
      </c>
      <c r="J1380" s="5">
        <v>3.0</v>
      </c>
    </row>
    <row r="1381" hidden="1">
      <c r="A1381" s="1" t="s">
        <v>462</v>
      </c>
      <c r="B1381" s="1">
        <v>163259.0</v>
      </c>
      <c r="C1381" s="1">
        <v>2.0</v>
      </c>
      <c r="D1381" s="1">
        <v>27.0</v>
      </c>
      <c r="E1381" s="1">
        <f t="shared" si="1"/>
        <v>24</v>
      </c>
      <c r="F1381" s="1" t="str">
        <f>VLOOKUP(E1381,State_code!$B$1:$C$56, 2, FALSE)</f>
        <v>MD</v>
      </c>
      <c r="G1381" s="1">
        <v>2407.0</v>
      </c>
      <c r="H1381" s="1">
        <v>-2.0</v>
      </c>
      <c r="I1381" s="1" t="s">
        <v>462</v>
      </c>
      <c r="J1381" s="5">
        <v>1.0</v>
      </c>
    </row>
    <row r="1382" hidden="1">
      <c r="A1382" s="1" t="s">
        <v>2317</v>
      </c>
      <c r="B1382" s="1">
        <v>163268.0</v>
      </c>
      <c r="C1382" s="1">
        <v>2.0</v>
      </c>
      <c r="D1382" s="1">
        <v>15.0</v>
      </c>
      <c r="E1382" s="1">
        <f t="shared" si="1"/>
        <v>24</v>
      </c>
      <c r="F1382" s="1" t="str">
        <f>VLOOKUP(E1382,State_code!$B$1:$C$56, 2, FALSE)</f>
        <v>MD</v>
      </c>
      <c r="G1382" s="1">
        <v>2407.0</v>
      </c>
      <c r="H1382" s="1">
        <v>-2.0</v>
      </c>
      <c r="I1382" s="1" t="s">
        <v>2317</v>
      </c>
      <c r="J1382" s="5">
        <v>1.0</v>
      </c>
    </row>
    <row r="1383" hidden="1">
      <c r="A1383" s="1" t="s">
        <v>2318</v>
      </c>
      <c r="B1383" s="1">
        <v>163286.0</v>
      </c>
      <c r="C1383" s="1">
        <v>2.0</v>
      </c>
      <c r="D1383" s="1">
        <v>15.0</v>
      </c>
      <c r="E1383" s="1">
        <f t="shared" si="1"/>
        <v>24</v>
      </c>
      <c r="F1383" s="1" t="str">
        <f>VLOOKUP(E1383,State_code!$B$1:$C$56, 2, FALSE)</f>
        <v>MD</v>
      </c>
      <c r="G1383" s="1">
        <v>2404.0</v>
      </c>
      <c r="H1383" s="1">
        <v>-2.0</v>
      </c>
      <c r="I1383" s="1" t="s">
        <v>2318</v>
      </c>
      <c r="J1383" s="5">
        <v>3.0</v>
      </c>
    </row>
    <row r="1384" hidden="1">
      <c r="A1384" s="1" t="s">
        <v>629</v>
      </c>
      <c r="B1384" s="1">
        <v>163295.0</v>
      </c>
      <c r="C1384" s="1">
        <v>2.0</v>
      </c>
      <c r="D1384" s="1">
        <v>30.0</v>
      </c>
      <c r="E1384" s="1">
        <f t="shared" si="1"/>
        <v>24</v>
      </c>
      <c r="F1384" s="1" t="str">
        <f>VLOOKUP(E1384,State_code!$B$1:$C$56, 2, FALSE)</f>
        <v>MD</v>
      </c>
      <c r="G1384" s="1">
        <v>2407.0</v>
      </c>
      <c r="H1384" s="1">
        <v>-2.0</v>
      </c>
      <c r="I1384" s="1" t="s">
        <v>629</v>
      </c>
      <c r="J1384" s="5">
        <v>3.0</v>
      </c>
    </row>
    <row r="1385" hidden="1">
      <c r="A1385" s="1" t="s">
        <v>2319</v>
      </c>
      <c r="B1385" s="1">
        <v>163338.0</v>
      </c>
      <c r="C1385" s="1">
        <v>2.0</v>
      </c>
      <c r="D1385" s="1">
        <v>16.0</v>
      </c>
      <c r="E1385" s="1">
        <f t="shared" si="1"/>
        <v>24</v>
      </c>
      <c r="F1385" s="1" t="str">
        <f>VLOOKUP(E1385,State_code!$B$1:$C$56, 2, FALSE)</f>
        <v>MD</v>
      </c>
      <c r="G1385" s="1">
        <v>2401.0</v>
      </c>
      <c r="H1385" s="1">
        <v>-2.0</v>
      </c>
      <c r="I1385" s="1" t="s">
        <v>2319</v>
      </c>
      <c r="J1385" s="5">
        <v>3.0</v>
      </c>
    </row>
    <row r="1386" hidden="1">
      <c r="A1386" s="1" t="s">
        <v>2320</v>
      </c>
      <c r="B1386" s="1">
        <v>163347.0</v>
      </c>
      <c r="C1386" s="1">
        <v>2.0</v>
      </c>
      <c r="D1386" s="1">
        <v>-2.0</v>
      </c>
      <c r="E1386" s="1">
        <f t="shared" si="1"/>
        <v>24</v>
      </c>
      <c r="F1386" s="1" t="str">
        <f>VLOOKUP(E1386,State_code!$B$1:$C$56, 2, FALSE)</f>
        <v>MD</v>
      </c>
      <c r="G1386" s="1">
        <v>2402.0</v>
      </c>
      <c r="H1386" s="1">
        <v>-2.0</v>
      </c>
      <c r="I1386" s="1" t="s">
        <v>2320</v>
      </c>
      <c r="J1386" s="5">
        <v>1.0</v>
      </c>
    </row>
    <row r="1387" hidden="1">
      <c r="A1387" s="1" t="s">
        <v>2321</v>
      </c>
      <c r="B1387" s="1">
        <v>163408.0</v>
      </c>
      <c r="C1387" s="1">
        <v>2.0</v>
      </c>
      <c r="D1387" s="1">
        <v>-2.0</v>
      </c>
      <c r="E1387" s="1">
        <f t="shared" si="1"/>
        <v>24</v>
      </c>
      <c r="F1387" s="1" t="str">
        <f>VLOOKUP(E1387,State_code!$B$1:$C$56, 2, FALSE)</f>
        <v>MD</v>
      </c>
      <c r="G1387" s="1">
        <v>2408.0</v>
      </c>
      <c r="H1387" s="1">
        <v>-2.0</v>
      </c>
      <c r="I1387" s="1" t="s">
        <v>2321</v>
      </c>
      <c r="J1387" s="5">
        <v>3.0</v>
      </c>
    </row>
    <row r="1388" hidden="1">
      <c r="A1388" s="1" t="s">
        <v>1030</v>
      </c>
      <c r="B1388" s="1">
        <v>163426.0</v>
      </c>
      <c r="C1388" s="1">
        <v>2.0</v>
      </c>
      <c r="D1388" s="1">
        <v>2.0</v>
      </c>
      <c r="E1388" s="1">
        <f t="shared" si="1"/>
        <v>24</v>
      </c>
      <c r="F1388" s="1" t="str">
        <f>VLOOKUP(E1388,State_code!$B$1:$C$56, 2, FALSE)</f>
        <v>MD</v>
      </c>
      <c r="G1388" s="1">
        <v>2408.0</v>
      </c>
      <c r="H1388" s="1">
        <v>-2.0</v>
      </c>
      <c r="I1388" s="1" t="s">
        <v>1030</v>
      </c>
      <c r="J1388" s="5">
        <v>3.0</v>
      </c>
    </row>
    <row r="1389" hidden="1">
      <c r="A1389" s="1" t="s">
        <v>1034</v>
      </c>
      <c r="B1389" s="1">
        <v>163453.0</v>
      </c>
      <c r="C1389" s="1">
        <v>2.0</v>
      </c>
      <c r="D1389" s="1">
        <v>16.0</v>
      </c>
      <c r="E1389" s="1">
        <f t="shared" si="1"/>
        <v>24</v>
      </c>
      <c r="F1389" s="1" t="str">
        <f>VLOOKUP(E1389,State_code!$B$1:$C$56, 2, FALSE)</f>
        <v>MD</v>
      </c>
      <c r="G1389" s="1">
        <v>2407.0</v>
      </c>
      <c r="H1389" s="1">
        <v>-2.0</v>
      </c>
      <c r="I1389" s="1" t="s">
        <v>1034</v>
      </c>
      <c r="J1389" s="5">
        <v>3.0</v>
      </c>
    </row>
    <row r="1390" hidden="1">
      <c r="A1390" s="1" t="s">
        <v>2322</v>
      </c>
      <c r="B1390" s="1">
        <v>163462.0</v>
      </c>
      <c r="C1390" s="1">
        <v>2.0</v>
      </c>
      <c r="D1390" s="1">
        <v>19.0</v>
      </c>
      <c r="E1390" s="1">
        <f t="shared" si="1"/>
        <v>24</v>
      </c>
      <c r="F1390" s="1" t="str">
        <f>VLOOKUP(E1390,State_code!$B$1:$C$56, 2, FALSE)</f>
        <v>MD</v>
      </c>
      <c r="G1390" s="1">
        <v>2406.0</v>
      </c>
      <c r="H1390" s="1">
        <v>30.0</v>
      </c>
      <c r="I1390" s="1" t="s">
        <v>2322</v>
      </c>
      <c r="J1390" s="5">
        <v>4.0</v>
      </c>
    </row>
    <row r="1391" hidden="1">
      <c r="A1391" s="1" t="s">
        <v>2323</v>
      </c>
      <c r="B1391" s="1">
        <v>163532.0</v>
      </c>
      <c r="C1391" s="1">
        <v>2.0</v>
      </c>
      <c r="D1391" s="1">
        <v>24.0</v>
      </c>
      <c r="E1391" s="1">
        <f t="shared" si="1"/>
        <v>24</v>
      </c>
      <c r="F1391" s="1" t="str">
        <f>VLOOKUP(E1391,State_code!$B$1:$C$56, 2, FALSE)</f>
        <v>MD</v>
      </c>
      <c r="G1391" s="1">
        <v>2402.0</v>
      </c>
      <c r="H1391" s="1">
        <v>80.0</v>
      </c>
      <c r="I1391" s="1" t="s">
        <v>2323</v>
      </c>
      <c r="J1391" s="5">
        <v>1.0</v>
      </c>
    </row>
    <row r="1392" hidden="1">
      <c r="A1392" s="1" t="s">
        <v>2324</v>
      </c>
      <c r="B1392" s="1">
        <v>163541.0</v>
      </c>
      <c r="C1392" s="1">
        <v>2.0</v>
      </c>
      <c r="D1392" s="1">
        <v>-2.0</v>
      </c>
      <c r="E1392" s="1">
        <f t="shared" si="1"/>
        <v>24</v>
      </c>
      <c r="F1392" s="1" t="str">
        <f>VLOOKUP(E1392,State_code!$B$1:$C$56, 2, FALSE)</f>
        <v>MD</v>
      </c>
      <c r="G1392" s="1">
        <v>2404.0</v>
      </c>
      <c r="H1392" s="1">
        <v>-2.0</v>
      </c>
      <c r="I1392" s="1" t="s">
        <v>2324</v>
      </c>
      <c r="J1392" s="5">
        <v>4.0</v>
      </c>
    </row>
    <row r="1393" hidden="1">
      <c r="A1393" s="1" t="s">
        <v>2325</v>
      </c>
      <c r="B1393" s="1">
        <v>163578.0</v>
      </c>
      <c r="C1393" s="1">
        <v>2.0</v>
      </c>
      <c r="D1393" s="1">
        <v>18.0</v>
      </c>
      <c r="E1393" s="1">
        <f t="shared" si="1"/>
        <v>24</v>
      </c>
      <c r="F1393" s="1" t="str">
        <f>VLOOKUP(E1393,State_code!$B$1:$C$56, 2, FALSE)</f>
        <v>MD</v>
      </c>
      <c r="G1393" s="1">
        <v>2402.0</v>
      </c>
      <c r="H1393" s="1">
        <v>30.0</v>
      </c>
      <c r="I1393" s="1" t="s">
        <v>2325</v>
      </c>
      <c r="J1393" s="5">
        <v>3.0</v>
      </c>
    </row>
    <row r="1394" hidden="1">
      <c r="A1394" s="1" t="s">
        <v>2326</v>
      </c>
      <c r="B1394" s="1">
        <v>163657.0</v>
      </c>
      <c r="C1394" s="1">
        <v>2.0</v>
      </c>
      <c r="D1394" s="1">
        <v>2.0</v>
      </c>
      <c r="E1394" s="1">
        <f t="shared" si="1"/>
        <v>24</v>
      </c>
      <c r="F1394" s="1" t="str">
        <f>VLOOKUP(E1394,State_code!$B$1:$C$56, 2, FALSE)</f>
        <v>MD</v>
      </c>
      <c r="G1394" s="1">
        <v>2405.0</v>
      </c>
      <c r="H1394" s="1">
        <v>-2.0</v>
      </c>
      <c r="I1394" s="1" t="s">
        <v>2326</v>
      </c>
      <c r="J1394" s="5">
        <v>2.0</v>
      </c>
    </row>
    <row r="1395" hidden="1">
      <c r="A1395" s="1" t="s">
        <v>2327</v>
      </c>
      <c r="B1395" s="1">
        <v>163815.0</v>
      </c>
      <c r="C1395" s="1">
        <v>2.0</v>
      </c>
      <c r="D1395" s="1">
        <v>-2.0</v>
      </c>
      <c r="E1395" s="1">
        <f t="shared" si="1"/>
        <v>24</v>
      </c>
      <c r="F1395" s="1" t="str">
        <f>VLOOKUP(E1395,State_code!$B$1:$C$56, 2, FALSE)</f>
        <v>MD</v>
      </c>
      <c r="G1395" s="1">
        <v>2407.0</v>
      </c>
      <c r="H1395" s="1">
        <v>-2.0</v>
      </c>
      <c r="I1395" s="1" t="s">
        <v>2327</v>
      </c>
      <c r="J1395" s="5">
        <v>4.0</v>
      </c>
    </row>
    <row r="1396" hidden="1">
      <c r="A1396" s="1" t="s">
        <v>547</v>
      </c>
      <c r="B1396" s="1">
        <v>163851.0</v>
      </c>
      <c r="C1396" s="1">
        <v>2.0</v>
      </c>
      <c r="D1396" s="1">
        <v>18.0</v>
      </c>
      <c r="E1396" s="1">
        <f t="shared" si="1"/>
        <v>24</v>
      </c>
      <c r="F1396" s="1" t="str">
        <f>VLOOKUP(E1396,State_code!$B$1:$C$56, 2, FALSE)</f>
        <v>MD</v>
      </c>
      <c r="G1396" s="1">
        <v>2401.0</v>
      </c>
      <c r="H1396" s="1">
        <v>-2.0</v>
      </c>
      <c r="I1396" s="1" t="s">
        <v>547</v>
      </c>
      <c r="J1396" s="5">
        <v>3.0</v>
      </c>
    </row>
    <row r="1397" hidden="1">
      <c r="A1397" s="1" t="s">
        <v>490</v>
      </c>
      <c r="B1397" s="1">
        <v>163912.0</v>
      </c>
      <c r="C1397" s="1">
        <v>2.0</v>
      </c>
      <c r="D1397" s="1">
        <v>21.0</v>
      </c>
      <c r="E1397" s="1">
        <f t="shared" si="1"/>
        <v>24</v>
      </c>
      <c r="F1397" s="1" t="str">
        <f>VLOOKUP(E1397,State_code!$B$1:$C$56, 2, FALSE)</f>
        <v>MD</v>
      </c>
      <c r="G1397" s="1">
        <v>2405.0</v>
      </c>
      <c r="H1397" s="1">
        <v>-2.0</v>
      </c>
      <c r="I1397" s="1" t="s">
        <v>490</v>
      </c>
      <c r="J1397" s="5">
        <v>3.0</v>
      </c>
    </row>
    <row r="1398" hidden="1">
      <c r="A1398" s="1" t="s">
        <v>231</v>
      </c>
      <c r="B1398" s="1">
        <v>163976.0</v>
      </c>
      <c r="C1398" s="1">
        <v>2.0</v>
      </c>
      <c r="D1398" s="1">
        <v>21.0</v>
      </c>
      <c r="E1398" s="1">
        <f t="shared" si="1"/>
        <v>24</v>
      </c>
      <c r="F1398" s="1" t="str">
        <f>VLOOKUP(E1398,State_code!$B$1:$C$56, 2, FALSE)</f>
        <v>MD</v>
      </c>
      <c r="G1398" s="1">
        <v>2403.0</v>
      </c>
      <c r="H1398" s="1">
        <v>-2.0</v>
      </c>
      <c r="I1398" s="1" t="s">
        <v>231</v>
      </c>
      <c r="J1398" s="5">
        <v>3.0</v>
      </c>
    </row>
    <row r="1399" hidden="1">
      <c r="A1399" s="1" t="s">
        <v>339</v>
      </c>
      <c r="B1399" s="1">
        <v>164076.0</v>
      </c>
      <c r="C1399" s="1">
        <v>2.0</v>
      </c>
      <c r="D1399" s="1">
        <v>18.0</v>
      </c>
      <c r="E1399" s="1">
        <f t="shared" si="1"/>
        <v>24</v>
      </c>
      <c r="F1399" s="1" t="str">
        <f>VLOOKUP(E1399,State_code!$B$1:$C$56, 2, FALSE)</f>
        <v>MD</v>
      </c>
      <c r="G1399" s="1">
        <v>2402.0</v>
      </c>
      <c r="H1399" s="1">
        <v>-2.0</v>
      </c>
      <c r="I1399" s="1" t="s">
        <v>339</v>
      </c>
      <c r="J1399" s="5">
        <v>1.0</v>
      </c>
    </row>
    <row r="1400" hidden="1">
      <c r="A1400" s="1" t="s">
        <v>2328</v>
      </c>
      <c r="B1400" s="1">
        <v>164085.0</v>
      </c>
      <c r="C1400" s="1">
        <v>2.0</v>
      </c>
      <c r="D1400" s="1">
        <v>26.0</v>
      </c>
      <c r="E1400" s="1">
        <f t="shared" si="1"/>
        <v>24</v>
      </c>
      <c r="F1400" s="1" t="str">
        <f>VLOOKUP(E1400,State_code!$B$1:$C$56, 2, FALSE)</f>
        <v>MD</v>
      </c>
      <c r="G1400" s="1">
        <v>2403.0</v>
      </c>
      <c r="H1400" s="1">
        <v>-2.0</v>
      </c>
      <c r="I1400" s="1" t="s">
        <v>2328</v>
      </c>
      <c r="J1400" s="5">
        <v>2.0</v>
      </c>
    </row>
    <row r="1401" hidden="1">
      <c r="A1401" s="1" t="s">
        <v>2329</v>
      </c>
      <c r="B1401" s="1">
        <v>164146.0</v>
      </c>
      <c r="C1401" s="1">
        <v>2.0</v>
      </c>
      <c r="D1401" s="1">
        <v>-2.0</v>
      </c>
      <c r="E1401" s="1">
        <f t="shared" si="1"/>
        <v>24</v>
      </c>
      <c r="F1401" s="1" t="str">
        <f>VLOOKUP(E1401,State_code!$B$1:$C$56, 2, FALSE)</f>
        <v>MD</v>
      </c>
      <c r="G1401" s="1">
        <v>2407.0</v>
      </c>
      <c r="H1401" s="1">
        <v>-2.0</v>
      </c>
      <c r="I1401" s="1" t="s">
        <v>2329</v>
      </c>
      <c r="J1401" s="5">
        <v>3.0</v>
      </c>
    </row>
    <row r="1402" hidden="1">
      <c r="A1402" s="1" t="s">
        <v>2330</v>
      </c>
      <c r="B1402" s="1">
        <v>164155.0</v>
      </c>
      <c r="C1402" s="1">
        <v>0.0</v>
      </c>
      <c r="D1402" s="1">
        <v>21.0</v>
      </c>
      <c r="E1402" s="1">
        <f t="shared" si="1"/>
        <v>24</v>
      </c>
      <c r="F1402" s="1" t="str">
        <f>VLOOKUP(E1402,State_code!$B$1:$C$56, 2, FALSE)</f>
        <v>MD</v>
      </c>
      <c r="G1402" s="1">
        <v>2403.0</v>
      </c>
      <c r="H1402" s="1">
        <v>-2.0</v>
      </c>
      <c r="I1402" s="1" t="s">
        <v>2330</v>
      </c>
      <c r="J1402" s="5">
        <v>3.0</v>
      </c>
    </row>
    <row r="1403" hidden="1">
      <c r="A1403" s="1" t="s">
        <v>2331</v>
      </c>
      <c r="B1403" s="1">
        <v>164173.0</v>
      </c>
      <c r="C1403" s="1">
        <v>2.0</v>
      </c>
      <c r="D1403" s="1">
        <v>18.0</v>
      </c>
      <c r="E1403" s="1">
        <f t="shared" si="1"/>
        <v>24</v>
      </c>
      <c r="F1403" s="1" t="str">
        <f>VLOOKUP(E1403,State_code!$B$1:$C$56, 2, FALSE)</f>
        <v>MD</v>
      </c>
      <c r="G1403" s="1">
        <v>2402.0</v>
      </c>
      <c r="H1403" s="1">
        <v>-2.0</v>
      </c>
      <c r="I1403" s="1" t="s">
        <v>2331</v>
      </c>
      <c r="J1403" s="5">
        <v>4.0</v>
      </c>
    </row>
    <row r="1404" hidden="1">
      <c r="A1404" s="1" t="s">
        <v>912</v>
      </c>
      <c r="B1404" s="1">
        <v>164216.0</v>
      </c>
      <c r="C1404" s="1">
        <v>2.0</v>
      </c>
      <c r="D1404" s="1">
        <v>21.0</v>
      </c>
      <c r="E1404" s="1">
        <f t="shared" si="1"/>
        <v>24</v>
      </c>
      <c r="F1404" s="1" t="str">
        <f>VLOOKUP(E1404,State_code!$B$1:$C$56, 2, FALSE)</f>
        <v>MD</v>
      </c>
      <c r="G1404" s="1">
        <v>2401.0</v>
      </c>
      <c r="H1404" s="1">
        <v>-2.0</v>
      </c>
      <c r="I1404" s="1" t="s">
        <v>912</v>
      </c>
      <c r="J1404" s="5">
        <v>3.0</v>
      </c>
    </row>
    <row r="1405" hidden="1">
      <c r="A1405" s="1" t="s">
        <v>466</v>
      </c>
      <c r="B1405" s="1">
        <v>164270.0</v>
      </c>
      <c r="C1405" s="1">
        <v>2.0</v>
      </c>
      <c r="D1405" s="1">
        <v>18.0</v>
      </c>
      <c r="E1405" s="1">
        <f t="shared" si="1"/>
        <v>24</v>
      </c>
      <c r="F1405" s="1" t="str">
        <f>VLOOKUP(E1405,State_code!$B$1:$C$56, 2, FALSE)</f>
        <v>MD</v>
      </c>
      <c r="G1405" s="1">
        <v>2402.0</v>
      </c>
      <c r="H1405" s="1">
        <v>-2.0</v>
      </c>
      <c r="I1405" s="1" t="s">
        <v>466</v>
      </c>
      <c r="J1405" s="5">
        <v>3.0</v>
      </c>
    </row>
    <row r="1406" hidden="1">
      <c r="A1406" s="1" t="s">
        <v>2332</v>
      </c>
      <c r="B1406" s="1">
        <v>164313.0</v>
      </c>
      <c r="C1406" s="1">
        <v>2.0</v>
      </c>
      <c r="D1406" s="1">
        <v>7.0</v>
      </c>
      <c r="E1406" s="1">
        <f t="shared" si="1"/>
        <v>24</v>
      </c>
      <c r="F1406" s="1" t="str">
        <f>VLOOKUP(E1406,State_code!$B$1:$C$56, 2, FALSE)</f>
        <v>MD</v>
      </c>
      <c r="G1406" s="1">
        <v>2401.0</v>
      </c>
      <c r="H1406" s="1">
        <v>-2.0</v>
      </c>
      <c r="I1406" s="1" t="s">
        <v>2332</v>
      </c>
      <c r="J1406" s="5">
        <v>1.0</v>
      </c>
    </row>
    <row r="1407" hidden="1">
      <c r="A1407" s="1" t="s">
        <v>2333</v>
      </c>
      <c r="B1407" s="1">
        <v>164368.0</v>
      </c>
      <c r="C1407" s="1">
        <v>1.0</v>
      </c>
      <c r="D1407" s="1">
        <v>29.0</v>
      </c>
      <c r="E1407" s="1">
        <f t="shared" si="1"/>
        <v>25</v>
      </c>
      <c r="F1407" s="1" t="str">
        <f>VLOOKUP(E1407,State_code!$B$1:$C$56, 2, FALSE)</f>
        <v>MA</v>
      </c>
      <c r="G1407" s="1">
        <v>2507.0</v>
      </c>
      <c r="H1407" s="1">
        <v>-2.0</v>
      </c>
      <c r="I1407" s="1" t="s">
        <v>2333</v>
      </c>
      <c r="J1407" s="5">
        <v>1.0</v>
      </c>
    </row>
    <row r="1408" hidden="1">
      <c r="A1408" s="1" t="s">
        <v>2334</v>
      </c>
      <c r="B1408" s="1">
        <v>164447.0</v>
      </c>
      <c r="C1408" s="1">
        <v>1.0</v>
      </c>
      <c r="D1408" s="1">
        <v>17.0</v>
      </c>
      <c r="E1408" s="1">
        <f t="shared" si="1"/>
        <v>25</v>
      </c>
      <c r="F1408" s="1" t="str">
        <f>VLOOKUP(E1408,State_code!$B$1:$C$56, 2, FALSE)</f>
        <v>MA</v>
      </c>
      <c r="G1408" s="1">
        <v>2501.0</v>
      </c>
      <c r="H1408" s="1">
        <v>-2.0</v>
      </c>
      <c r="I1408" s="1" t="s">
        <v>2334</v>
      </c>
      <c r="J1408" s="5">
        <v>3.0</v>
      </c>
    </row>
    <row r="1409" hidden="1">
      <c r="A1409" s="1" t="s">
        <v>269</v>
      </c>
      <c r="B1409" s="1">
        <v>164465.0</v>
      </c>
      <c r="C1409" s="1">
        <v>1.0</v>
      </c>
      <c r="D1409" s="1">
        <v>21.0</v>
      </c>
      <c r="E1409" s="1">
        <f t="shared" si="1"/>
        <v>25</v>
      </c>
      <c r="F1409" s="1" t="str">
        <f>VLOOKUP(E1409,State_code!$B$1:$C$56, 2, FALSE)</f>
        <v>MA</v>
      </c>
      <c r="G1409" s="1">
        <v>2502.0</v>
      </c>
      <c r="H1409" s="1">
        <v>-2.0</v>
      </c>
      <c r="I1409" s="1" t="s">
        <v>269</v>
      </c>
      <c r="J1409" s="5">
        <v>1.0</v>
      </c>
    </row>
    <row r="1410" hidden="1">
      <c r="A1410" s="1" t="s">
        <v>820</v>
      </c>
      <c r="B1410" s="1">
        <v>164492.0</v>
      </c>
      <c r="C1410" s="1">
        <v>1.0</v>
      </c>
      <c r="D1410" s="1">
        <v>19.0</v>
      </c>
      <c r="E1410" s="1">
        <f t="shared" si="1"/>
        <v>25</v>
      </c>
      <c r="F1410" s="1" t="str">
        <f>VLOOKUP(E1410,State_code!$B$1:$C$56, 2, FALSE)</f>
        <v>MA</v>
      </c>
      <c r="G1410" s="1">
        <v>2502.0</v>
      </c>
      <c r="H1410" s="1">
        <v>30.0</v>
      </c>
      <c r="I1410" s="1" t="s">
        <v>820</v>
      </c>
      <c r="J1410" s="5">
        <v>3.0</v>
      </c>
    </row>
    <row r="1411" hidden="1">
      <c r="A1411" s="1" t="s">
        <v>2335</v>
      </c>
      <c r="B1411" s="1">
        <v>164535.0</v>
      </c>
      <c r="C1411" s="1">
        <v>1.0</v>
      </c>
      <c r="D1411" s="1">
        <v>-2.0</v>
      </c>
      <c r="E1411" s="1">
        <f t="shared" si="1"/>
        <v>25</v>
      </c>
      <c r="F1411" s="1" t="str">
        <f>VLOOKUP(E1411,State_code!$B$1:$C$56, 2, FALSE)</f>
        <v>MA</v>
      </c>
      <c r="G1411" s="1">
        <v>2503.0</v>
      </c>
      <c r="H1411" s="1">
        <v>-2.0</v>
      </c>
      <c r="I1411" s="1" t="s">
        <v>2335</v>
      </c>
      <c r="J1411" s="5">
        <v>1.0</v>
      </c>
    </row>
    <row r="1412" hidden="1">
      <c r="A1412" s="1" t="s">
        <v>2336</v>
      </c>
      <c r="B1412" s="1">
        <v>164562.0</v>
      </c>
      <c r="C1412" s="1">
        <v>1.0</v>
      </c>
      <c r="D1412" s="1">
        <v>19.0</v>
      </c>
      <c r="E1412" s="1">
        <f t="shared" si="1"/>
        <v>25</v>
      </c>
      <c r="F1412" s="1" t="str">
        <f>VLOOKUP(E1412,State_code!$B$1:$C$56, 2, FALSE)</f>
        <v>MA</v>
      </c>
      <c r="G1412" s="1">
        <v>2502.0</v>
      </c>
      <c r="H1412" s="1">
        <v>30.0</v>
      </c>
      <c r="I1412" s="1" t="s">
        <v>2336</v>
      </c>
      <c r="J1412" s="5">
        <v>2.0</v>
      </c>
    </row>
    <row r="1413" hidden="1">
      <c r="A1413" s="1" t="s">
        <v>920</v>
      </c>
      <c r="B1413" s="1">
        <v>164580.0</v>
      </c>
      <c r="C1413" s="1">
        <v>1.0</v>
      </c>
      <c r="D1413" s="1">
        <v>29.0</v>
      </c>
      <c r="E1413" s="1">
        <f t="shared" si="1"/>
        <v>25</v>
      </c>
      <c r="F1413" s="1" t="str">
        <f>VLOOKUP(E1413,State_code!$B$1:$C$56, 2, FALSE)</f>
        <v>MA</v>
      </c>
      <c r="G1413" s="1">
        <v>2504.0</v>
      </c>
      <c r="H1413" s="1">
        <v>-2.0</v>
      </c>
      <c r="I1413" s="1" t="s">
        <v>920</v>
      </c>
      <c r="J1413" s="5">
        <v>3.0</v>
      </c>
    </row>
    <row r="1414" hidden="1">
      <c r="A1414" s="1" t="s">
        <v>2337</v>
      </c>
      <c r="B1414" s="1">
        <v>164599.0</v>
      </c>
      <c r="C1414" s="1">
        <v>1.0</v>
      </c>
      <c r="D1414" s="1">
        <v>-2.0</v>
      </c>
      <c r="E1414" s="1">
        <f t="shared" si="1"/>
        <v>25</v>
      </c>
      <c r="F1414" s="1" t="str">
        <f>VLOOKUP(E1414,State_code!$B$1:$C$56, 2, FALSE)</f>
        <v>MA</v>
      </c>
      <c r="G1414" s="1">
        <v>2502.0</v>
      </c>
      <c r="H1414" s="1">
        <v>-2.0</v>
      </c>
      <c r="I1414" s="1" t="s">
        <v>2337</v>
      </c>
      <c r="J1414" s="5">
        <v>3.0</v>
      </c>
    </row>
    <row r="1415" hidden="1">
      <c r="A1415" s="1" t="s">
        <v>2338</v>
      </c>
      <c r="B1415" s="1">
        <v>164614.0</v>
      </c>
      <c r="C1415" s="1">
        <v>1.0</v>
      </c>
      <c r="D1415" s="1">
        <v>24.0</v>
      </c>
      <c r="E1415" s="1">
        <f t="shared" si="1"/>
        <v>25</v>
      </c>
      <c r="F1415" s="1" t="str">
        <f>VLOOKUP(E1415,State_code!$B$1:$C$56, 2, FALSE)</f>
        <v>MA</v>
      </c>
      <c r="G1415" s="1">
        <v>2507.0</v>
      </c>
      <c r="H1415" s="1">
        <v>54.0</v>
      </c>
      <c r="I1415" s="1" t="s">
        <v>2338</v>
      </c>
      <c r="J1415" s="5">
        <v>3.0</v>
      </c>
    </row>
    <row r="1416" hidden="1">
      <c r="A1416" s="1" t="s">
        <v>2339</v>
      </c>
      <c r="B1416" s="1">
        <v>164632.0</v>
      </c>
      <c r="C1416" s="1">
        <v>1.0</v>
      </c>
      <c r="D1416" s="1">
        <v>18.0</v>
      </c>
      <c r="E1416" s="1">
        <f t="shared" si="1"/>
        <v>25</v>
      </c>
      <c r="F1416" s="1" t="str">
        <f>VLOOKUP(E1416,State_code!$B$1:$C$56, 2, FALSE)</f>
        <v>MA</v>
      </c>
      <c r="G1416" s="1">
        <v>2501.0</v>
      </c>
      <c r="H1416" s="1">
        <v>-2.0</v>
      </c>
      <c r="I1416" s="1" t="s">
        <v>2339</v>
      </c>
      <c r="J1416" s="5">
        <v>3.0</v>
      </c>
    </row>
    <row r="1417" hidden="1">
      <c r="A1417" s="1" t="s">
        <v>2340</v>
      </c>
      <c r="B1417" s="1">
        <v>164641.0</v>
      </c>
      <c r="C1417" s="1">
        <v>1.0</v>
      </c>
      <c r="D1417" s="1">
        <v>22.0</v>
      </c>
      <c r="E1417" s="1">
        <f t="shared" si="1"/>
        <v>25</v>
      </c>
      <c r="F1417" s="1" t="str">
        <f>VLOOKUP(E1417,State_code!$B$1:$C$56, 2, FALSE)</f>
        <v>MA</v>
      </c>
      <c r="G1417" s="1">
        <v>2507.0</v>
      </c>
      <c r="H1417" s="1" t="e">
        <v>#N/A</v>
      </c>
      <c r="I1417" s="1" t="s">
        <v>2340</v>
      </c>
      <c r="J1417" s="5">
        <v>2.0</v>
      </c>
    </row>
    <row r="1418" hidden="1">
      <c r="A1418" s="1" t="s">
        <v>167</v>
      </c>
      <c r="B1418" s="1">
        <v>164739.0</v>
      </c>
      <c r="C1418" s="1">
        <v>1.0</v>
      </c>
      <c r="D1418" s="1">
        <v>18.0</v>
      </c>
      <c r="E1418" s="1">
        <f t="shared" si="1"/>
        <v>25</v>
      </c>
      <c r="F1418" s="1" t="str">
        <f>VLOOKUP(E1418,State_code!$B$1:$C$56, 2, FALSE)</f>
        <v>MA</v>
      </c>
      <c r="G1418" s="1">
        <v>2505.0</v>
      </c>
      <c r="H1418" s="1">
        <v>-2.0</v>
      </c>
      <c r="I1418" s="1" t="s">
        <v>167</v>
      </c>
      <c r="J1418" s="5">
        <v>3.0</v>
      </c>
    </row>
    <row r="1419" hidden="1">
      <c r="A1419" s="1" t="s">
        <v>571</v>
      </c>
      <c r="B1419" s="1">
        <v>164748.0</v>
      </c>
      <c r="C1419" s="1">
        <v>1.0</v>
      </c>
      <c r="D1419" s="1">
        <v>18.0</v>
      </c>
      <c r="E1419" s="1">
        <f t="shared" si="1"/>
        <v>25</v>
      </c>
      <c r="F1419" s="1" t="str">
        <f>VLOOKUP(E1419,State_code!$B$1:$C$56, 2, FALSE)</f>
        <v>MA</v>
      </c>
      <c r="G1419" s="1">
        <v>2507.0</v>
      </c>
      <c r="H1419" s="1">
        <v>-2.0</v>
      </c>
      <c r="I1419" s="1" t="s">
        <v>571</v>
      </c>
      <c r="J1419" s="5">
        <v>1.0</v>
      </c>
    </row>
    <row r="1420" hidden="1">
      <c r="A1420" s="1" t="s">
        <v>2341</v>
      </c>
      <c r="B1420" s="1">
        <v>164775.0</v>
      </c>
      <c r="C1420" s="1">
        <v>1.0</v>
      </c>
      <c r="D1420" s="1">
        <v>4.0</v>
      </c>
      <c r="E1420" s="1">
        <f t="shared" si="1"/>
        <v>25</v>
      </c>
      <c r="F1420" s="1" t="str">
        <f>VLOOKUP(E1420,State_code!$B$1:$C$56, 2, FALSE)</f>
        <v>MA</v>
      </c>
      <c r="G1420" s="1">
        <v>2501.0</v>
      </c>
      <c r="H1420" s="1">
        <v>-2.0</v>
      </c>
      <c r="I1420" s="1" t="s">
        <v>2341</v>
      </c>
      <c r="J1420" s="5">
        <v>2.0</v>
      </c>
    </row>
    <row r="1421" hidden="1">
      <c r="A1421" s="1" t="s">
        <v>2342</v>
      </c>
      <c r="B1421" s="1">
        <v>164845.0</v>
      </c>
      <c r="C1421" s="1">
        <v>1.0</v>
      </c>
      <c r="D1421" s="1">
        <v>-2.0</v>
      </c>
      <c r="E1421" s="1">
        <f t="shared" si="1"/>
        <v>25</v>
      </c>
      <c r="F1421" s="1" t="str">
        <f>VLOOKUP(E1421,State_code!$B$1:$C$56, 2, FALSE)</f>
        <v>MA</v>
      </c>
      <c r="G1421" s="1">
        <v>2508.0</v>
      </c>
      <c r="H1421" s="1">
        <v>-2.0</v>
      </c>
      <c r="I1421" s="1" t="s">
        <v>2342</v>
      </c>
      <c r="J1421" s="5">
        <v>4.0</v>
      </c>
    </row>
    <row r="1422" hidden="1">
      <c r="A1422" s="1" t="s">
        <v>2343</v>
      </c>
      <c r="B1422" s="1">
        <v>164872.0</v>
      </c>
      <c r="C1422" s="1">
        <v>1.0</v>
      </c>
      <c r="D1422" s="1">
        <v>30.0</v>
      </c>
      <c r="E1422" s="1">
        <f t="shared" si="1"/>
        <v>25</v>
      </c>
      <c r="F1422" s="1" t="str">
        <f>VLOOKUP(E1422,State_code!$B$1:$C$56, 2, FALSE)</f>
        <v>MA</v>
      </c>
      <c r="G1422" s="1">
        <v>2507.0</v>
      </c>
      <c r="H1422" s="1">
        <v>-2.0</v>
      </c>
      <c r="I1422" s="1" t="s">
        <v>2343</v>
      </c>
      <c r="J1422" s="5">
        <v>3.0</v>
      </c>
    </row>
    <row r="1423" hidden="1">
      <c r="A1423" s="1" t="s">
        <v>2344</v>
      </c>
      <c r="B1423" s="1">
        <v>164915.0</v>
      </c>
      <c r="C1423" s="1">
        <v>1.0</v>
      </c>
      <c r="D1423" s="1">
        <v>26.0</v>
      </c>
      <c r="E1423" s="1">
        <f t="shared" si="1"/>
        <v>25</v>
      </c>
      <c r="F1423" s="1" t="str">
        <f>VLOOKUP(E1423,State_code!$B$1:$C$56, 2, FALSE)</f>
        <v>MA</v>
      </c>
      <c r="G1423" s="1">
        <v>2504.0</v>
      </c>
      <c r="H1423" s="1">
        <v>-2.0</v>
      </c>
      <c r="I1423" s="1" t="s">
        <v>2344</v>
      </c>
      <c r="J1423" s="5">
        <v>4.0</v>
      </c>
    </row>
    <row r="1424" hidden="1">
      <c r="A1424" s="1" t="s">
        <v>541</v>
      </c>
      <c r="B1424" s="1">
        <v>164924.0</v>
      </c>
      <c r="C1424" s="1">
        <v>1.0</v>
      </c>
      <c r="D1424" s="1">
        <v>15.0</v>
      </c>
      <c r="E1424" s="1">
        <f t="shared" si="1"/>
        <v>25</v>
      </c>
      <c r="F1424" s="1" t="str">
        <f>VLOOKUP(E1424,State_code!$B$1:$C$56, 2, FALSE)</f>
        <v>MA</v>
      </c>
      <c r="G1424" s="1">
        <v>2504.0</v>
      </c>
      <c r="H1424" s="1">
        <v>30.0</v>
      </c>
      <c r="I1424" s="1" t="s">
        <v>541</v>
      </c>
      <c r="J1424" s="5">
        <v>3.0</v>
      </c>
    </row>
    <row r="1425" hidden="1">
      <c r="A1425" s="1" t="s">
        <v>739</v>
      </c>
      <c r="B1425" s="1">
        <v>164988.0</v>
      </c>
      <c r="C1425" s="1">
        <v>1.0</v>
      </c>
      <c r="D1425" s="1">
        <v>15.0</v>
      </c>
      <c r="E1425" s="1">
        <f t="shared" si="1"/>
        <v>25</v>
      </c>
      <c r="F1425" s="1" t="str">
        <f>VLOOKUP(E1425,State_code!$B$1:$C$56, 2, FALSE)</f>
        <v>MA</v>
      </c>
      <c r="G1425" s="1">
        <v>2507.0</v>
      </c>
      <c r="H1425" s="1">
        <v>-2.0</v>
      </c>
      <c r="I1425" s="1" t="s">
        <v>739</v>
      </c>
      <c r="J1425" s="5">
        <v>2.0</v>
      </c>
    </row>
    <row r="1426" hidden="1">
      <c r="A1426" s="1" t="s">
        <v>551</v>
      </c>
      <c r="B1426" s="1">
        <v>165015.0</v>
      </c>
      <c r="C1426" s="1">
        <v>1.0</v>
      </c>
      <c r="D1426" s="1">
        <v>15.0</v>
      </c>
      <c r="E1426" s="1">
        <f t="shared" si="1"/>
        <v>25</v>
      </c>
      <c r="F1426" s="1" t="str">
        <f>VLOOKUP(E1426,State_code!$B$1:$C$56, 2, FALSE)</f>
        <v>MA</v>
      </c>
      <c r="G1426" s="1">
        <v>2505.0</v>
      </c>
      <c r="H1426" s="1">
        <v>-2.0</v>
      </c>
      <c r="I1426" s="1" t="s">
        <v>551</v>
      </c>
      <c r="J1426" s="5">
        <v>3.0</v>
      </c>
    </row>
    <row r="1427" hidden="1">
      <c r="A1427" s="1" t="s">
        <v>171</v>
      </c>
      <c r="B1427" s="1">
        <v>165024.0</v>
      </c>
      <c r="C1427" s="1">
        <v>1.0</v>
      </c>
      <c r="D1427" s="1">
        <v>18.0</v>
      </c>
      <c r="E1427" s="1">
        <f t="shared" si="1"/>
        <v>25</v>
      </c>
      <c r="F1427" s="1" t="str">
        <f>VLOOKUP(E1427,State_code!$B$1:$C$56, 2, FALSE)</f>
        <v>MA</v>
      </c>
      <c r="G1427" s="1">
        <v>2509.0</v>
      </c>
      <c r="H1427" s="1">
        <v>-2.0</v>
      </c>
      <c r="I1427" s="1" t="s">
        <v>171</v>
      </c>
      <c r="J1427" s="5">
        <v>1.0</v>
      </c>
    </row>
    <row r="1428" hidden="1">
      <c r="A1428" s="1" t="s">
        <v>2345</v>
      </c>
      <c r="B1428" s="1">
        <v>165033.0</v>
      </c>
      <c r="C1428" s="1">
        <v>1.0</v>
      </c>
      <c r="D1428" s="1">
        <v>1.0</v>
      </c>
      <c r="E1428" s="1">
        <f t="shared" si="1"/>
        <v>25</v>
      </c>
      <c r="F1428" s="1" t="str">
        <f>VLOOKUP(E1428,State_code!$B$1:$C$56, 2, FALSE)</f>
        <v>MA</v>
      </c>
      <c r="G1428" s="1">
        <v>2504.0</v>
      </c>
      <c r="H1428" s="1">
        <v>-2.0</v>
      </c>
      <c r="I1428" s="1" t="s">
        <v>2345</v>
      </c>
      <c r="J1428" s="5">
        <v>1.0</v>
      </c>
    </row>
    <row r="1429" hidden="1">
      <c r="A1429" s="1" t="s">
        <v>2346</v>
      </c>
      <c r="B1429" s="1">
        <v>165060.0</v>
      </c>
      <c r="C1429" s="1">
        <v>1.0</v>
      </c>
      <c r="D1429" s="1">
        <v>-2.0</v>
      </c>
      <c r="E1429" s="1">
        <f t="shared" si="1"/>
        <v>25</v>
      </c>
      <c r="F1429" s="1" t="str">
        <f>VLOOKUP(E1429,State_code!$B$1:$C$56, 2, FALSE)</f>
        <v>MA</v>
      </c>
      <c r="G1429" s="1">
        <v>2508.0</v>
      </c>
      <c r="H1429" s="1">
        <v>-2.0</v>
      </c>
      <c r="I1429" s="1" t="s">
        <v>2346</v>
      </c>
      <c r="J1429" s="5">
        <v>3.0</v>
      </c>
    </row>
    <row r="1430" hidden="1">
      <c r="A1430" s="1" t="s">
        <v>265</v>
      </c>
      <c r="B1430" s="1">
        <v>165112.0</v>
      </c>
      <c r="C1430" s="1">
        <v>1.0</v>
      </c>
      <c r="D1430" s="1">
        <v>1.0</v>
      </c>
      <c r="E1430" s="1">
        <f t="shared" si="1"/>
        <v>25</v>
      </c>
      <c r="F1430" s="1" t="str">
        <f>VLOOKUP(E1430,State_code!$B$1:$C$56, 2, FALSE)</f>
        <v>MA</v>
      </c>
      <c r="G1430" s="1">
        <v>2507.0</v>
      </c>
      <c r="H1430" s="1">
        <v>-2.0</v>
      </c>
      <c r="I1430" s="1" t="s">
        <v>265</v>
      </c>
      <c r="J1430" s="5">
        <v>4.0</v>
      </c>
    </row>
    <row r="1431" hidden="1">
      <c r="A1431" s="1" t="s">
        <v>2347</v>
      </c>
      <c r="B1431" s="1">
        <v>165167.0</v>
      </c>
      <c r="C1431" s="1">
        <v>1.0</v>
      </c>
      <c r="D1431" s="1">
        <v>18.0</v>
      </c>
      <c r="E1431" s="1">
        <f t="shared" si="1"/>
        <v>25</v>
      </c>
      <c r="F1431" s="1" t="str">
        <f>VLOOKUP(E1431,State_code!$B$1:$C$56, 2, FALSE)</f>
        <v>MA</v>
      </c>
      <c r="G1431" s="1">
        <v>2507.0</v>
      </c>
      <c r="H1431" s="1">
        <v>-2.0</v>
      </c>
      <c r="I1431" s="1" t="s">
        <v>2347</v>
      </c>
      <c r="J1431" s="5">
        <v>3.0</v>
      </c>
    </row>
    <row r="1432" hidden="1">
      <c r="A1432" s="1" t="s">
        <v>210</v>
      </c>
      <c r="B1432" s="1">
        <v>165194.0</v>
      </c>
      <c r="C1432" s="1">
        <v>1.0</v>
      </c>
      <c r="D1432" s="1">
        <v>5.0</v>
      </c>
      <c r="E1432" s="1">
        <f t="shared" si="1"/>
        <v>25</v>
      </c>
      <c r="F1432" s="1" t="str">
        <f>VLOOKUP(E1432,State_code!$B$1:$C$56, 2, FALSE)</f>
        <v>MA</v>
      </c>
      <c r="G1432" s="1">
        <v>2509.0</v>
      </c>
      <c r="H1432" s="1">
        <v>-2.0</v>
      </c>
      <c r="I1432" s="1" t="s">
        <v>210</v>
      </c>
      <c r="J1432" s="5">
        <v>1.0</v>
      </c>
    </row>
    <row r="1433" hidden="1">
      <c r="A1433" s="1" t="s">
        <v>2348</v>
      </c>
      <c r="B1433" s="1">
        <v>165255.0</v>
      </c>
      <c r="C1433" s="1">
        <v>1.0</v>
      </c>
      <c r="D1433" s="1">
        <v>-2.0</v>
      </c>
      <c r="E1433" s="1">
        <f t="shared" si="1"/>
        <v>25</v>
      </c>
      <c r="F1433" s="1" t="str">
        <f>VLOOKUP(E1433,State_code!$B$1:$C$56, 2, FALSE)</f>
        <v>MA</v>
      </c>
      <c r="G1433" s="1">
        <v>2505.0</v>
      </c>
      <c r="H1433" s="1">
        <v>-2.0</v>
      </c>
      <c r="I1433" s="1" t="s">
        <v>2348</v>
      </c>
      <c r="J1433" s="5">
        <v>3.0</v>
      </c>
    </row>
    <row r="1434" hidden="1">
      <c r="A1434" s="1" t="s">
        <v>442</v>
      </c>
      <c r="B1434" s="1">
        <v>165264.0</v>
      </c>
      <c r="C1434" s="1">
        <v>1.0</v>
      </c>
      <c r="D1434" s="1">
        <v>26.0</v>
      </c>
      <c r="E1434" s="1">
        <f t="shared" si="1"/>
        <v>25</v>
      </c>
      <c r="F1434" s="1" t="str">
        <f>VLOOKUP(E1434,State_code!$B$1:$C$56, 2, FALSE)</f>
        <v>MA</v>
      </c>
      <c r="G1434" s="1">
        <v>2508.0</v>
      </c>
      <c r="H1434" s="1">
        <v>-2.0</v>
      </c>
      <c r="I1434" s="1" t="s">
        <v>442</v>
      </c>
      <c r="J1434" s="5">
        <v>3.0</v>
      </c>
    </row>
    <row r="1435" hidden="1">
      <c r="A1435" s="1" t="s">
        <v>293</v>
      </c>
      <c r="B1435" s="1">
        <v>165334.0</v>
      </c>
      <c r="C1435" s="1">
        <v>1.0</v>
      </c>
      <c r="D1435" s="1">
        <v>16.0</v>
      </c>
      <c r="E1435" s="1">
        <f t="shared" si="1"/>
        <v>25</v>
      </c>
      <c r="F1435" s="1" t="str">
        <f>VLOOKUP(E1435,State_code!$B$1:$C$56, 2, FALSE)</f>
        <v>MA</v>
      </c>
      <c r="G1435" s="1">
        <v>2502.0</v>
      </c>
      <c r="H1435" s="1">
        <v>-2.0</v>
      </c>
      <c r="I1435" s="1" t="s">
        <v>293</v>
      </c>
      <c r="J1435" s="5">
        <v>3.0</v>
      </c>
    </row>
    <row r="1436" hidden="1">
      <c r="A1436" s="1" t="s">
        <v>2349</v>
      </c>
      <c r="B1436" s="1">
        <v>165495.0</v>
      </c>
      <c r="C1436" s="1">
        <v>1.0</v>
      </c>
      <c r="D1436" s="1">
        <v>32.0</v>
      </c>
      <c r="E1436" s="1">
        <f t="shared" si="1"/>
        <v>25</v>
      </c>
      <c r="F1436" s="1" t="str">
        <f>VLOOKUP(E1436,State_code!$B$1:$C$56, 2, FALSE)</f>
        <v>MA</v>
      </c>
      <c r="G1436" s="1">
        <v>2502.0</v>
      </c>
      <c r="H1436" s="1">
        <v>-2.0</v>
      </c>
      <c r="I1436" s="1" t="s">
        <v>2349</v>
      </c>
      <c r="J1436" s="5">
        <v>4.0</v>
      </c>
    </row>
    <row r="1437" hidden="1">
      <c r="A1437" s="1" t="s">
        <v>2350</v>
      </c>
      <c r="B1437" s="1">
        <v>165529.0</v>
      </c>
      <c r="C1437" s="1">
        <v>1.0</v>
      </c>
      <c r="D1437" s="1">
        <v>20.0</v>
      </c>
      <c r="E1437" s="1">
        <f t="shared" si="1"/>
        <v>25</v>
      </c>
      <c r="F1437" s="1" t="str">
        <f>VLOOKUP(E1437,State_code!$B$1:$C$56, 2, FALSE)</f>
        <v>MA</v>
      </c>
      <c r="G1437" s="1">
        <v>2507.0</v>
      </c>
      <c r="H1437" s="1">
        <v>-2.0</v>
      </c>
      <c r="I1437" s="1" t="s">
        <v>2350</v>
      </c>
      <c r="J1437" s="5">
        <v>4.0</v>
      </c>
    </row>
    <row r="1438" hidden="1">
      <c r="A1438" s="1" t="s">
        <v>2351</v>
      </c>
      <c r="B1438" s="1">
        <v>165556.0</v>
      </c>
      <c r="C1438" s="1">
        <v>1.0</v>
      </c>
      <c r="D1438" s="1">
        <v>-2.0</v>
      </c>
      <c r="E1438" s="1">
        <f t="shared" si="1"/>
        <v>25</v>
      </c>
      <c r="F1438" s="1" t="str">
        <f>VLOOKUP(E1438,State_code!$B$1:$C$56, 2, FALSE)</f>
        <v>MA</v>
      </c>
      <c r="G1438" s="1">
        <v>2507.0</v>
      </c>
      <c r="H1438" s="1">
        <v>-2.0</v>
      </c>
      <c r="I1438" s="1" t="s">
        <v>2351</v>
      </c>
      <c r="J1438" s="5">
        <v>1.0</v>
      </c>
    </row>
    <row r="1439" hidden="1">
      <c r="A1439" s="1" t="s">
        <v>2352</v>
      </c>
      <c r="B1439" s="1">
        <v>165574.0</v>
      </c>
      <c r="C1439" s="1">
        <v>1.0</v>
      </c>
      <c r="D1439" s="1">
        <v>22.0</v>
      </c>
      <c r="E1439" s="1">
        <f t="shared" si="1"/>
        <v>25</v>
      </c>
      <c r="F1439" s="1" t="str">
        <f>VLOOKUP(E1439,State_code!$B$1:$C$56, 2, FALSE)</f>
        <v>MA</v>
      </c>
      <c r="G1439" s="1">
        <v>2504.0</v>
      </c>
      <c r="H1439" s="1">
        <v>-2.0</v>
      </c>
      <c r="I1439" s="1" t="s">
        <v>2352</v>
      </c>
      <c r="J1439" s="5">
        <v>3.0</v>
      </c>
    </row>
    <row r="1440" hidden="1">
      <c r="A1440" s="1" t="s">
        <v>2353</v>
      </c>
      <c r="B1440" s="1">
        <v>165608.0</v>
      </c>
      <c r="C1440" s="1">
        <v>1.0</v>
      </c>
      <c r="D1440" s="1">
        <v>-2.0</v>
      </c>
      <c r="E1440" s="1">
        <f t="shared" si="1"/>
        <v>25</v>
      </c>
      <c r="F1440" s="1" t="str">
        <f>VLOOKUP(E1440,State_code!$B$1:$C$56, 2, FALSE)</f>
        <v>MA</v>
      </c>
      <c r="G1440" s="1">
        <v>2504.0</v>
      </c>
      <c r="H1440" s="1">
        <v>-2.0</v>
      </c>
      <c r="I1440" s="1" t="s">
        <v>2353</v>
      </c>
      <c r="J1440" s="5">
        <v>4.0</v>
      </c>
    </row>
    <row r="1441" hidden="1">
      <c r="A1441" s="1" t="s">
        <v>2354</v>
      </c>
      <c r="B1441" s="1">
        <v>165635.0</v>
      </c>
      <c r="C1441" s="1">
        <v>1.0</v>
      </c>
      <c r="D1441" s="1">
        <v>-2.0</v>
      </c>
      <c r="E1441" s="1">
        <f t="shared" si="1"/>
        <v>25</v>
      </c>
      <c r="F1441" s="1" t="str">
        <f>VLOOKUP(E1441,State_code!$B$1:$C$56, 2, FALSE)</f>
        <v>MA</v>
      </c>
      <c r="G1441" s="1">
        <v>2503.0</v>
      </c>
      <c r="H1441" s="1">
        <v>-2.0</v>
      </c>
      <c r="I1441" s="1" t="s">
        <v>2354</v>
      </c>
      <c r="J1441" s="5">
        <v>3.0</v>
      </c>
    </row>
    <row r="1442" hidden="1">
      <c r="A1442" s="1" t="s">
        <v>2355</v>
      </c>
      <c r="B1442" s="1">
        <v>165644.0</v>
      </c>
      <c r="C1442" s="1">
        <v>1.0</v>
      </c>
      <c r="D1442" s="1">
        <v>20.0</v>
      </c>
      <c r="E1442" s="1">
        <f t="shared" si="1"/>
        <v>25</v>
      </c>
      <c r="F1442" s="1" t="str">
        <f>VLOOKUP(E1442,State_code!$B$1:$C$56, 2, FALSE)</f>
        <v>MA</v>
      </c>
      <c r="G1442" s="1">
        <v>2508.0</v>
      </c>
      <c r="H1442" s="1">
        <v>59.0</v>
      </c>
      <c r="I1442" s="1" t="s">
        <v>2355</v>
      </c>
      <c r="J1442" s="5">
        <v>3.0</v>
      </c>
    </row>
    <row r="1443" hidden="1">
      <c r="A1443" s="1" t="s">
        <v>82</v>
      </c>
      <c r="B1443" s="1">
        <v>165662.0</v>
      </c>
      <c r="C1443" s="1">
        <v>1.0</v>
      </c>
      <c r="D1443" s="1">
        <v>18.0</v>
      </c>
      <c r="E1443" s="1">
        <f t="shared" si="1"/>
        <v>25</v>
      </c>
      <c r="F1443" s="1" t="str">
        <f>VLOOKUP(E1443,State_code!$B$1:$C$56, 2, FALSE)</f>
        <v>MA</v>
      </c>
      <c r="G1443" s="1">
        <v>2507.0</v>
      </c>
      <c r="H1443" s="1">
        <v>-2.0</v>
      </c>
      <c r="I1443" s="1" t="s">
        <v>82</v>
      </c>
      <c r="J1443" s="5">
        <v>2.0</v>
      </c>
    </row>
    <row r="1444" hidden="1">
      <c r="A1444" s="1" t="s">
        <v>850</v>
      </c>
      <c r="B1444" s="1">
        <v>165671.0</v>
      </c>
      <c r="C1444" s="1">
        <v>1.0</v>
      </c>
      <c r="D1444" s="1">
        <v>21.0</v>
      </c>
      <c r="E1444" s="1">
        <f t="shared" si="1"/>
        <v>25</v>
      </c>
      <c r="F1444" s="1" t="str">
        <f>VLOOKUP(E1444,State_code!$B$1:$C$56, 2, FALSE)</f>
        <v>MA</v>
      </c>
      <c r="G1444" s="1">
        <v>2507.0</v>
      </c>
      <c r="H1444" s="1">
        <v>30.0</v>
      </c>
      <c r="I1444" s="1" t="s">
        <v>850</v>
      </c>
      <c r="J1444" s="5">
        <v>1.0</v>
      </c>
    </row>
    <row r="1445" hidden="1">
      <c r="A1445" s="1" t="s">
        <v>2356</v>
      </c>
      <c r="B1445" s="1">
        <v>165699.0</v>
      </c>
      <c r="C1445" s="1">
        <v>1.0</v>
      </c>
      <c r="D1445" s="1">
        <v>18.0</v>
      </c>
      <c r="E1445" s="1">
        <f t="shared" si="1"/>
        <v>25</v>
      </c>
      <c r="F1445" s="1" t="str">
        <f>VLOOKUP(E1445,State_code!$B$1:$C$56, 2, FALSE)</f>
        <v>MA</v>
      </c>
      <c r="G1445" s="1">
        <v>2506.0</v>
      </c>
      <c r="H1445" s="1">
        <v>-2.0</v>
      </c>
      <c r="I1445" s="1" t="s">
        <v>2356</v>
      </c>
      <c r="J1445" s="5">
        <v>1.0</v>
      </c>
    </row>
    <row r="1446" hidden="1">
      <c r="A1446" s="1" t="s">
        <v>2357</v>
      </c>
      <c r="B1446" s="1">
        <v>165750.0</v>
      </c>
      <c r="C1446" s="1">
        <v>1.0</v>
      </c>
      <c r="D1446" s="1">
        <v>-2.0</v>
      </c>
      <c r="E1446" s="1">
        <f t="shared" si="1"/>
        <v>25</v>
      </c>
      <c r="F1446" s="1" t="str">
        <f>VLOOKUP(E1446,State_code!$B$1:$C$56, 2, FALSE)</f>
        <v>MA</v>
      </c>
      <c r="G1446" s="1">
        <v>2504.0</v>
      </c>
      <c r="H1446" s="1">
        <v>-2.0</v>
      </c>
      <c r="I1446" s="1" t="s">
        <v>2357</v>
      </c>
      <c r="J1446" s="5">
        <v>1.0</v>
      </c>
    </row>
    <row r="1447" hidden="1">
      <c r="A1447" s="1" t="s">
        <v>2358</v>
      </c>
      <c r="B1447" s="1">
        <v>165802.0</v>
      </c>
      <c r="C1447" s="1">
        <v>1.0</v>
      </c>
      <c r="D1447" s="1">
        <v>22.0</v>
      </c>
      <c r="E1447" s="1">
        <f t="shared" si="1"/>
        <v>25</v>
      </c>
      <c r="F1447" s="1" t="str">
        <f>VLOOKUP(E1447,State_code!$B$1:$C$56, 2, FALSE)</f>
        <v>MA</v>
      </c>
      <c r="G1447" s="1">
        <v>2508.0</v>
      </c>
      <c r="H1447" s="1">
        <v>-2.0</v>
      </c>
      <c r="I1447" s="1" t="s">
        <v>2358</v>
      </c>
      <c r="J1447" s="5">
        <v>1.0</v>
      </c>
    </row>
    <row r="1448" hidden="1">
      <c r="A1448" s="1" t="s">
        <v>425</v>
      </c>
      <c r="B1448" s="1">
        <v>165820.0</v>
      </c>
      <c r="C1448" s="1">
        <v>1.0</v>
      </c>
      <c r="D1448" s="1">
        <v>18.0</v>
      </c>
      <c r="E1448" s="1">
        <f t="shared" si="1"/>
        <v>25</v>
      </c>
      <c r="F1448" s="1" t="str">
        <f>VLOOKUP(E1448,State_code!$B$1:$C$56, 2, FALSE)</f>
        <v>MA</v>
      </c>
      <c r="G1448" s="1">
        <v>2503.0</v>
      </c>
      <c r="H1448" s="1">
        <v>-2.0</v>
      </c>
      <c r="I1448" s="1" t="s">
        <v>425</v>
      </c>
      <c r="J1448" s="5">
        <v>3.0</v>
      </c>
    </row>
    <row r="1449" hidden="1">
      <c r="A1449" s="1" t="s">
        <v>709</v>
      </c>
      <c r="B1449" s="1">
        <v>165866.0</v>
      </c>
      <c r="C1449" s="1">
        <v>1.0</v>
      </c>
      <c r="D1449" s="1">
        <v>18.0</v>
      </c>
      <c r="E1449" s="1">
        <f t="shared" si="1"/>
        <v>25</v>
      </c>
      <c r="F1449" s="1" t="str">
        <f>VLOOKUP(E1449,State_code!$B$1:$C$56, 2, FALSE)</f>
        <v>MA</v>
      </c>
      <c r="G1449" s="1">
        <v>2505.0</v>
      </c>
      <c r="H1449" s="1">
        <v>-2.0</v>
      </c>
      <c r="I1449" s="1" t="s">
        <v>709</v>
      </c>
      <c r="J1449" s="5">
        <v>1.0</v>
      </c>
    </row>
    <row r="1450" hidden="1">
      <c r="A1450" s="1" t="s">
        <v>301</v>
      </c>
      <c r="B1450" s="1">
        <v>165884.0</v>
      </c>
      <c r="C1450" s="1">
        <v>1.0</v>
      </c>
      <c r="D1450" s="1">
        <v>23.0</v>
      </c>
      <c r="E1450" s="1">
        <f t="shared" si="1"/>
        <v>25</v>
      </c>
      <c r="F1450" s="1" t="str">
        <f>VLOOKUP(E1450,State_code!$B$1:$C$56, 2, FALSE)</f>
        <v>MA</v>
      </c>
      <c r="G1450" s="1">
        <v>2507.0</v>
      </c>
      <c r="H1450" s="1">
        <v>-2.0</v>
      </c>
      <c r="I1450" s="1" t="s">
        <v>301</v>
      </c>
      <c r="J1450" s="5">
        <v>1.0</v>
      </c>
    </row>
    <row r="1451" hidden="1">
      <c r="A1451" s="1" t="s">
        <v>2359</v>
      </c>
      <c r="B1451" s="1">
        <v>165936.0</v>
      </c>
      <c r="C1451" s="1">
        <v>1.0</v>
      </c>
      <c r="D1451" s="1">
        <v>21.0</v>
      </c>
      <c r="E1451" s="1">
        <f t="shared" si="1"/>
        <v>25</v>
      </c>
      <c r="F1451" s="1" t="str">
        <f>VLOOKUP(E1451,State_code!$B$1:$C$56, 2, FALSE)</f>
        <v>MA</v>
      </c>
      <c r="G1451" s="1">
        <v>2506.0</v>
      </c>
      <c r="H1451" s="1">
        <v>42.0</v>
      </c>
      <c r="I1451" s="1" t="s">
        <v>2359</v>
      </c>
      <c r="J1451" s="5">
        <v>3.0</v>
      </c>
    </row>
    <row r="1452" hidden="1">
      <c r="A1452" s="1" t="s">
        <v>2360</v>
      </c>
      <c r="B1452" s="1">
        <v>165945.0</v>
      </c>
      <c r="C1452" s="1">
        <v>1.0</v>
      </c>
      <c r="D1452" s="1">
        <v>24.0</v>
      </c>
      <c r="E1452" s="1">
        <f t="shared" si="1"/>
        <v>25</v>
      </c>
      <c r="F1452" s="1" t="str">
        <f>VLOOKUP(E1452,State_code!$B$1:$C$56, 2, FALSE)</f>
        <v>MA</v>
      </c>
      <c r="G1452" s="1">
        <v>2506.0</v>
      </c>
      <c r="H1452" s="1">
        <v>-2.0</v>
      </c>
      <c r="I1452" s="1" t="s">
        <v>2360</v>
      </c>
      <c r="J1452" s="5">
        <v>1.0</v>
      </c>
    </row>
    <row r="1453" hidden="1">
      <c r="A1453" s="1" t="s">
        <v>2361</v>
      </c>
      <c r="B1453" s="1">
        <v>165981.0</v>
      </c>
      <c r="C1453" s="1">
        <v>1.0</v>
      </c>
      <c r="D1453" s="1">
        <v>5.0</v>
      </c>
      <c r="E1453" s="1">
        <f t="shared" si="1"/>
        <v>25</v>
      </c>
      <c r="F1453" s="1" t="str">
        <f>VLOOKUP(E1453,State_code!$B$1:$C$56, 2, FALSE)</f>
        <v>MA</v>
      </c>
      <c r="G1453" s="1">
        <v>2502.0</v>
      </c>
      <c r="H1453" s="1">
        <v>-2.0</v>
      </c>
      <c r="I1453" s="1" t="s">
        <v>2361</v>
      </c>
      <c r="J1453" s="5">
        <v>1.0</v>
      </c>
    </row>
    <row r="1454" hidden="1">
      <c r="A1454" s="1" t="s">
        <v>1036</v>
      </c>
      <c r="B1454" s="1">
        <v>166018.0</v>
      </c>
      <c r="C1454" s="1">
        <v>1.0</v>
      </c>
      <c r="D1454" s="1">
        <v>21.0</v>
      </c>
      <c r="E1454" s="1">
        <f t="shared" si="1"/>
        <v>25</v>
      </c>
      <c r="F1454" s="1" t="str">
        <f>VLOOKUP(E1454,State_code!$B$1:$C$56, 2, FALSE)</f>
        <v>MA</v>
      </c>
      <c r="G1454" s="1">
        <v>2502.0</v>
      </c>
      <c r="H1454" s="1">
        <v>-2.0</v>
      </c>
      <c r="I1454" s="1" t="s">
        <v>1036</v>
      </c>
      <c r="J1454" s="5">
        <v>3.0</v>
      </c>
    </row>
    <row r="1455" hidden="1">
      <c r="A1455" s="1" t="s">
        <v>319</v>
      </c>
      <c r="B1455" s="1">
        <v>166027.0</v>
      </c>
      <c r="C1455" s="1">
        <v>1.0</v>
      </c>
      <c r="D1455" s="1">
        <v>15.0</v>
      </c>
      <c r="E1455" s="1">
        <f t="shared" si="1"/>
        <v>25</v>
      </c>
      <c r="F1455" s="1" t="str">
        <f>VLOOKUP(E1455,State_code!$B$1:$C$56, 2, FALSE)</f>
        <v>MA</v>
      </c>
      <c r="G1455" s="1">
        <v>2505.0</v>
      </c>
      <c r="H1455" s="1">
        <v>-2.0</v>
      </c>
      <c r="I1455" s="1" t="s">
        <v>319</v>
      </c>
      <c r="J1455" s="5">
        <v>2.0</v>
      </c>
    </row>
    <row r="1456" hidden="1">
      <c r="A1456" s="1" t="s">
        <v>2362</v>
      </c>
      <c r="B1456" s="1">
        <v>166045.0</v>
      </c>
      <c r="C1456" s="1">
        <v>1.0</v>
      </c>
      <c r="D1456" s="1">
        <v>24.0</v>
      </c>
      <c r="E1456" s="1">
        <f t="shared" si="1"/>
        <v>25</v>
      </c>
      <c r="F1456" s="1" t="str">
        <f>VLOOKUP(E1456,State_code!$B$1:$C$56, 2, FALSE)</f>
        <v>MA</v>
      </c>
      <c r="G1456" s="1">
        <v>2504.0</v>
      </c>
      <c r="H1456" s="1">
        <v>-2.0</v>
      </c>
      <c r="I1456" s="1" t="s">
        <v>2362</v>
      </c>
      <c r="J1456" s="5">
        <v>1.0</v>
      </c>
    </row>
    <row r="1457" hidden="1">
      <c r="A1457" s="1" t="s">
        <v>2363</v>
      </c>
      <c r="B1457" s="1">
        <v>166054.0</v>
      </c>
      <c r="C1457" s="1">
        <v>1.0</v>
      </c>
      <c r="D1457" s="1">
        <v>21.0</v>
      </c>
      <c r="E1457" s="1">
        <f t="shared" si="1"/>
        <v>25</v>
      </c>
      <c r="F1457" s="1" t="str">
        <f>VLOOKUP(E1457,State_code!$B$1:$C$56, 2, FALSE)</f>
        <v>MA</v>
      </c>
      <c r="G1457" s="1">
        <v>2504.0</v>
      </c>
      <c r="H1457" s="1">
        <v>91.0</v>
      </c>
      <c r="I1457" s="1" t="s">
        <v>2363</v>
      </c>
      <c r="J1457" s="5">
        <v>4.0</v>
      </c>
    </row>
    <row r="1458" hidden="1">
      <c r="A1458" s="1" t="s">
        <v>854</v>
      </c>
      <c r="B1458" s="1">
        <v>166124.0</v>
      </c>
      <c r="C1458" s="1">
        <v>1.0</v>
      </c>
      <c r="D1458" s="1">
        <v>21.0</v>
      </c>
      <c r="E1458" s="1">
        <f t="shared" si="1"/>
        <v>25</v>
      </c>
      <c r="F1458" s="1" t="str">
        <f>VLOOKUP(E1458,State_code!$B$1:$C$56, 2, FALSE)</f>
        <v>MA</v>
      </c>
      <c r="G1458" s="1">
        <v>2502.0</v>
      </c>
      <c r="H1458" s="1">
        <v>30.0</v>
      </c>
      <c r="I1458" s="1" t="s">
        <v>854</v>
      </c>
      <c r="J1458" s="5">
        <v>3.0</v>
      </c>
    </row>
    <row r="1459" hidden="1">
      <c r="A1459" s="1" t="s">
        <v>965</v>
      </c>
      <c r="B1459" s="1">
        <v>166133.0</v>
      </c>
      <c r="C1459" s="1">
        <v>1.0</v>
      </c>
      <c r="D1459" s="1">
        <v>1.0</v>
      </c>
      <c r="E1459" s="1">
        <f t="shared" si="1"/>
        <v>25</v>
      </c>
      <c r="F1459" s="1" t="str">
        <f>VLOOKUP(E1459,State_code!$B$1:$C$56, 2, FALSE)</f>
        <v>MA</v>
      </c>
      <c r="G1459" s="1">
        <v>2501.0</v>
      </c>
      <c r="H1459" s="1">
        <v>-2.0</v>
      </c>
      <c r="I1459" s="1" t="s">
        <v>965</v>
      </c>
      <c r="J1459" s="5">
        <v>1.0</v>
      </c>
    </row>
    <row r="1460" hidden="1">
      <c r="A1460" s="1" t="s">
        <v>983</v>
      </c>
      <c r="B1460" s="1">
        <v>166391.0</v>
      </c>
      <c r="C1460" s="1">
        <v>1.0</v>
      </c>
      <c r="D1460" s="1">
        <v>18.0</v>
      </c>
      <c r="E1460" s="1">
        <f t="shared" si="1"/>
        <v>25</v>
      </c>
      <c r="F1460" s="1" t="str">
        <f>VLOOKUP(E1460,State_code!$B$1:$C$56, 2, FALSE)</f>
        <v>MA</v>
      </c>
      <c r="G1460" s="1">
        <v>2504.0</v>
      </c>
      <c r="H1460" s="1">
        <v>-2.0</v>
      </c>
      <c r="I1460" s="1" t="s">
        <v>983</v>
      </c>
      <c r="J1460" s="5">
        <v>3.0</v>
      </c>
    </row>
    <row r="1461" hidden="1">
      <c r="A1461" s="1" t="s">
        <v>2364</v>
      </c>
      <c r="B1461" s="1">
        <v>166407.0</v>
      </c>
      <c r="C1461" s="1">
        <v>1.0</v>
      </c>
      <c r="D1461" s="1">
        <v>10.0</v>
      </c>
      <c r="E1461" s="1">
        <f t="shared" si="1"/>
        <v>25</v>
      </c>
      <c r="F1461" s="1" t="str">
        <f>VLOOKUP(E1461,State_code!$B$1:$C$56, 2, FALSE)</f>
        <v>MA</v>
      </c>
      <c r="G1461" s="1">
        <v>2505.0</v>
      </c>
      <c r="H1461" s="1">
        <v>30.0</v>
      </c>
      <c r="I1461" s="1" t="s">
        <v>2364</v>
      </c>
      <c r="J1461" s="5">
        <v>3.0</v>
      </c>
    </row>
    <row r="1462" hidden="1">
      <c r="A1462" s="1" t="s">
        <v>923</v>
      </c>
      <c r="B1462" s="1">
        <v>166452.0</v>
      </c>
      <c r="C1462" s="1">
        <v>1.0</v>
      </c>
      <c r="D1462" s="1">
        <v>17.0</v>
      </c>
      <c r="E1462" s="1">
        <f t="shared" si="1"/>
        <v>25</v>
      </c>
      <c r="F1462" s="1" t="str">
        <f>VLOOKUP(E1462,State_code!$B$1:$C$56, 2, FALSE)</f>
        <v>MA</v>
      </c>
      <c r="G1462" s="1">
        <v>2505.0</v>
      </c>
      <c r="H1462" s="1">
        <v>-2.0</v>
      </c>
      <c r="I1462" s="1" t="s">
        <v>923</v>
      </c>
      <c r="J1462" s="5">
        <v>1.0</v>
      </c>
    </row>
    <row r="1463" hidden="1">
      <c r="A1463" s="1" t="s">
        <v>2365</v>
      </c>
      <c r="B1463" s="1">
        <v>166489.0</v>
      </c>
      <c r="C1463" s="1">
        <v>1.0</v>
      </c>
      <c r="D1463" s="1">
        <v>30.0</v>
      </c>
      <c r="E1463" s="1">
        <f t="shared" si="1"/>
        <v>25</v>
      </c>
      <c r="F1463" s="1" t="str">
        <f>VLOOKUP(E1463,State_code!$B$1:$C$56, 2, FALSE)</f>
        <v>MA</v>
      </c>
      <c r="G1463" s="1">
        <v>2505.0</v>
      </c>
      <c r="H1463" s="1">
        <v>-2.0</v>
      </c>
      <c r="I1463" s="1" t="s">
        <v>2365</v>
      </c>
      <c r="J1463" s="5">
        <v>2.0</v>
      </c>
    </row>
    <row r="1464" hidden="1">
      <c r="A1464" s="1" t="s">
        <v>2366</v>
      </c>
      <c r="B1464" s="1">
        <v>166498.0</v>
      </c>
      <c r="C1464" s="1">
        <v>1.0</v>
      </c>
      <c r="D1464" s="1">
        <v>-2.0</v>
      </c>
      <c r="E1464" s="1">
        <f t="shared" si="1"/>
        <v>25</v>
      </c>
      <c r="F1464" s="1" t="str">
        <f>VLOOKUP(E1464,State_code!$B$1:$C$56, 2, FALSE)</f>
        <v>MA</v>
      </c>
      <c r="G1464" s="1">
        <v>2503.0</v>
      </c>
      <c r="H1464" s="1">
        <v>-2.0</v>
      </c>
      <c r="I1464" s="1" t="s">
        <v>2366</v>
      </c>
      <c r="J1464" s="5">
        <v>3.0</v>
      </c>
    </row>
    <row r="1465" hidden="1">
      <c r="A1465" s="1" t="s">
        <v>2367</v>
      </c>
      <c r="B1465" s="1">
        <v>166513.0</v>
      </c>
      <c r="C1465" s="1">
        <v>1.0</v>
      </c>
      <c r="D1465" s="1">
        <v>16.0</v>
      </c>
      <c r="E1465" s="1">
        <f t="shared" si="1"/>
        <v>25</v>
      </c>
      <c r="F1465" s="1" t="str">
        <f>VLOOKUP(E1465,State_code!$B$1:$C$56, 2, FALSE)</f>
        <v>MA</v>
      </c>
      <c r="G1465" s="1">
        <v>2503.0</v>
      </c>
      <c r="H1465" s="1">
        <v>-2.0</v>
      </c>
      <c r="I1465" s="1" t="s">
        <v>2367</v>
      </c>
      <c r="J1465" s="5">
        <v>3.0</v>
      </c>
    </row>
    <row r="1466" hidden="1">
      <c r="A1466" s="1" t="s">
        <v>2368</v>
      </c>
      <c r="B1466" s="1">
        <v>166629.0</v>
      </c>
      <c r="C1466" s="1">
        <v>1.0</v>
      </c>
      <c r="D1466" s="1">
        <v>15.0</v>
      </c>
      <c r="E1466" s="1">
        <f t="shared" si="1"/>
        <v>25</v>
      </c>
      <c r="F1466" s="1" t="str">
        <f>VLOOKUP(E1466,State_code!$B$1:$C$56, 2, FALSE)</f>
        <v>MA</v>
      </c>
      <c r="G1466" s="1">
        <v>2502.0</v>
      </c>
      <c r="H1466" s="1">
        <v>-2.0</v>
      </c>
      <c r="I1466" s="1" t="s">
        <v>2368</v>
      </c>
      <c r="J1466" s="5">
        <v>3.0</v>
      </c>
    </row>
    <row r="1467" hidden="1">
      <c r="A1467" s="1" t="s">
        <v>2369</v>
      </c>
      <c r="B1467" s="1">
        <v>166638.0</v>
      </c>
      <c r="C1467" s="1">
        <v>1.0</v>
      </c>
      <c r="D1467" s="1">
        <v>16.0</v>
      </c>
      <c r="E1467" s="1">
        <f t="shared" si="1"/>
        <v>25</v>
      </c>
      <c r="F1467" s="1" t="str">
        <f>VLOOKUP(E1467,State_code!$B$1:$C$56, 2, FALSE)</f>
        <v>MA</v>
      </c>
      <c r="G1467" s="1">
        <v>2508.0</v>
      </c>
      <c r="H1467" s="1">
        <v>-2.0</v>
      </c>
      <c r="I1467" s="1" t="s">
        <v>2369</v>
      </c>
      <c r="J1467" s="5">
        <v>3.0</v>
      </c>
    </row>
    <row r="1468" hidden="1">
      <c r="A1468" s="1" t="s">
        <v>2370</v>
      </c>
      <c r="B1468" s="1">
        <v>166647.0</v>
      </c>
      <c r="C1468" s="1">
        <v>1.0</v>
      </c>
      <c r="D1468" s="1">
        <v>6.0</v>
      </c>
      <c r="E1468" s="1">
        <f t="shared" si="1"/>
        <v>25</v>
      </c>
      <c r="F1468" s="1" t="str">
        <f>VLOOKUP(E1468,State_code!$B$1:$C$56, 2, FALSE)</f>
        <v>MA</v>
      </c>
      <c r="G1468" s="1">
        <v>2504.0</v>
      </c>
      <c r="H1468" s="1">
        <v>-2.0</v>
      </c>
      <c r="I1468" s="1" t="s">
        <v>2370</v>
      </c>
      <c r="J1468" s="5">
        <v>1.0</v>
      </c>
    </row>
    <row r="1469" hidden="1">
      <c r="A1469" s="1" t="s">
        <v>2371</v>
      </c>
      <c r="B1469" s="1">
        <v>166656.0</v>
      </c>
      <c r="C1469" s="1">
        <v>1.0</v>
      </c>
      <c r="D1469" s="1">
        <v>26.0</v>
      </c>
      <c r="E1469" s="1">
        <f t="shared" si="1"/>
        <v>25</v>
      </c>
      <c r="F1469" s="1" t="str">
        <f>VLOOKUP(E1469,State_code!$B$1:$C$56, 2, FALSE)</f>
        <v>MA</v>
      </c>
      <c r="G1469" s="1">
        <v>2507.0</v>
      </c>
      <c r="H1469" s="1">
        <v>-2.0</v>
      </c>
      <c r="I1469" s="1" t="s">
        <v>2371</v>
      </c>
      <c r="J1469" s="5">
        <v>3.0</v>
      </c>
    </row>
    <row r="1470" hidden="1">
      <c r="A1470" s="1" t="s">
        <v>2372</v>
      </c>
      <c r="B1470" s="1">
        <v>166665.0</v>
      </c>
      <c r="C1470" s="1">
        <v>1.0</v>
      </c>
      <c r="D1470" s="1">
        <v>-2.0</v>
      </c>
      <c r="E1470" s="1">
        <f t="shared" si="1"/>
        <v>25</v>
      </c>
      <c r="F1470" s="1" t="str">
        <f>VLOOKUP(E1470,State_code!$B$1:$C$56, 2, FALSE)</f>
        <v>MA</v>
      </c>
      <c r="G1470" s="1">
        <v>2508.0</v>
      </c>
      <c r="H1470" s="1">
        <v>-2.0</v>
      </c>
      <c r="I1470" s="1" t="s">
        <v>2372</v>
      </c>
      <c r="J1470" s="5">
        <v>1.0</v>
      </c>
    </row>
    <row r="1471" hidden="1">
      <c r="A1471" s="1" t="s">
        <v>357</v>
      </c>
      <c r="B1471" s="1">
        <v>166674.0</v>
      </c>
      <c r="C1471" s="1">
        <v>1.0</v>
      </c>
      <c r="D1471" s="1">
        <v>30.0</v>
      </c>
      <c r="E1471" s="1">
        <f t="shared" si="1"/>
        <v>25</v>
      </c>
      <c r="F1471" s="1" t="str">
        <f>VLOOKUP(E1471,State_code!$B$1:$C$56, 2, FALSE)</f>
        <v>MA</v>
      </c>
      <c r="G1471" s="1">
        <v>2507.0</v>
      </c>
      <c r="H1471" s="1">
        <v>-2.0</v>
      </c>
      <c r="I1471" s="1" t="s">
        <v>357</v>
      </c>
      <c r="J1471" s="5">
        <v>3.0</v>
      </c>
    </row>
    <row r="1472" hidden="1">
      <c r="A1472" s="1" t="s">
        <v>521</v>
      </c>
      <c r="B1472" s="1">
        <v>166683.0</v>
      </c>
      <c r="C1472" s="1">
        <v>1.0</v>
      </c>
      <c r="D1472" s="1">
        <v>15.0</v>
      </c>
      <c r="E1472" s="1">
        <f t="shared" si="1"/>
        <v>25</v>
      </c>
      <c r="F1472" s="1" t="str">
        <f>VLOOKUP(E1472,State_code!$B$1:$C$56, 2, FALSE)</f>
        <v>MA</v>
      </c>
      <c r="G1472" s="1">
        <v>2507.0</v>
      </c>
      <c r="H1472" s="1">
        <v>-2.0</v>
      </c>
      <c r="I1472" s="1" t="s">
        <v>521</v>
      </c>
      <c r="J1472" s="5">
        <v>1.0</v>
      </c>
    </row>
    <row r="1473" hidden="1">
      <c r="A1473" s="1" t="s">
        <v>2373</v>
      </c>
      <c r="B1473" s="1">
        <v>166692.0</v>
      </c>
      <c r="C1473" s="1">
        <v>1.0</v>
      </c>
      <c r="D1473" s="1">
        <v>20.0</v>
      </c>
      <c r="E1473" s="1">
        <f t="shared" si="1"/>
        <v>25</v>
      </c>
      <c r="F1473" s="1" t="str">
        <f>VLOOKUP(E1473,State_code!$B$1:$C$56, 2, FALSE)</f>
        <v>MA</v>
      </c>
      <c r="G1473" s="1">
        <v>2509.0</v>
      </c>
      <c r="H1473" s="1">
        <v>-2.0</v>
      </c>
      <c r="I1473" s="1" t="s">
        <v>2373</v>
      </c>
      <c r="J1473" s="5">
        <v>4.0</v>
      </c>
    </row>
    <row r="1474" hidden="1">
      <c r="A1474" s="1" t="s">
        <v>185</v>
      </c>
      <c r="B1474" s="1">
        <v>166708.0</v>
      </c>
      <c r="C1474" s="1">
        <v>1.0</v>
      </c>
      <c r="D1474" s="1">
        <v>27.0</v>
      </c>
      <c r="E1474" s="1">
        <f t="shared" si="1"/>
        <v>25</v>
      </c>
      <c r="F1474" s="1" t="str">
        <f>VLOOKUP(E1474,State_code!$B$1:$C$56, 2, FALSE)</f>
        <v>MA</v>
      </c>
      <c r="G1474" s="1">
        <v>2502.0</v>
      </c>
      <c r="H1474" s="1">
        <v>-2.0</v>
      </c>
      <c r="I1474" s="1" t="s">
        <v>185</v>
      </c>
      <c r="J1474" s="5">
        <v>4.0</v>
      </c>
    </row>
    <row r="1475" hidden="1">
      <c r="A1475" s="1" t="s">
        <v>2374</v>
      </c>
      <c r="B1475" s="1">
        <v>166717.0</v>
      </c>
      <c r="C1475" s="1">
        <v>1.0</v>
      </c>
      <c r="D1475" s="1">
        <v>26.0</v>
      </c>
      <c r="E1475" s="1">
        <f t="shared" si="1"/>
        <v>25</v>
      </c>
      <c r="F1475" s="1" t="str">
        <f>VLOOKUP(E1475,State_code!$B$1:$C$56, 2, FALSE)</f>
        <v>MA</v>
      </c>
      <c r="G1475" s="1">
        <v>2504.0</v>
      </c>
      <c r="H1475" s="1">
        <v>-2.0</v>
      </c>
      <c r="I1475" s="1" t="s">
        <v>2374</v>
      </c>
      <c r="J1475" s="5">
        <v>1.0</v>
      </c>
    </row>
    <row r="1476" hidden="1">
      <c r="A1476" s="1" t="s">
        <v>2375</v>
      </c>
      <c r="B1476" s="1">
        <v>166805.0</v>
      </c>
      <c r="C1476" s="1">
        <v>1.0</v>
      </c>
      <c r="D1476" s="1">
        <v>-2.0</v>
      </c>
      <c r="E1476" s="1">
        <f t="shared" si="1"/>
        <v>25</v>
      </c>
      <c r="F1476" s="1" t="str">
        <f>VLOOKUP(E1476,State_code!$B$1:$C$56, 2, FALSE)</f>
        <v>MA</v>
      </c>
      <c r="G1476" s="1">
        <v>2508.0</v>
      </c>
      <c r="H1476" s="1">
        <v>-2.0</v>
      </c>
      <c r="I1476" s="1" t="s">
        <v>2375</v>
      </c>
      <c r="J1476" s="5">
        <v>1.0</v>
      </c>
    </row>
    <row r="1477" hidden="1">
      <c r="A1477" s="1" t="s">
        <v>2376</v>
      </c>
      <c r="B1477" s="1">
        <v>166823.0</v>
      </c>
      <c r="C1477" s="1">
        <v>1.0</v>
      </c>
      <c r="D1477" s="1">
        <v>8.0</v>
      </c>
      <c r="E1477" s="1">
        <f t="shared" si="1"/>
        <v>25</v>
      </c>
      <c r="F1477" s="1" t="str">
        <f>VLOOKUP(E1477,State_code!$B$1:$C$56, 2, FALSE)</f>
        <v>MA</v>
      </c>
      <c r="G1477" s="1">
        <v>2508.0</v>
      </c>
      <c r="H1477" s="1">
        <v>-2.0</v>
      </c>
      <c r="I1477" s="1" t="s">
        <v>2376</v>
      </c>
      <c r="J1477" s="5">
        <v>4.0</v>
      </c>
    </row>
    <row r="1478" hidden="1">
      <c r="A1478" s="1" t="s">
        <v>2377</v>
      </c>
      <c r="B1478" s="1">
        <v>166850.0</v>
      </c>
      <c r="C1478" s="1">
        <v>1.0</v>
      </c>
      <c r="D1478" s="1">
        <v>18.0</v>
      </c>
      <c r="E1478" s="1">
        <f t="shared" si="1"/>
        <v>25</v>
      </c>
      <c r="F1478" s="1" t="str">
        <f>VLOOKUP(E1478,State_code!$B$1:$C$56, 2, FALSE)</f>
        <v>MA</v>
      </c>
      <c r="G1478" s="1">
        <v>2506.0</v>
      </c>
      <c r="H1478" s="1">
        <v>30.0</v>
      </c>
      <c r="I1478" s="1" t="s">
        <v>2377</v>
      </c>
      <c r="J1478" s="5">
        <v>1.0</v>
      </c>
    </row>
    <row r="1479" hidden="1">
      <c r="A1479" s="1" t="s">
        <v>2378</v>
      </c>
      <c r="B1479" s="1">
        <v>166869.0</v>
      </c>
      <c r="C1479" s="1">
        <v>1.0</v>
      </c>
      <c r="D1479" s="1">
        <v>26.0</v>
      </c>
      <c r="E1479" s="1">
        <f t="shared" si="1"/>
        <v>25</v>
      </c>
      <c r="F1479" s="1" t="str">
        <f>VLOOKUP(E1479,State_code!$B$1:$C$56, 2, FALSE)</f>
        <v>MA</v>
      </c>
      <c r="G1479" s="1">
        <v>2507.0</v>
      </c>
      <c r="H1479" s="1">
        <v>-2.0</v>
      </c>
      <c r="I1479" s="1" t="s">
        <v>2378</v>
      </c>
      <c r="J1479" s="5">
        <v>4.0</v>
      </c>
    </row>
    <row r="1480" hidden="1">
      <c r="A1480" s="1" t="s">
        <v>1590</v>
      </c>
      <c r="B1480" s="1">
        <v>166887.0</v>
      </c>
      <c r="C1480" s="1">
        <v>1.0</v>
      </c>
      <c r="D1480" s="1">
        <v>2.0</v>
      </c>
      <c r="E1480" s="1">
        <f t="shared" si="1"/>
        <v>25</v>
      </c>
      <c r="F1480" s="1" t="str">
        <f>VLOOKUP(E1480,State_code!$B$1:$C$56, 2, FALSE)</f>
        <v>MA</v>
      </c>
      <c r="G1480" s="1">
        <v>2506.0</v>
      </c>
      <c r="H1480" s="1">
        <v>-2.0</v>
      </c>
      <c r="I1480" s="1" t="s">
        <v>1590</v>
      </c>
      <c r="J1480" s="5">
        <v>1.0</v>
      </c>
    </row>
    <row r="1481" hidden="1">
      <c r="A1481" s="1" t="s">
        <v>2379</v>
      </c>
      <c r="B1481" s="1">
        <v>166911.0</v>
      </c>
      <c r="C1481" s="1">
        <v>1.0</v>
      </c>
      <c r="D1481" s="1">
        <v>22.0</v>
      </c>
      <c r="E1481" s="1">
        <f t="shared" si="1"/>
        <v>25</v>
      </c>
      <c r="F1481" s="1" t="str">
        <f>VLOOKUP(E1481,State_code!$B$1:$C$56, 2, FALSE)</f>
        <v>MA</v>
      </c>
      <c r="G1481" s="1">
        <v>2506.0</v>
      </c>
      <c r="H1481" s="1">
        <v>-2.0</v>
      </c>
      <c r="I1481" s="1" t="s">
        <v>2379</v>
      </c>
      <c r="J1481" s="5">
        <v>3.0</v>
      </c>
    </row>
    <row r="1482" hidden="1">
      <c r="A1482" s="1" t="s">
        <v>429</v>
      </c>
      <c r="B1482" s="1">
        <v>166939.0</v>
      </c>
      <c r="C1482" s="1">
        <v>1.0</v>
      </c>
      <c r="D1482" s="1">
        <v>21.0</v>
      </c>
      <c r="E1482" s="1">
        <f t="shared" si="1"/>
        <v>25</v>
      </c>
      <c r="F1482" s="1" t="str">
        <f>VLOOKUP(E1482,State_code!$B$1:$C$56, 2, FALSE)</f>
        <v>MA</v>
      </c>
      <c r="G1482" s="1">
        <v>2501.0</v>
      </c>
      <c r="H1482" s="1">
        <v>-2.0</v>
      </c>
      <c r="I1482" s="1" t="s">
        <v>429</v>
      </c>
      <c r="J1482" s="5">
        <v>3.0</v>
      </c>
    </row>
    <row r="1483" hidden="1">
      <c r="A1483" s="1" t="s">
        <v>993</v>
      </c>
      <c r="B1483" s="1">
        <v>166957.0</v>
      </c>
      <c r="C1483" s="1">
        <v>1.0</v>
      </c>
      <c r="D1483" s="1">
        <v>7.0</v>
      </c>
      <c r="E1483" s="1">
        <f t="shared" si="1"/>
        <v>25</v>
      </c>
      <c r="F1483" s="1" t="str">
        <f>VLOOKUP(E1483,State_code!$B$1:$C$56, 2, FALSE)</f>
        <v>MA</v>
      </c>
      <c r="G1483" s="1">
        <v>2503.0</v>
      </c>
      <c r="H1483" s="1">
        <v>-2.0</v>
      </c>
      <c r="I1483" s="1" t="s">
        <v>993</v>
      </c>
      <c r="J1483" s="5">
        <v>3.0</v>
      </c>
    </row>
    <row r="1484" hidden="1">
      <c r="A1484" s="1" t="s">
        <v>2380</v>
      </c>
      <c r="B1484" s="1">
        <v>167039.0</v>
      </c>
      <c r="C1484" s="1">
        <v>1.0</v>
      </c>
      <c r="D1484" s="1">
        <v>-2.0</v>
      </c>
      <c r="E1484" s="1">
        <f t="shared" si="1"/>
        <v>25</v>
      </c>
      <c r="F1484" s="1" t="str">
        <f>VLOOKUP(E1484,State_code!$B$1:$C$56, 2, FALSE)</f>
        <v>MA</v>
      </c>
      <c r="G1484" s="1">
        <v>2509.0</v>
      </c>
      <c r="H1484" s="1">
        <v>-2.0</v>
      </c>
      <c r="I1484" s="1" t="s">
        <v>2380</v>
      </c>
      <c r="J1484" s="5">
        <v>1.0</v>
      </c>
    </row>
    <row r="1485" hidden="1">
      <c r="A1485" s="1" t="s">
        <v>2381</v>
      </c>
      <c r="B1485" s="1">
        <v>167057.0</v>
      </c>
      <c r="C1485" s="1">
        <v>1.0</v>
      </c>
      <c r="D1485" s="1">
        <v>30.0</v>
      </c>
      <c r="E1485" s="1">
        <f t="shared" si="1"/>
        <v>25</v>
      </c>
      <c r="F1485" s="1" t="str">
        <f>VLOOKUP(E1485,State_code!$B$1:$C$56, 2, FALSE)</f>
        <v>MA</v>
      </c>
      <c r="G1485" s="1">
        <v>2507.0</v>
      </c>
      <c r="H1485" s="1">
        <v>-2.0</v>
      </c>
      <c r="I1485" s="1" t="s">
        <v>2381</v>
      </c>
      <c r="J1485" s="5">
        <v>3.0</v>
      </c>
    </row>
    <row r="1486" hidden="1">
      <c r="A1486" s="1" t="s">
        <v>794</v>
      </c>
      <c r="B1486" s="1">
        <v>167093.0</v>
      </c>
      <c r="C1486" s="1">
        <v>1.0</v>
      </c>
      <c r="D1486" s="1">
        <v>26.0</v>
      </c>
      <c r="E1486" s="1">
        <f t="shared" si="1"/>
        <v>25</v>
      </c>
      <c r="F1486" s="1" t="str">
        <f>VLOOKUP(E1486,State_code!$B$1:$C$56, 2, FALSE)</f>
        <v>MA</v>
      </c>
      <c r="G1486" s="1">
        <v>2507.0</v>
      </c>
      <c r="H1486" s="1">
        <v>-2.0</v>
      </c>
      <c r="I1486" s="1" t="s">
        <v>794</v>
      </c>
      <c r="J1486" s="5">
        <v>1.0</v>
      </c>
    </row>
    <row r="1487" hidden="1">
      <c r="A1487" s="1" t="s">
        <v>2382</v>
      </c>
      <c r="B1487" s="1">
        <v>167215.0</v>
      </c>
      <c r="C1487" s="1">
        <v>1.0</v>
      </c>
      <c r="D1487" s="1">
        <v>31.0</v>
      </c>
      <c r="E1487" s="1">
        <f t="shared" si="1"/>
        <v>25</v>
      </c>
      <c r="F1487" s="1" t="str">
        <f>VLOOKUP(E1487,State_code!$B$1:$C$56, 2, FALSE)</f>
        <v>MA</v>
      </c>
      <c r="G1487" s="1">
        <v>2507.0</v>
      </c>
      <c r="H1487" s="1">
        <v>-2.0</v>
      </c>
      <c r="I1487" s="1" t="s">
        <v>2382</v>
      </c>
      <c r="J1487" s="5">
        <v>1.0</v>
      </c>
    </row>
    <row r="1488" hidden="1">
      <c r="A1488" s="1" t="s">
        <v>2383</v>
      </c>
      <c r="B1488" s="1">
        <v>167260.0</v>
      </c>
      <c r="C1488" s="1">
        <v>1.0</v>
      </c>
      <c r="D1488" s="1">
        <v>19.0</v>
      </c>
      <c r="E1488" s="1">
        <f t="shared" si="1"/>
        <v>25</v>
      </c>
      <c r="F1488" s="1" t="str">
        <f>VLOOKUP(E1488,State_code!$B$1:$C$56, 2, FALSE)</f>
        <v>MA</v>
      </c>
      <c r="G1488" s="1">
        <v>2501.0</v>
      </c>
      <c r="H1488" s="1">
        <v>-2.0</v>
      </c>
      <c r="I1488" s="1" t="s">
        <v>2383</v>
      </c>
      <c r="J1488" s="5">
        <v>4.0</v>
      </c>
    </row>
    <row r="1489" hidden="1">
      <c r="A1489" s="1" t="s">
        <v>90</v>
      </c>
      <c r="B1489" s="1">
        <v>167288.0</v>
      </c>
      <c r="C1489" s="1">
        <v>1.0</v>
      </c>
      <c r="D1489" s="1">
        <v>21.0</v>
      </c>
      <c r="E1489" s="1">
        <f t="shared" si="1"/>
        <v>25</v>
      </c>
      <c r="F1489" s="1" t="str">
        <f>VLOOKUP(E1489,State_code!$B$1:$C$56, 2, FALSE)</f>
        <v>MA</v>
      </c>
      <c r="G1489" s="1">
        <v>2501.0</v>
      </c>
      <c r="H1489" s="1">
        <v>-2.0</v>
      </c>
      <c r="I1489" s="1" t="s">
        <v>90</v>
      </c>
      <c r="J1489" s="5">
        <v>3.0</v>
      </c>
    </row>
    <row r="1490" hidden="1">
      <c r="A1490" s="1" t="s">
        <v>2384</v>
      </c>
      <c r="B1490" s="1">
        <v>167297.0</v>
      </c>
      <c r="C1490" s="1">
        <v>1.0</v>
      </c>
      <c r="D1490" s="1">
        <v>-2.0</v>
      </c>
      <c r="E1490" s="1">
        <f t="shared" si="1"/>
        <v>25</v>
      </c>
      <c r="F1490" s="1" t="str">
        <f>VLOOKUP(E1490,State_code!$B$1:$C$56, 2, FALSE)</f>
        <v>MA</v>
      </c>
      <c r="G1490" s="1">
        <v>2508.0</v>
      </c>
      <c r="H1490" s="1">
        <v>-2.0</v>
      </c>
      <c r="I1490" s="1" t="s">
        <v>2384</v>
      </c>
      <c r="J1490" s="5">
        <v>2.0</v>
      </c>
    </row>
    <row r="1491" hidden="1">
      <c r="A1491" s="1" t="s">
        <v>2385</v>
      </c>
      <c r="B1491" s="1">
        <v>167312.0</v>
      </c>
      <c r="C1491" s="1">
        <v>1.0</v>
      </c>
      <c r="D1491" s="1">
        <v>4.0</v>
      </c>
      <c r="E1491" s="1">
        <f t="shared" si="1"/>
        <v>25</v>
      </c>
      <c r="F1491" s="1" t="str">
        <f>VLOOKUP(E1491,State_code!$B$1:$C$56, 2, FALSE)</f>
        <v>MA</v>
      </c>
      <c r="G1491" s="1">
        <v>2506.0</v>
      </c>
      <c r="H1491" s="1">
        <v>-2.0</v>
      </c>
      <c r="I1491" s="1" t="s">
        <v>2385</v>
      </c>
      <c r="J1491" s="5">
        <v>3.0</v>
      </c>
    </row>
    <row r="1492" hidden="1">
      <c r="A1492" s="1" t="s">
        <v>45</v>
      </c>
      <c r="B1492" s="1">
        <v>167358.0</v>
      </c>
      <c r="C1492" s="1">
        <v>1.0</v>
      </c>
      <c r="D1492" s="1">
        <v>15.0</v>
      </c>
      <c r="E1492" s="1">
        <f t="shared" si="1"/>
        <v>25</v>
      </c>
      <c r="F1492" s="1" t="str">
        <f>VLOOKUP(E1492,State_code!$B$1:$C$56, 2, FALSE)</f>
        <v>MA</v>
      </c>
      <c r="G1492" s="1">
        <v>2507.0</v>
      </c>
      <c r="H1492" s="1">
        <v>-2.0</v>
      </c>
      <c r="I1492" s="1" t="s">
        <v>45</v>
      </c>
      <c r="J1492" s="5">
        <v>3.0</v>
      </c>
    </row>
    <row r="1493" hidden="1">
      <c r="A1493" s="1" t="s">
        <v>343</v>
      </c>
      <c r="B1493" s="1">
        <v>167376.0</v>
      </c>
      <c r="C1493" s="1">
        <v>1.0</v>
      </c>
      <c r="D1493" s="1">
        <v>4.0</v>
      </c>
      <c r="E1493" s="1">
        <f t="shared" si="1"/>
        <v>25</v>
      </c>
      <c r="F1493" s="1" t="str">
        <f>VLOOKUP(E1493,State_code!$B$1:$C$56, 2, FALSE)</f>
        <v>MA</v>
      </c>
      <c r="G1493" s="1">
        <v>2503.0</v>
      </c>
      <c r="H1493" s="1">
        <v>-2.0</v>
      </c>
      <c r="I1493" s="1" t="s">
        <v>343</v>
      </c>
      <c r="J1493" s="5">
        <v>3.0</v>
      </c>
    </row>
    <row r="1494" hidden="1">
      <c r="A1494" s="1" t="s">
        <v>2386</v>
      </c>
      <c r="B1494" s="1">
        <v>167394.0</v>
      </c>
      <c r="C1494" s="1">
        <v>1.0</v>
      </c>
      <c r="D1494" s="1">
        <v>19.0</v>
      </c>
      <c r="E1494" s="1">
        <f t="shared" si="1"/>
        <v>25</v>
      </c>
      <c r="F1494" s="1" t="str">
        <f>VLOOKUP(E1494,State_code!$B$1:$C$56, 2, FALSE)</f>
        <v>MA</v>
      </c>
      <c r="G1494" s="1">
        <v>2501.0</v>
      </c>
      <c r="H1494" s="1">
        <v>30.0</v>
      </c>
      <c r="I1494" s="1" t="s">
        <v>2386</v>
      </c>
      <c r="J1494" s="5">
        <v>3.0</v>
      </c>
    </row>
    <row r="1495" hidden="1">
      <c r="A1495" s="1" t="s">
        <v>2387</v>
      </c>
      <c r="B1495" s="1">
        <v>167464.0</v>
      </c>
      <c r="C1495" s="1">
        <v>1.0</v>
      </c>
      <c r="D1495" s="1">
        <v>24.0</v>
      </c>
      <c r="E1495" s="1">
        <f t="shared" si="1"/>
        <v>25</v>
      </c>
      <c r="F1495" s="1" t="str">
        <f>VLOOKUP(E1495,State_code!$B$1:$C$56, 2, FALSE)</f>
        <v>MA</v>
      </c>
      <c r="G1495" s="1">
        <v>2505.0</v>
      </c>
      <c r="H1495" s="1">
        <v>30.0</v>
      </c>
      <c r="I1495" s="1" t="s">
        <v>2387</v>
      </c>
      <c r="J1495" s="5">
        <v>1.0</v>
      </c>
    </row>
    <row r="1496" hidden="1">
      <c r="A1496" s="1" t="s">
        <v>2388</v>
      </c>
      <c r="B1496" s="1">
        <v>167525.0</v>
      </c>
      <c r="C1496" s="1">
        <v>1.0</v>
      </c>
      <c r="D1496" s="1">
        <v>3.0</v>
      </c>
      <c r="E1496" s="1">
        <f t="shared" si="1"/>
        <v>25</v>
      </c>
      <c r="F1496" s="1" t="str">
        <f>VLOOKUP(E1496,State_code!$B$1:$C$56, 2, FALSE)</f>
        <v>MA</v>
      </c>
      <c r="G1496" s="1">
        <v>2508.0</v>
      </c>
      <c r="H1496" s="1">
        <v>-2.0</v>
      </c>
      <c r="I1496" s="1" t="s">
        <v>2388</v>
      </c>
      <c r="J1496" s="5">
        <v>3.0</v>
      </c>
    </row>
    <row r="1497" hidden="1">
      <c r="A1497" s="1" t="s">
        <v>2389</v>
      </c>
      <c r="B1497" s="1">
        <v>167534.0</v>
      </c>
      <c r="C1497" s="1">
        <v>1.0</v>
      </c>
      <c r="D1497" s="1">
        <v>4.0</v>
      </c>
      <c r="E1497" s="1">
        <f t="shared" si="1"/>
        <v>25</v>
      </c>
      <c r="F1497" s="1" t="str">
        <f>VLOOKUP(E1497,State_code!$B$1:$C$56, 2, FALSE)</f>
        <v>MA</v>
      </c>
      <c r="G1497" s="1">
        <v>2502.0</v>
      </c>
      <c r="H1497" s="1">
        <v>-2.0</v>
      </c>
      <c r="I1497" s="1" t="s">
        <v>2389</v>
      </c>
      <c r="J1497" s="5">
        <v>3.0</v>
      </c>
    </row>
    <row r="1498" hidden="1">
      <c r="A1498" s="1" t="s">
        <v>397</v>
      </c>
      <c r="B1498" s="1">
        <v>167598.0</v>
      </c>
      <c r="C1498" s="1">
        <v>1.0</v>
      </c>
      <c r="D1498" s="1">
        <v>18.0</v>
      </c>
      <c r="E1498" s="1">
        <f t="shared" si="1"/>
        <v>25</v>
      </c>
      <c r="F1498" s="1" t="str">
        <f>VLOOKUP(E1498,State_code!$B$1:$C$56, 2, FALSE)</f>
        <v>MA</v>
      </c>
      <c r="G1498" s="1">
        <v>2505.0</v>
      </c>
      <c r="H1498" s="1">
        <v>30.0</v>
      </c>
      <c r="I1498" s="1" t="s">
        <v>397</v>
      </c>
      <c r="J1498" s="5">
        <v>3.0</v>
      </c>
    </row>
    <row r="1499" hidden="1">
      <c r="A1499" s="1" t="s">
        <v>468</v>
      </c>
      <c r="B1499" s="1">
        <v>167631.0</v>
      </c>
      <c r="C1499" s="1">
        <v>1.0</v>
      </c>
      <c r="D1499" s="1">
        <v>1.0</v>
      </c>
      <c r="E1499" s="1">
        <f t="shared" si="1"/>
        <v>25</v>
      </c>
      <c r="F1499" s="1" t="str">
        <f>VLOOKUP(E1499,State_code!$B$1:$C$56, 2, FALSE)</f>
        <v>MA</v>
      </c>
      <c r="G1499" s="1">
        <v>2507.0</v>
      </c>
      <c r="H1499" s="1">
        <v>-2.0</v>
      </c>
      <c r="I1499" s="1" t="s">
        <v>468</v>
      </c>
      <c r="J1499" s="5">
        <v>1.0</v>
      </c>
    </row>
    <row r="1500" hidden="1">
      <c r="A1500" s="1" t="s">
        <v>2390</v>
      </c>
      <c r="B1500" s="1">
        <v>167677.0</v>
      </c>
      <c r="C1500" s="1">
        <v>1.0</v>
      </c>
      <c r="D1500" s="1">
        <v>24.0</v>
      </c>
      <c r="E1500" s="1">
        <f t="shared" si="1"/>
        <v>25</v>
      </c>
      <c r="F1500" s="1" t="str">
        <f>VLOOKUP(E1500,State_code!$B$1:$C$56, 2, FALSE)</f>
        <v>MA</v>
      </c>
      <c r="G1500" s="1">
        <v>2507.0</v>
      </c>
      <c r="H1500" s="1">
        <v>30.0</v>
      </c>
      <c r="I1500" s="1" t="s">
        <v>2390</v>
      </c>
      <c r="J1500" s="5">
        <v>4.0</v>
      </c>
    </row>
    <row r="1501" hidden="1">
      <c r="A1501" s="1" t="s">
        <v>498</v>
      </c>
      <c r="B1501" s="1">
        <v>167729.0</v>
      </c>
      <c r="C1501" s="1">
        <v>1.0</v>
      </c>
      <c r="D1501" s="1">
        <v>18.0</v>
      </c>
      <c r="E1501" s="1">
        <f t="shared" si="1"/>
        <v>25</v>
      </c>
      <c r="F1501" s="1" t="str">
        <f>VLOOKUP(E1501,State_code!$B$1:$C$56, 2, FALSE)</f>
        <v>MA</v>
      </c>
      <c r="G1501" s="1">
        <v>2506.0</v>
      </c>
      <c r="H1501" s="1">
        <v>-2.0</v>
      </c>
      <c r="I1501" s="1" t="s">
        <v>498</v>
      </c>
      <c r="J1501" s="5">
        <v>3.0</v>
      </c>
    </row>
    <row r="1502" hidden="1">
      <c r="A1502" s="1" t="s">
        <v>1042</v>
      </c>
      <c r="B1502" s="1">
        <v>167783.0</v>
      </c>
      <c r="C1502" s="1">
        <v>1.0</v>
      </c>
      <c r="D1502" s="1">
        <v>17.0</v>
      </c>
      <c r="E1502" s="1">
        <f t="shared" si="1"/>
        <v>25</v>
      </c>
      <c r="F1502" s="1" t="str">
        <f>VLOOKUP(E1502,State_code!$B$1:$C$56, 2, FALSE)</f>
        <v>MA</v>
      </c>
      <c r="G1502" s="1">
        <v>2507.0</v>
      </c>
      <c r="H1502" s="1">
        <v>-2.0</v>
      </c>
      <c r="I1502" s="1" t="s">
        <v>1042</v>
      </c>
      <c r="J1502" s="5">
        <v>2.0</v>
      </c>
    </row>
    <row r="1503" hidden="1">
      <c r="A1503" s="1" t="s">
        <v>2391</v>
      </c>
      <c r="B1503" s="1">
        <v>167792.0</v>
      </c>
      <c r="C1503" s="1">
        <v>1.0</v>
      </c>
      <c r="D1503" s="1">
        <v>23.0</v>
      </c>
      <c r="E1503" s="1">
        <f t="shared" si="1"/>
        <v>25</v>
      </c>
      <c r="F1503" s="1" t="str">
        <f>VLOOKUP(E1503,State_code!$B$1:$C$56, 2, FALSE)</f>
        <v>MA</v>
      </c>
      <c r="G1503" s="1">
        <v>2501.0</v>
      </c>
      <c r="H1503" s="1">
        <v>-2.0</v>
      </c>
      <c r="I1503" s="1" t="s">
        <v>2391</v>
      </c>
      <c r="J1503" s="5">
        <v>2.0</v>
      </c>
    </row>
    <row r="1504" hidden="1">
      <c r="A1504" s="1" t="s">
        <v>1032</v>
      </c>
      <c r="B1504" s="1">
        <v>167835.0</v>
      </c>
      <c r="C1504" s="1">
        <v>1.0</v>
      </c>
      <c r="D1504" s="1">
        <v>21.0</v>
      </c>
      <c r="E1504" s="1">
        <f t="shared" si="1"/>
        <v>25</v>
      </c>
      <c r="F1504" s="1" t="str">
        <f>VLOOKUP(E1504,State_code!$B$1:$C$56, 2, FALSE)</f>
        <v>MA</v>
      </c>
      <c r="G1504" s="1">
        <v>2502.0</v>
      </c>
      <c r="H1504" s="1">
        <v>-2.0</v>
      </c>
      <c r="I1504" s="1" t="s">
        <v>1032</v>
      </c>
      <c r="J1504" s="5">
        <v>4.0</v>
      </c>
    </row>
    <row r="1505" hidden="1">
      <c r="A1505" s="1" t="s">
        <v>2392</v>
      </c>
      <c r="B1505" s="1">
        <v>167871.0</v>
      </c>
      <c r="C1505" s="1">
        <v>1.0</v>
      </c>
      <c r="D1505" s="1">
        <v>-2.0</v>
      </c>
      <c r="E1505" s="1">
        <f t="shared" si="1"/>
        <v>25</v>
      </c>
      <c r="F1505" s="1" t="str">
        <f>VLOOKUP(E1505,State_code!$B$1:$C$56, 2, FALSE)</f>
        <v>MA</v>
      </c>
      <c r="G1505" s="1">
        <v>2508.0</v>
      </c>
      <c r="H1505" s="1">
        <v>-2.0</v>
      </c>
      <c r="I1505" s="1" t="s">
        <v>2392</v>
      </c>
      <c r="J1505" s="5">
        <v>1.0</v>
      </c>
    </row>
    <row r="1506" hidden="1">
      <c r="A1506" s="1" t="s">
        <v>2393</v>
      </c>
      <c r="B1506" s="1">
        <v>167899.0</v>
      </c>
      <c r="C1506" s="1">
        <v>1.0</v>
      </c>
      <c r="D1506" s="1">
        <v>17.0</v>
      </c>
      <c r="E1506" s="1">
        <f t="shared" si="1"/>
        <v>25</v>
      </c>
      <c r="F1506" s="1" t="str">
        <f>VLOOKUP(E1506,State_code!$B$1:$C$56, 2, FALSE)</f>
        <v>MA</v>
      </c>
      <c r="G1506" s="1">
        <v>2501.0</v>
      </c>
      <c r="H1506" s="1">
        <v>-2.0</v>
      </c>
      <c r="I1506" s="1" t="s">
        <v>2393</v>
      </c>
      <c r="J1506" s="5">
        <v>4.0</v>
      </c>
    </row>
    <row r="1507" hidden="1">
      <c r="A1507" s="1" t="s">
        <v>2394</v>
      </c>
      <c r="B1507" s="1">
        <v>167905.0</v>
      </c>
      <c r="C1507" s="1">
        <v>1.0</v>
      </c>
      <c r="D1507" s="1">
        <v>7.0</v>
      </c>
      <c r="E1507" s="1">
        <f t="shared" si="1"/>
        <v>25</v>
      </c>
      <c r="F1507" s="1" t="str">
        <f>VLOOKUP(E1507,State_code!$B$1:$C$56, 2, FALSE)</f>
        <v>MA</v>
      </c>
      <c r="G1507" s="1">
        <v>2501.0</v>
      </c>
      <c r="H1507" s="1">
        <v>-2.0</v>
      </c>
      <c r="I1507" s="1" t="s">
        <v>2394</v>
      </c>
      <c r="J1507" s="5">
        <v>4.0</v>
      </c>
    </row>
    <row r="1508" hidden="1">
      <c r="A1508" s="1" t="s">
        <v>2395</v>
      </c>
      <c r="B1508" s="1">
        <v>167987.0</v>
      </c>
      <c r="C1508" s="1">
        <v>1.0</v>
      </c>
      <c r="D1508" s="1">
        <v>16.0</v>
      </c>
      <c r="E1508" s="1">
        <f t="shared" si="1"/>
        <v>25</v>
      </c>
      <c r="F1508" s="1" t="str">
        <f>VLOOKUP(E1508,State_code!$B$1:$C$56, 2, FALSE)</f>
        <v>MA</v>
      </c>
      <c r="G1508" s="1">
        <v>2509.0</v>
      </c>
      <c r="H1508" s="1">
        <v>-2.0</v>
      </c>
      <c r="I1508" s="1" t="s">
        <v>2395</v>
      </c>
      <c r="J1508" s="5">
        <v>3.0</v>
      </c>
    </row>
    <row r="1509" hidden="1">
      <c r="A1509" s="1" t="s">
        <v>233</v>
      </c>
      <c r="B1509" s="1">
        <v>167996.0</v>
      </c>
      <c r="C1509" s="1">
        <v>1.0</v>
      </c>
      <c r="D1509" s="1">
        <v>21.0</v>
      </c>
      <c r="E1509" s="1">
        <f t="shared" si="1"/>
        <v>25</v>
      </c>
      <c r="F1509" s="1" t="str">
        <f>VLOOKUP(E1509,State_code!$B$1:$C$56, 2, FALSE)</f>
        <v>MA</v>
      </c>
      <c r="G1509" s="1">
        <v>2508.0</v>
      </c>
      <c r="H1509" s="1">
        <v>30.0</v>
      </c>
      <c r="I1509" s="1" t="s">
        <v>233</v>
      </c>
      <c r="J1509" s="5">
        <v>1.0</v>
      </c>
    </row>
    <row r="1510" hidden="1">
      <c r="A1510" s="1" t="s">
        <v>502</v>
      </c>
      <c r="B1510" s="1">
        <v>168005.0</v>
      </c>
      <c r="C1510" s="1">
        <v>1.0</v>
      </c>
      <c r="D1510" s="1">
        <v>17.0</v>
      </c>
      <c r="E1510" s="1">
        <f t="shared" si="1"/>
        <v>25</v>
      </c>
      <c r="F1510" s="1" t="str">
        <f>VLOOKUP(E1510,State_code!$B$1:$C$56, 2, FALSE)</f>
        <v>MA</v>
      </c>
      <c r="G1510" s="1">
        <v>2508.0</v>
      </c>
      <c r="H1510" s="1">
        <v>-2.0</v>
      </c>
      <c r="I1510" s="1" t="s">
        <v>502</v>
      </c>
      <c r="J1510" s="5">
        <v>2.0</v>
      </c>
    </row>
    <row r="1511" hidden="1">
      <c r="A1511" s="1" t="s">
        <v>2396</v>
      </c>
      <c r="B1511" s="1">
        <v>168032.0</v>
      </c>
      <c r="C1511" s="1">
        <v>1.0</v>
      </c>
      <c r="D1511" s="1">
        <v>-2.0</v>
      </c>
      <c r="E1511" s="1">
        <f t="shared" si="1"/>
        <v>25</v>
      </c>
      <c r="F1511" s="1" t="str">
        <f>VLOOKUP(E1511,State_code!$B$1:$C$56, 2, FALSE)</f>
        <v>MA</v>
      </c>
      <c r="G1511" s="1">
        <v>2504.0</v>
      </c>
      <c r="H1511" s="1">
        <v>-2.0</v>
      </c>
      <c r="I1511" s="1" t="s">
        <v>2396</v>
      </c>
      <c r="J1511" s="5">
        <v>4.0</v>
      </c>
    </row>
    <row r="1512" hidden="1">
      <c r="A1512" s="1" t="s">
        <v>531</v>
      </c>
      <c r="B1512" s="1">
        <v>168148.0</v>
      </c>
      <c r="C1512" s="1">
        <v>1.0</v>
      </c>
      <c r="D1512" s="1">
        <v>15.0</v>
      </c>
      <c r="E1512" s="1">
        <f t="shared" si="1"/>
        <v>25</v>
      </c>
      <c r="F1512" s="1" t="str">
        <f>VLOOKUP(E1512,State_code!$B$1:$C$56, 2, FALSE)</f>
        <v>MA</v>
      </c>
      <c r="G1512" s="1">
        <v>2505.0</v>
      </c>
      <c r="H1512" s="1">
        <v>-2.0</v>
      </c>
      <c r="I1512" s="1" t="s">
        <v>531</v>
      </c>
      <c r="J1512" s="5">
        <v>4.0</v>
      </c>
    </row>
    <row r="1513" hidden="1">
      <c r="A1513" s="1" t="s">
        <v>478</v>
      </c>
      <c r="B1513" s="1">
        <v>168218.0</v>
      </c>
      <c r="C1513" s="1">
        <v>1.0</v>
      </c>
      <c r="D1513" s="1">
        <v>21.0</v>
      </c>
      <c r="E1513" s="1">
        <f t="shared" si="1"/>
        <v>25</v>
      </c>
      <c r="F1513" s="1" t="str">
        <f>VLOOKUP(E1513,State_code!$B$1:$C$56, 2, FALSE)</f>
        <v>MA</v>
      </c>
      <c r="G1513" s="1">
        <v>2505.0</v>
      </c>
      <c r="H1513" s="1">
        <v>-2.0</v>
      </c>
      <c r="I1513" s="1" t="s">
        <v>478</v>
      </c>
      <c r="J1513" s="5">
        <v>2.0</v>
      </c>
    </row>
    <row r="1514" hidden="1">
      <c r="A1514" s="1" t="s">
        <v>2397</v>
      </c>
      <c r="B1514" s="1">
        <v>168227.0</v>
      </c>
      <c r="C1514" s="1">
        <v>1.0</v>
      </c>
      <c r="D1514" s="1">
        <v>20.0</v>
      </c>
      <c r="E1514" s="1">
        <f t="shared" si="1"/>
        <v>25</v>
      </c>
      <c r="F1514" s="1" t="str">
        <f>VLOOKUP(E1514,State_code!$B$1:$C$56, 2, FALSE)</f>
        <v>MA</v>
      </c>
      <c r="G1514" s="1">
        <v>2507.0</v>
      </c>
      <c r="H1514" s="1">
        <v>-2.0</v>
      </c>
      <c r="I1514" s="1" t="s">
        <v>2397</v>
      </c>
      <c r="J1514" s="5">
        <v>3.0</v>
      </c>
    </row>
    <row r="1515" hidden="1">
      <c r="A1515" s="1" t="s">
        <v>2398</v>
      </c>
      <c r="B1515" s="1">
        <v>168254.0</v>
      </c>
      <c r="C1515" s="1">
        <v>1.0</v>
      </c>
      <c r="D1515" s="1">
        <v>17.0</v>
      </c>
      <c r="E1515" s="1">
        <f t="shared" si="1"/>
        <v>25</v>
      </c>
      <c r="F1515" s="1" t="str">
        <f>VLOOKUP(E1515,State_code!$B$1:$C$56, 2, FALSE)</f>
        <v>MA</v>
      </c>
      <c r="G1515" s="1">
        <v>2501.0</v>
      </c>
      <c r="H1515" s="1">
        <v>-2.0</v>
      </c>
      <c r="I1515" s="1" t="s">
        <v>2398</v>
      </c>
      <c r="J1515" s="5">
        <v>1.0</v>
      </c>
    </row>
    <row r="1516" hidden="1">
      <c r="A1516" s="1" t="s">
        <v>961</v>
      </c>
      <c r="B1516" s="1">
        <v>168263.0</v>
      </c>
      <c r="C1516" s="1">
        <v>1.0</v>
      </c>
      <c r="D1516" s="1">
        <v>18.0</v>
      </c>
      <c r="E1516" s="1">
        <f t="shared" si="1"/>
        <v>25</v>
      </c>
      <c r="F1516" s="1" t="str">
        <f>VLOOKUP(E1516,State_code!$B$1:$C$56, 2, FALSE)</f>
        <v>MA</v>
      </c>
      <c r="G1516" s="1">
        <v>2501.0</v>
      </c>
      <c r="H1516" s="1">
        <v>-2.0</v>
      </c>
      <c r="I1516" s="1" t="s">
        <v>961</v>
      </c>
      <c r="J1516" s="5">
        <v>1.0</v>
      </c>
    </row>
    <row r="1517" hidden="1">
      <c r="A1517" s="1" t="s">
        <v>2399</v>
      </c>
      <c r="B1517" s="1">
        <v>168281.0</v>
      </c>
      <c r="C1517" s="1">
        <v>1.0</v>
      </c>
      <c r="D1517" s="1">
        <v>21.0</v>
      </c>
      <c r="E1517" s="1">
        <f t="shared" si="1"/>
        <v>25</v>
      </c>
      <c r="F1517" s="1" t="str">
        <f>VLOOKUP(E1517,State_code!$B$1:$C$56, 2, FALSE)</f>
        <v>MA</v>
      </c>
      <c r="G1517" s="1">
        <v>2504.0</v>
      </c>
      <c r="H1517" s="1">
        <v>-2.0</v>
      </c>
      <c r="I1517" s="1" t="s">
        <v>2399</v>
      </c>
      <c r="J1517" s="5">
        <v>2.0</v>
      </c>
    </row>
    <row r="1518" hidden="1">
      <c r="A1518" s="1" t="s">
        <v>593</v>
      </c>
      <c r="B1518" s="1">
        <v>168342.0</v>
      </c>
      <c r="C1518" s="1">
        <v>1.0</v>
      </c>
      <c r="D1518" s="1">
        <v>21.0</v>
      </c>
      <c r="E1518" s="1">
        <f t="shared" si="1"/>
        <v>25</v>
      </c>
      <c r="F1518" s="1" t="str">
        <f>VLOOKUP(E1518,State_code!$B$1:$C$56, 2, FALSE)</f>
        <v>MA</v>
      </c>
      <c r="G1518" s="1">
        <v>2501.0</v>
      </c>
      <c r="H1518" s="1">
        <v>-2.0</v>
      </c>
      <c r="I1518" s="1" t="s">
        <v>593</v>
      </c>
      <c r="J1518" s="5">
        <v>3.0</v>
      </c>
    </row>
    <row r="1519" hidden="1">
      <c r="A1519" s="1" t="s">
        <v>1005</v>
      </c>
      <c r="B1519" s="1">
        <v>168421.0</v>
      </c>
      <c r="C1519" s="1">
        <v>1.0</v>
      </c>
      <c r="D1519" s="1">
        <v>16.0</v>
      </c>
      <c r="E1519" s="1">
        <f t="shared" si="1"/>
        <v>25</v>
      </c>
      <c r="F1519" s="1" t="str">
        <f>VLOOKUP(E1519,State_code!$B$1:$C$56, 2, FALSE)</f>
        <v>MA</v>
      </c>
      <c r="G1519" s="1">
        <v>2502.0</v>
      </c>
      <c r="H1519" s="1">
        <v>-2.0</v>
      </c>
      <c r="I1519" s="1" t="s">
        <v>1005</v>
      </c>
      <c r="J1519" s="5">
        <v>4.0</v>
      </c>
    </row>
    <row r="1520" hidden="1">
      <c r="A1520" s="1" t="s">
        <v>591</v>
      </c>
      <c r="B1520" s="1">
        <v>168430.0</v>
      </c>
      <c r="C1520" s="1">
        <v>1.0</v>
      </c>
      <c r="D1520" s="1">
        <v>18.0</v>
      </c>
      <c r="E1520" s="1">
        <f t="shared" si="1"/>
        <v>25</v>
      </c>
      <c r="F1520" s="1" t="str">
        <f>VLOOKUP(E1520,State_code!$B$1:$C$56, 2, FALSE)</f>
        <v>MA</v>
      </c>
      <c r="G1520" s="1">
        <v>2502.0</v>
      </c>
      <c r="H1520" s="1">
        <v>-2.0</v>
      </c>
      <c r="I1520" s="1" t="s">
        <v>591</v>
      </c>
      <c r="J1520" s="5">
        <v>3.0</v>
      </c>
    </row>
    <row r="1521" hidden="1">
      <c r="A1521" s="1" t="s">
        <v>2400</v>
      </c>
      <c r="B1521" s="1">
        <v>168528.0</v>
      </c>
      <c r="C1521" s="1">
        <v>3.0</v>
      </c>
      <c r="D1521" s="1">
        <v>22.0</v>
      </c>
      <c r="E1521" s="1">
        <f t="shared" si="1"/>
        <v>26</v>
      </c>
      <c r="F1521" s="1" t="str">
        <f>VLOOKUP(E1521,State_code!$B$1:$C$56, 2, FALSE)</f>
        <v>MI</v>
      </c>
      <c r="G1521" s="1">
        <v>2605.0</v>
      </c>
      <c r="H1521" s="1">
        <v>71.0</v>
      </c>
      <c r="I1521" s="1" t="s">
        <v>2400</v>
      </c>
      <c r="J1521" s="5">
        <v>3.0</v>
      </c>
    </row>
    <row r="1522" hidden="1">
      <c r="A1522" s="1" t="s">
        <v>2401</v>
      </c>
      <c r="B1522" s="1">
        <v>168546.0</v>
      </c>
      <c r="C1522" s="1">
        <v>3.0</v>
      </c>
      <c r="D1522" s="1">
        <v>21.0</v>
      </c>
      <c r="E1522" s="1">
        <f t="shared" si="1"/>
        <v>26</v>
      </c>
      <c r="F1522" s="1" t="str">
        <f>VLOOKUP(E1522,State_code!$B$1:$C$56, 2, FALSE)</f>
        <v>MI</v>
      </c>
      <c r="G1522" s="1">
        <v>2605.0</v>
      </c>
      <c r="H1522" s="1">
        <v>-2.0</v>
      </c>
      <c r="I1522" s="1" t="s">
        <v>2401</v>
      </c>
      <c r="J1522" s="5">
        <v>3.0</v>
      </c>
    </row>
    <row r="1523" hidden="1">
      <c r="A1523" s="1" t="s">
        <v>2402</v>
      </c>
      <c r="B1523" s="1">
        <v>168555.0</v>
      </c>
      <c r="C1523" s="1">
        <v>3.0</v>
      </c>
      <c r="D1523" s="1">
        <v>-2.0</v>
      </c>
      <c r="E1523" s="1">
        <f t="shared" si="1"/>
        <v>26</v>
      </c>
      <c r="F1523" s="1" t="str">
        <f>VLOOKUP(E1523,State_code!$B$1:$C$56, 2, FALSE)</f>
        <v>MI</v>
      </c>
      <c r="G1523" s="1">
        <v>2605.0</v>
      </c>
      <c r="H1523" s="1">
        <v>-2.0</v>
      </c>
      <c r="I1523" s="1" t="s">
        <v>2402</v>
      </c>
      <c r="J1523" s="5">
        <v>2.0</v>
      </c>
    </row>
    <row r="1524" hidden="1">
      <c r="A1524" s="1" t="s">
        <v>2403</v>
      </c>
      <c r="B1524" s="1">
        <v>168573.0</v>
      </c>
      <c r="C1524" s="1">
        <v>3.0</v>
      </c>
      <c r="D1524" s="1">
        <v>-2.0</v>
      </c>
      <c r="E1524" s="1">
        <f t="shared" si="1"/>
        <v>26</v>
      </c>
      <c r="F1524" s="1" t="str">
        <f>VLOOKUP(E1524,State_code!$B$1:$C$56, 2, FALSE)</f>
        <v>MI</v>
      </c>
      <c r="G1524" s="1">
        <v>2612.0</v>
      </c>
      <c r="H1524" s="1">
        <v>-2.0</v>
      </c>
      <c r="I1524" s="1" t="s">
        <v>2403</v>
      </c>
      <c r="J1524" s="5">
        <v>1.0</v>
      </c>
    </row>
    <row r="1525" hidden="1">
      <c r="A1525" s="1" t="s">
        <v>2404</v>
      </c>
      <c r="B1525" s="1">
        <v>168591.0</v>
      </c>
      <c r="C1525" s="1">
        <v>3.0</v>
      </c>
      <c r="D1525" s="1">
        <v>22.0</v>
      </c>
      <c r="E1525" s="1">
        <f t="shared" si="1"/>
        <v>26</v>
      </c>
      <c r="F1525" s="1" t="str">
        <f>VLOOKUP(E1525,State_code!$B$1:$C$56, 2, FALSE)</f>
        <v>MI</v>
      </c>
      <c r="G1525" s="1">
        <v>2602.0</v>
      </c>
      <c r="H1525" s="1">
        <v>66.0</v>
      </c>
      <c r="I1525" s="1" t="s">
        <v>2404</v>
      </c>
      <c r="J1525" s="5">
        <v>2.0</v>
      </c>
    </row>
    <row r="1526" hidden="1">
      <c r="A1526" s="1" t="s">
        <v>2405</v>
      </c>
      <c r="B1526" s="1">
        <v>168607.0</v>
      </c>
      <c r="C1526" s="1">
        <v>3.0</v>
      </c>
      <c r="D1526" s="1">
        <v>14.0</v>
      </c>
      <c r="E1526" s="1">
        <f t="shared" si="1"/>
        <v>26</v>
      </c>
      <c r="F1526" s="1" t="str">
        <f>VLOOKUP(E1526,State_code!$B$1:$C$56, 2, FALSE)</f>
        <v>MI</v>
      </c>
      <c r="G1526" s="1">
        <v>2601.0</v>
      </c>
      <c r="H1526" s="1">
        <v>-2.0</v>
      </c>
      <c r="I1526" s="1" t="s">
        <v>2405</v>
      </c>
      <c r="J1526" s="5">
        <v>2.0</v>
      </c>
    </row>
    <row r="1527" hidden="1">
      <c r="A1527" s="1" t="s">
        <v>2406</v>
      </c>
      <c r="B1527" s="1">
        <v>168740.0</v>
      </c>
      <c r="C1527" s="1">
        <v>3.0</v>
      </c>
      <c r="D1527" s="1">
        <v>17.0</v>
      </c>
      <c r="E1527" s="1">
        <f t="shared" si="1"/>
        <v>26</v>
      </c>
      <c r="F1527" s="1" t="str">
        <f>VLOOKUP(E1527,State_code!$B$1:$C$56, 2, FALSE)</f>
        <v>MI</v>
      </c>
      <c r="G1527" s="1">
        <v>2605.0</v>
      </c>
      <c r="H1527" s="1">
        <v>95.0</v>
      </c>
      <c r="I1527" s="1" t="s">
        <v>2406</v>
      </c>
      <c r="J1527" s="5">
        <v>4.0</v>
      </c>
    </row>
    <row r="1528" hidden="1">
      <c r="A1528" s="1" t="s">
        <v>2407</v>
      </c>
      <c r="B1528" s="1">
        <v>168786.0</v>
      </c>
      <c r="C1528" s="1">
        <v>3.0</v>
      </c>
      <c r="D1528" s="1">
        <v>21.0</v>
      </c>
      <c r="E1528" s="1">
        <f t="shared" si="1"/>
        <v>26</v>
      </c>
      <c r="F1528" s="1" t="str">
        <f>VLOOKUP(E1528,State_code!$B$1:$C$56, 2, FALSE)</f>
        <v>MI</v>
      </c>
      <c r="G1528" s="1">
        <v>2603.0</v>
      </c>
      <c r="H1528" s="1">
        <v>30.0</v>
      </c>
      <c r="I1528" s="1" t="s">
        <v>2407</v>
      </c>
      <c r="J1528" s="5">
        <v>2.0</v>
      </c>
    </row>
    <row r="1529" hidden="1">
      <c r="A1529" s="1" t="s">
        <v>2408</v>
      </c>
      <c r="B1529" s="1">
        <v>168847.0</v>
      </c>
      <c r="C1529" s="1">
        <v>3.0</v>
      </c>
      <c r="D1529" s="1">
        <v>19.0</v>
      </c>
      <c r="E1529" s="1">
        <f t="shared" si="1"/>
        <v>26</v>
      </c>
      <c r="F1529" s="1" t="str">
        <f>VLOOKUP(E1529,State_code!$B$1:$C$56, 2, FALSE)</f>
        <v>MI</v>
      </c>
      <c r="G1529" s="1">
        <v>2607.0</v>
      </c>
      <c r="H1529" s="1">
        <v>-2.0</v>
      </c>
      <c r="I1529" s="1" t="s">
        <v>2408</v>
      </c>
      <c r="J1529" s="5">
        <v>1.0</v>
      </c>
    </row>
    <row r="1530" hidden="1">
      <c r="A1530" s="1" t="s">
        <v>2409</v>
      </c>
      <c r="B1530" s="1">
        <v>168883.0</v>
      </c>
      <c r="C1530" s="1">
        <v>3.0</v>
      </c>
      <c r="D1530" s="1">
        <v>5.0</v>
      </c>
      <c r="E1530" s="1">
        <f t="shared" si="1"/>
        <v>26</v>
      </c>
      <c r="F1530" s="1" t="str">
        <f>VLOOKUP(E1530,State_code!$B$1:$C$56, 2, FALSE)</f>
        <v>MI</v>
      </c>
      <c r="G1530" s="1">
        <v>2601.0</v>
      </c>
      <c r="H1530" s="1">
        <v>-2.0</v>
      </c>
      <c r="I1530" s="1" t="s">
        <v>2409</v>
      </c>
      <c r="J1530" s="5">
        <v>2.0</v>
      </c>
    </row>
    <row r="1531" hidden="1">
      <c r="A1531" s="1" t="s">
        <v>2410</v>
      </c>
      <c r="B1531" s="1">
        <v>168892.0</v>
      </c>
      <c r="C1531" s="1">
        <v>3.0</v>
      </c>
      <c r="D1531" s="1">
        <v>-2.0</v>
      </c>
      <c r="E1531" s="1">
        <f t="shared" si="1"/>
        <v>26</v>
      </c>
      <c r="F1531" s="1" t="str">
        <f>VLOOKUP(E1531,State_code!$B$1:$C$56, 2, FALSE)</f>
        <v>MI</v>
      </c>
      <c r="G1531" s="1">
        <v>2608.0</v>
      </c>
      <c r="H1531" s="1">
        <v>-2.0</v>
      </c>
      <c r="I1531" s="1" t="s">
        <v>2410</v>
      </c>
      <c r="J1531" s="5">
        <v>1.0</v>
      </c>
    </row>
    <row r="1532" hidden="1">
      <c r="A1532" s="1" t="s">
        <v>2411</v>
      </c>
      <c r="B1532" s="1">
        <v>169080.0</v>
      </c>
      <c r="C1532" s="1">
        <v>3.0</v>
      </c>
      <c r="D1532" s="1">
        <v>20.0</v>
      </c>
      <c r="E1532" s="1">
        <f t="shared" si="1"/>
        <v>26</v>
      </c>
      <c r="F1532" s="1" t="str">
        <f>VLOOKUP(E1532,State_code!$B$1:$C$56, 2, FALSE)</f>
        <v>MI</v>
      </c>
      <c r="G1532" s="1">
        <v>2603.0</v>
      </c>
      <c r="H1532" s="1">
        <v>35.0</v>
      </c>
      <c r="I1532" s="1" t="s">
        <v>2411</v>
      </c>
      <c r="J1532" s="5">
        <v>1.0</v>
      </c>
    </row>
    <row r="1533" hidden="1">
      <c r="A1533" s="1" t="s">
        <v>2412</v>
      </c>
      <c r="B1533" s="1">
        <v>169099.0</v>
      </c>
      <c r="C1533" s="1">
        <v>3.0</v>
      </c>
      <c r="D1533" s="1">
        <v>24.0</v>
      </c>
      <c r="E1533" s="1">
        <f t="shared" si="1"/>
        <v>26</v>
      </c>
      <c r="F1533" s="1" t="str">
        <f>VLOOKUP(E1533,State_code!$B$1:$C$56, 2, FALSE)</f>
        <v>MI</v>
      </c>
      <c r="G1533" s="1">
        <v>2603.0</v>
      </c>
      <c r="H1533" s="1">
        <v>35.0</v>
      </c>
      <c r="I1533" s="1" t="s">
        <v>2412</v>
      </c>
      <c r="J1533" s="5">
        <v>3.0</v>
      </c>
    </row>
    <row r="1534" hidden="1">
      <c r="A1534" s="1" t="s">
        <v>2413</v>
      </c>
      <c r="B1534" s="1">
        <v>169187.0</v>
      </c>
      <c r="C1534" s="1">
        <v>3.0</v>
      </c>
      <c r="D1534" s="1">
        <v>-2.0</v>
      </c>
      <c r="E1534" s="1">
        <f t="shared" si="1"/>
        <v>26</v>
      </c>
      <c r="F1534" s="1" t="str">
        <f>VLOOKUP(E1534,State_code!$B$1:$C$56, 2, FALSE)</f>
        <v>MI</v>
      </c>
      <c r="G1534" s="1">
        <v>2611.0</v>
      </c>
      <c r="H1534" s="1">
        <v>-2.0</v>
      </c>
      <c r="I1534" s="1" t="s">
        <v>2413</v>
      </c>
      <c r="J1534" s="5">
        <v>1.0</v>
      </c>
    </row>
    <row r="1535" hidden="1">
      <c r="A1535" s="1" t="s">
        <v>2414</v>
      </c>
      <c r="B1535" s="1">
        <v>169220.0</v>
      </c>
      <c r="C1535" s="1">
        <v>3.0</v>
      </c>
      <c r="D1535" s="1">
        <v>26.0</v>
      </c>
      <c r="E1535" s="1">
        <f t="shared" si="1"/>
        <v>26</v>
      </c>
      <c r="F1535" s="1" t="str">
        <f>VLOOKUP(E1535,State_code!$B$1:$C$56, 2, FALSE)</f>
        <v>MI</v>
      </c>
      <c r="G1535" s="1">
        <v>2611.0</v>
      </c>
      <c r="H1535" s="1">
        <v>-2.0</v>
      </c>
      <c r="I1535" s="1" t="s">
        <v>2414</v>
      </c>
      <c r="J1535" s="5">
        <v>4.0</v>
      </c>
    </row>
    <row r="1536" hidden="1">
      <c r="A1536" s="1" t="s">
        <v>2415</v>
      </c>
      <c r="B1536" s="1">
        <v>169248.0</v>
      </c>
      <c r="C1536" s="1">
        <v>3.0</v>
      </c>
      <c r="D1536" s="1">
        <v>16.0</v>
      </c>
      <c r="E1536" s="1">
        <f t="shared" si="1"/>
        <v>26</v>
      </c>
      <c r="F1536" s="1" t="str">
        <f>VLOOKUP(E1536,State_code!$B$1:$C$56, 2, FALSE)</f>
        <v>MI</v>
      </c>
      <c r="G1536" s="1">
        <v>2602.0</v>
      </c>
      <c r="H1536" s="1">
        <v>-2.0</v>
      </c>
      <c r="I1536" s="1" t="s">
        <v>2415</v>
      </c>
      <c r="J1536" s="5">
        <v>4.0</v>
      </c>
    </row>
    <row r="1537" hidden="1">
      <c r="A1537" s="1" t="s">
        <v>2416</v>
      </c>
      <c r="B1537" s="1">
        <v>169275.0</v>
      </c>
      <c r="C1537" s="1">
        <v>3.0</v>
      </c>
      <c r="D1537" s="1">
        <v>1.0</v>
      </c>
      <c r="E1537" s="1">
        <f t="shared" si="1"/>
        <v>26</v>
      </c>
      <c r="F1537" s="1" t="str">
        <f>VLOOKUP(E1537,State_code!$B$1:$C$56, 2, FALSE)</f>
        <v>MI</v>
      </c>
      <c r="G1537" s="1">
        <v>2608.0</v>
      </c>
      <c r="H1537" s="1">
        <v>-2.0</v>
      </c>
      <c r="I1537" s="1" t="s">
        <v>2416</v>
      </c>
      <c r="J1537" s="5">
        <v>1.0</v>
      </c>
    </row>
    <row r="1538" hidden="1">
      <c r="A1538" s="1" t="s">
        <v>2417</v>
      </c>
      <c r="B1538" s="1">
        <v>169284.0</v>
      </c>
      <c r="C1538" s="1">
        <v>3.0</v>
      </c>
      <c r="D1538" s="1">
        <v>-2.0</v>
      </c>
      <c r="E1538" s="1">
        <f t="shared" si="1"/>
        <v>26</v>
      </c>
      <c r="F1538" s="1" t="str">
        <f>VLOOKUP(E1538,State_code!$B$1:$C$56, 2, FALSE)</f>
        <v>MI</v>
      </c>
      <c r="G1538" s="1">
        <v>2603.0</v>
      </c>
      <c r="H1538" s="1">
        <v>-2.0</v>
      </c>
      <c r="I1538" s="1" t="s">
        <v>2417</v>
      </c>
      <c r="J1538" s="5">
        <v>1.0</v>
      </c>
    </row>
    <row r="1539" hidden="1">
      <c r="A1539" s="1" t="s">
        <v>2418</v>
      </c>
      <c r="B1539" s="1">
        <v>169327.0</v>
      </c>
      <c r="C1539" s="1">
        <v>3.0</v>
      </c>
      <c r="D1539" s="1">
        <v>29.0</v>
      </c>
      <c r="E1539" s="1">
        <f t="shared" si="1"/>
        <v>26</v>
      </c>
      <c r="F1539" s="1" t="str">
        <f>VLOOKUP(E1539,State_code!$B$1:$C$56, 2, FALSE)</f>
        <v>MI</v>
      </c>
      <c r="G1539" s="1">
        <v>2607.0</v>
      </c>
      <c r="H1539" s="1">
        <v>-2.0</v>
      </c>
      <c r="I1539" s="1" t="s">
        <v>2418</v>
      </c>
      <c r="J1539" s="5">
        <v>4.0</v>
      </c>
    </row>
    <row r="1540" hidden="1">
      <c r="A1540" s="1" t="s">
        <v>2419</v>
      </c>
      <c r="B1540" s="1">
        <v>169363.0</v>
      </c>
      <c r="C1540" s="1">
        <v>3.0</v>
      </c>
      <c r="D1540" s="1">
        <v>20.0</v>
      </c>
      <c r="E1540" s="1">
        <f t="shared" si="1"/>
        <v>26</v>
      </c>
      <c r="F1540" s="1" t="str">
        <f>VLOOKUP(E1540,State_code!$B$1:$C$56, 2, FALSE)</f>
        <v>MI</v>
      </c>
      <c r="G1540" s="1">
        <v>2606.0</v>
      </c>
      <c r="H1540" s="1">
        <v>68.0</v>
      </c>
      <c r="I1540" s="1" t="s">
        <v>2419</v>
      </c>
      <c r="J1540" s="5">
        <v>1.0</v>
      </c>
    </row>
    <row r="1541" hidden="1">
      <c r="A1541" s="1" t="s">
        <v>2420</v>
      </c>
      <c r="B1541" s="1">
        <v>169424.0</v>
      </c>
      <c r="C1541" s="1">
        <v>3.0</v>
      </c>
      <c r="D1541" s="1">
        <v>30.0</v>
      </c>
      <c r="E1541" s="1">
        <f t="shared" si="1"/>
        <v>26</v>
      </c>
      <c r="F1541" s="1" t="str">
        <f>VLOOKUP(E1541,State_code!$B$1:$C$56, 2, FALSE)</f>
        <v>MI</v>
      </c>
      <c r="G1541" s="1">
        <v>2611.0</v>
      </c>
      <c r="H1541" s="1">
        <v>-2.0</v>
      </c>
      <c r="I1541" s="1" t="s">
        <v>2420</v>
      </c>
      <c r="J1541" s="5">
        <v>4.0</v>
      </c>
    </row>
    <row r="1542" hidden="1">
      <c r="A1542" s="1" t="s">
        <v>2421</v>
      </c>
      <c r="B1542" s="1">
        <v>169442.0</v>
      </c>
      <c r="C1542" s="1">
        <v>3.0</v>
      </c>
      <c r="D1542" s="1">
        <v>30.0</v>
      </c>
      <c r="E1542" s="1">
        <f t="shared" si="1"/>
        <v>26</v>
      </c>
      <c r="F1542" s="1" t="str">
        <f>VLOOKUP(E1542,State_code!$B$1:$C$56, 2, FALSE)</f>
        <v>MI</v>
      </c>
      <c r="G1542" s="1">
        <v>2613.0</v>
      </c>
      <c r="H1542" s="1">
        <v>-2.0</v>
      </c>
      <c r="I1542" s="1" t="s">
        <v>2421</v>
      </c>
      <c r="J1542" s="5">
        <v>4.0</v>
      </c>
    </row>
    <row r="1543" hidden="1">
      <c r="A1543" s="1" t="s">
        <v>2422</v>
      </c>
      <c r="B1543" s="1">
        <v>169479.0</v>
      </c>
      <c r="C1543" s="1">
        <v>3.0</v>
      </c>
      <c r="D1543" s="1">
        <v>18.0</v>
      </c>
      <c r="E1543" s="1">
        <f t="shared" si="1"/>
        <v>26</v>
      </c>
      <c r="F1543" s="1" t="str">
        <f>VLOOKUP(E1543,State_code!$B$1:$C$56, 2, FALSE)</f>
        <v>MI</v>
      </c>
      <c r="G1543" s="1">
        <v>2602.0</v>
      </c>
      <c r="H1543" s="1">
        <v>-2.0</v>
      </c>
      <c r="I1543" s="1" t="s">
        <v>2422</v>
      </c>
      <c r="J1543" s="5">
        <v>1.0</v>
      </c>
    </row>
    <row r="1544" hidden="1">
      <c r="A1544" s="1" t="s">
        <v>2423</v>
      </c>
      <c r="B1544" s="1">
        <v>169503.0</v>
      </c>
      <c r="C1544" s="1">
        <v>3.0</v>
      </c>
      <c r="D1544" s="1">
        <v>-2.0</v>
      </c>
      <c r="E1544" s="1">
        <f t="shared" si="1"/>
        <v>26</v>
      </c>
      <c r="F1544" s="1" t="str">
        <f>VLOOKUP(E1544,State_code!$B$1:$C$56, 2, FALSE)</f>
        <v>MI</v>
      </c>
      <c r="G1544" s="1">
        <v>2611.0</v>
      </c>
      <c r="H1544" s="1">
        <v>-2.0</v>
      </c>
      <c r="I1544" s="1" t="s">
        <v>2423</v>
      </c>
      <c r="J1544" s="5">
        <v>3.0</v>
      </c>
    </row>
    <row r="1545" hidden="1">
      <c r="A1545" s="1" t="s">
        <v>325</v>
      </c>
      <c r="B1545" s="1">
        <v>169521.0</v>
      </c>
      <c r="C1545" s="1">
        <v>3.0</v>
      </c>
      <c r="D1545" s="1">
        <v>1.0</v>
      </c>
      <c r="E1545" s="1">
        <f t="shared" si="1"/>
        <v>26</v>
      </c>
      <c r="F1545" s="1" t="str">
        <f>VLOOKUP(E1545,State_code!$B$1:$C$56, 2, FALSE)</f>
        <v>MI</v>
      </c>
      <c r="G1545" s="1">
        <v>2608.0</v>
      </c>
      <c r="H1545" s="1">
        <v>-2.0</v>
      </c>
      <c r="I1545" s="1" t="s">
        <v>325</v>
      </c>
      <c r="J1545" s="5">
        <v>1.0</v>
      </c>
    </row>
    <row r="1546" hidden="1">
      <c r="A1546" s="1" t="s">
        <v>2424</v>
      </c>
      <c r="B1546" s="1">
        <v>169576.0</v>
      </c>
      <c r="C1546" s="1">
        <v>3.0</v>
      </c>
      <c r="D1546" s="1">
        <v>-2.0</v>
      </c>
      <c r="E1546" s="1">
        <f t="shared" si="1"/>
        <v>26</v>
      </c>
      <c r="F1546" s="1" t="str">
        <f>VLOOKUP(E1546,State_code!$B$1:$C$56, 2, FALSE)</f>
        <v>MI</v>
      </c>
      <c r="G1546" s="1">
        <v>2606.0</v>
      </c>
      <c r="H1546" s="1">
        <v>-2.0</v>
      </c>
      <c r="I1546" s="1" t="s">
        <v>2424</v>
      </c>
      <c r="J1546" s="5">
        <v>1.0</v>
      </c>
    </row>
    <row r="1547" hidden="1">
      <c r="A1547" s="1" t="s">
        <v>2425</v>
      </c>
      <c r="B1547" s="1">
        <v>169655.0</v>
      </c>
      <c r="C1547" s="1">
        <v>3.0</v>
      </c>
      <c r="D1547" s="1">
        <v>11.0</v>
      </c>
      <c r="E1547" s="1">
        <f t="shared" si="1"/>
        <v>26</v>
      </c>
      <c r="F1547" s="1" t="str">
        <f>VLOOKUP(E1547,State_code!$B$1:$C$56, 2, FALSE)</f>
        <v>MI</v>
      </c>
      <c r="G1547" s="1">
        <v>2606.0</v>
      </c>
      <c r="H1547" s="1">
        <v>-2.0</v>
      </c>
      <c r="I1547" s="1" t="s">
        <v>2425</v>
      </c>
      <c r="J1547" s="5">
        <v>1.0</v>
      </c>
    </row>
    <row r="1548" hidden="1">
      <c r="A1548" s="1" t="s">
        <v>947</v>
      </c>
      <c r="B1548" s="1">
        <v>169716.0</v>
      </c>
      <c r="C1548" s="1">
        <v>3.0</v>
      </c>
      <c r="D1548" s="1">
        <v>17.0</v>
      </c>
      <c r="E1548" s="1">
        <f t="shared" si="1"/>
        <v>26</v>
      </c>
      <c r="F1548" s="1" t="str">
        <f>VLOOKUP(E1548,State_code!$B$1:$C$56, 2, FALSE)</f>
        <v>MI</v>
      </c>
      <c r="G1548" s="1">
        <v>2613.0</v>
      </c>
      <c r="H1548" s="1">
        <v>30.0</v>
      </c>
      <c r="I1548" s="1" t="s">
        <v>947</v>
      </c>
      <c r="J1548" s="5">
        <v>2.0</v>
      </c>
    </row>
    <row r="1549" hidden="1">
      <c r="A1549" s="1" t="s">
        <v>2426</v>
      </c>
      <c r="B1549" s="1">
        <v>169761.0</v>
      </c>
      <c r="C1549" s="1">
        <v>3.0</v>
      </c>
      <c r="D1549" s="1">
        <v>-2.0</v>
      </c>
      <c r="E1549" s="1">
        <f t="shared" si="1"/>
        <v>26</v>
      </c>
      <c r="F1549" s="1" t="str">
        <f>VLOOKUP(E1549,State_code!$B$1:$C$56, 2, FALSE)</f>
        <v>MI</v>
      </c>
      <c r="G1549" s="1">
        <v>2611.0</v>
      </c>
      <c r="H1549" s="1">
        <v>-2.0</v>
      </c>
      <c r="I1549" s="1" t="s">
        <v>2426</v>
      </c>
      <c r="J1549" s="5">
        <v>1.0</v>
      </c>
    </row>
    <row r="1550" hidden="1">
      <c r="A1550" s="1" t="s">
        <v>2427</v>
      </c>
      <c r="B1550" s="1">
        <v>169798.0</v>
      </c>
      <c r="C1550" s="1">
        <v>3.0</v>
      </c>
      <c r="D1550" s="1">
        <v>16.0</v>
      </c>
      <c r="E1550" s="1">
        <f t="shared" si="1"/>
        <v>26</v>
      </c>
      <c r="F1550" s="1" t="str">
        <f>VLOOKUP(E1550,State_code!$B$1:$C$56, 2, FALSE)</f>
        <v>MI</v>
      </c>
      <c r="G1550" s="1">
        <v>2606.0</v>
      </c>
      <c r="H1550" s="1">
        <v>-2.0</v>
      </c>
      <c r="I1550" s="1" t="s">
        <v>2427</v>
      </c>
      <c r="J1550" s="5">
        <v>1.0</v>
      </c>
    </row>
    <row r="1551" hidden="1">
      <c r="A1551" s="1" t="s">
        <v>2428</v>
      </c>
      <c r="B1551" s="1">
        <v>169813.0</v>
      </c>
      <c r="C1551" s="1">
        <v>3.0</v>
      </c>
      <c r="D1551" s="1">
        <v>-2.0</v>
      </c>
      <c r="E1551" s="1">
        <f t="shared" si="1"/>
        <v>26</v>
      </c>
      <c r="F1551" s="1" t="str">
        <f>VLOOKUP(E1551,State_code!$B$1:$C$56, 2, FALSE)</f>
        <v>MI</v>
      </c>
      <c r="G1551" s="1">
        <v>2608.0</v>
      </c>
      <c r="H1551" s="1">
        <v>-2.0</v>
      </c>
      <c r="I1551" s="1" t="s">
        <v>2428</v>
      </c>
      <c r="J1551" s="5">
        <v>1.0</v>
      </c>
    </row>
    <row r="1552" hidden="1">
      <c r="A1552" s="1" t="s">
        <v>2429</v>
      </c>
      <c r="B1552" s="1">
        <v>169910.0</v>
      </c>
      <c r="C1552" s="1">
        <v>3.0</v>
      </c>
      <c r="D1552" s="1">
        <v>17.0</v>
      </c>
      <c r="E1552" s="1">
        <f t="shared" si="1"/>
        <v>26</v>
      </c>
      <c r="F1552" s="1" t="str">
        <f>VLOOKUP(E1552,State_code!$B$1:$C$56, 2, FALSE)</f>
        <v>MI</v>
      </c>
      <c r="G1552" s="1">
        <v>2602.0</v>
      </c>
      <c r="H1552" s="1">
        <v>-2.0</v>
      </c>
      <c r="I1552" s="1" t="s">
        <v>2429</v>
      </c>
      <c r="J1552" s="5">
        <v>3.0</v>
      </c>
    </row>
    <row r="1553" hidden="1">
      <c r="A1553" s="1" t="s">
        <v>2430</v>
      </c>
      <c r="B1553" s="1">
        <v>169974.0</v>
      </c>
      <c r="C1553" s="1">
        <v>3.0</v>
      </c>
      <c r="D1553" s="1">
        <v>6.0</v>
      </c>
      <c r="E1553" s="1">
        <f t="shared" si="1"/>
        <v>26</v>
      </c>
      <c r="F1553" s="1" t="str">
        <f>VLOOKUP(E1553,State_code!$B$1:$C$56, 2, FALSE)</f>
        <v>MI</v>
      </c>
      <c r="G1553" s="1">
        <v>2605.0</v>
      </c>
      <c r="H1553" s="1">
        <v>-2.0</v>
      </c>
      <c r="I1553" s="1" t="s">
        <v>2430</v>
      </c>
      <c r="J1553" s="5">
        <v>2.0</v>
      </c>
    </row>
    <row r="1554" hidden="1">
      <c r="A1554" s="1" t="s">
        <v>2431</v>
      </c>
      <c r="B1554" s="1">
        <v>169983.0</v>
      </c>
      <c r="C1554" s="1">
        <v>3.0</v>
      </c>
      <c r="D1554" s="1">
        <v>19.0</v>
      </c>
      <c r="E1554" s="1">
        <f t="shared" si="1"/>
        <v>26</v>
      </c>
      <c r="F1554" s="1" t="str">
        <f>VLOOKUP(E1554,State_code!$B$1:$C$56, 2, FALSE)</f>
        <v>MI</v>
      </c>
      <c r="G1554" s="1">
        <v>2608.0</v>
      </c>
      <c r="H1554" s="1">
        <v>-2.0</v>
      </c>
      <c r="I1554" s="1" t="s">
        <v>2431</v>
      </c>
      <c r="J1554" s="5">
        <v>1.0</v>
      </c>
    </row>
    <row r="1555" hidden="1">
      <c r="A1555" s="1" t="s">
        <v>2432</v>
      </c>
      <c r="B1555" s="1">
        <v>169992.0</v>
      </c>
      <c r="C1555" s="1">
        <v>3.0</v>
      </c>
      <c r="D1555" s="1">
        <v>7.0</v>
      </c>
      <c r="E1555" s="1">
        <f t="shared" si="1"/>
        <v>26</v>
      </c>
      <c r="F1555" s="1" t="str">
        <f>VLOOKUP(E1555,State_code!$B$1:$C$56, 2, FALSE)</f>
        <v>MI</v>
      </c>
      <c r="G1555" s="1">
        <v>2601.0</v>
      </c>
      <c r="H1555" s="1">
        <v>-2.0</v>
      </c>
      <c r="I1555" s="1" t="s">
        <v>2432</v>
      </c>
      <c r="J1555" s="5">
        <v>4.0</v>
      </c>
    </row>
    <row r="1556" hidden="1">
      <c r="A1556" s="1" t="s">
        <v>2433</v>
      </c>
      <c r="B1556" s="1">
        <v>170000.0</v>
      </c>
      <c r="C1556" s="1">
        <v>3.0</v>
      </c>
      <c r="D1556" s="1">
        <v>22.0</v>
      </c>
      <c r="E1556" s="1">
        <f t="shared" si="1"/>
        <v>26</v>
      </c>
      <c r="F1556" s="1" t="str">
        <f>VLOOKUP(E1556,State_code!$B$1:$C$56, 2, FALSE)</f>
        <v>MI</v>
      </c>
      <c r="G1556" s="1">
        <v>2603.0</v>
      </c>
      <c r="H1556" s="1">
        <v>79.0</v>
      </c>
      <c r="I1556" s="1" t="s">
        <v>2433</v>
      </c>
      <c r="J1556" s="5">
        <v>4.0</v>
      </c>
    </row>
    <row r="1557" hidden="1">
      <c r="A1557" s="1" t="s">
        <v>2434</v>
      </c>
      <c r="B1557" s="1">
        <v>170037.0</v>
      </c>
      <c r="C1557" s="1">
        <v>3.0</v>
      </c>
      <c r="D1557" s="1">
        <v>18.0</v>
      </c>
      <c r="E1557" s="1">
        <f t="shared" si="1"/>
        <v>26</v>
      </c>
      <c r="F1557" s="1" t="str">
        <f>VLOOKUP(E1557,State_code!$B$1:$C$56, 2, FALSE)</f>
        <v>MI</v>
      </c>
      <c r="G1557" s="1">
        <v>2603.0</v>
      </c>
      <c r="H1557" s="1">
        <v>42.0</v>
      </c>
      <c r="I1557" s="1" t="s">
        <v>2434</v>
      </c>
      <c r="J1557" s="5">
        <v>1.0</v>
      </c>
    </row>
    <row r="1558" hidden="1">
      <c r="A1558" s="1" t="s">
        <v>2435</v>
      </c>
      <c r="B1558" s="1">
        <v>170055.0</v>
      </c>
      <c r="C1558" s="1">
        <v>3.0</v>
      </c>
      <c r="D1558" s="1">
        <v>4.0</v>
      </c>
      <c r="E1558" s="1">
        <f t="shared" si="1"/>
        <v>26</v>
      </c>
      <c r="F1558" s="1" t="str">
        <f>VLOOKUP(E1558,State_code!$B$1:$C$56, 2, FALSE)</f>
        <v>MI</v>
      </c>
      <c r="G1558" s="1">
        <v>2603.0</v>
      </c>
      <c r="H1558" s="1">
        <v>-2.0</v>
      </c>
      <c r="I1558" s="1" t="s">
        <v>2435</v>
      </c>
      <c r="J1558" s="5">
        <v>3.0</v>
      </c>
    </row>
    <row r="1559" hidden="1">
      <c r="A1559" s="1" t="s">
        <v>601</v>
      </c>
      <c r="B1559" s="1">
        <v>170082.0</v>
      </c>
      <c r="C1559" s="1">
        <v>3.0</v>
      </c>
      <c r="D1559" s="1">
        <v>17.0</v>
      </c>
      <c r="E1559" s="1">
        <f t="shared" si="1"/>
        <v>26</v>
      </c>
      <c r="F1559" s="1" t="str">
        <f>VLOOKUP(E1559,State_code!$B$1:$C$56, 2, FALSE)</f>
        <v>MI</v>
      </c>
      <c r="G1559" s="1">
        <v>2603.0</v>
      </c>
      <c r="H1559" s="1">
        <v>-2.0</v>
      </c>
      <c r="I1559" s="1" t="s">
        <v>601</v>
      </c>
      <c r="J1559" s="5">
        <v>1.0</v>
      </c>
    </row>
    <row r="1560" hidden="1">
      <c r="A1560" s="1" t="s">
        <v>2436</v>
      </c>
      <c r="B1560" s="1">
        <v>170091.0</v>
      </c>
      <c r="C1560" s="1">
        <v>3.0</v>
      </c>
      <c r="D1560" s="1">
        <v>22.0</v>
      </c>
      <c r="E1560" s="1">
        <f t="shared" si="1"/>
        <v>26</v>
      </c>
      <c r="F1560" s="1" t="str">
        <f>VLOOKUP(E1560,State_code!$B$1:$C$56, 2, FALSE)</f>
        <v>MI</v>
      </c>
      <c r="G1560" s="1">
        <v>2607.0</v>
      </c>
      <c r="H1560" s="1">
        <v>48.0</v>
      </c>
      <c r="I1560" s="1" t="s">
        <v>2436</v>
      </c>
      <c r="J1560" s="5">
        <v>1.0</v>
      </c>
    </row>
    <row r="1561" hidden="1">
      <c r="A1561" s="1" t="s">
        <v>2437</v>
      </c>
      <c r="B1561" s="1">
        <v>170240.0</v>
      </c>
      <c r="C1561" s="1">
        <v>3.0</v>
      </c>
      <c r="D1561" s="1">
        <v>14.0</v>
      </c>
      <c r="E1561" s="1">
        <f t="shared" si="1"/>
        <v>26</v>
      </c>
      <c r="F1561" s="1" t="str">
        <f>VLOOKUP(E1561,State_code!$B$1:$C$56, 2, FALSE)</f>
        <v>MI</v>
      </c>
      <c r="G1561" s="1">
        <v>2612.0</v>
      </c>
      <c r="H1561" s="1">
        <v>-2.0</v>
      </c>
      <c r="I1561" s="1" t="s">
        <v>2437</v>
      </c>
      <c r="J1561" s="5">
        <v>1.0</v>
      </c>
    </row>
    <row r="1562" hidden="1">
      <c r="A1562" s="1" t="s">
        <v>2438</v>
      </c>
      <c r="B1562" s="1">
        <v>170286.0</v>
      </c>
      <c r="C1562" s="1">
        <v>3.0</v>
      </c>
      <c r="D1562" s="1">
        <v>21.0</v>
      </c>
      <c r="E1562" s="1">
        <f t="shared" si="1"/>
        <v>26</v>
      </c>
      <c r="F1562" s="1" t="str">
        <f>VLOOKUP(E1562,State_code!$B$1:$C$56, 2, FALSE)</f>
        <v>MI</v>
      </c>
      <c r="G1562" s="1">
        <v>2605.0</v>
      </c>
      <c r="H1562" s="1">
        <v>88.0</v>
      </c>
      <c r="I1562" s="1" t="s">
        <v>2438</v>
      </c>
      <c r="J1562" s="5">
        <v>1.0</v>
      </c>
    </row>
    <row r="1563" hidden="1">
      <c r="A1563" s="1" t="s">
        <v>2439</v>
      </c>
      <c r="B1563" s="1">
        <v>170301.0</v>
      </c>
      <c r="C1563" s="1">
        <v>3.0</v>
      </c>
      <c r="D1563" s="1">
        <v>21.0</v>
      </c>
      <c r="E1563" s="1">
        <f t="shared" si="1"/>
        <v>26</v>
      </c>
      <c r="F1563" s="1" t="str">
        <f>VLOOKUP(E1563,State_code!$B$1:$C$56, 2, FALSE)</f>
        <v>MI</v>
      </c>
      <c r="G1563" s="1">
        <v>2604.0</v>
      </c>
      <c r="H1563" s="1">
        <v>49.0</v>
      </c>
      <c r="I1563" s="1" t="s">
        <v>2439</v>
      </c>
      <c r="J1563" s="5">
        <v>1.0</v>
      </c>
    </row>
    <row r="1564" hidden="1">
      <c r="A1564" s="1" t="s">
        <v>2440</v>
      </c>
      <c r="B1564" s="1">
        <v>170444.0</v>
      </c>
      <c r="C1564" s="1">
        <v>3.0</v>
      </c>
      <c r="D1564" s="1">
        <v>14.0</v>
      </c>
      <c r="E1564" s="1">
        <f t="shared" si="1"/>
        <v>26</v>
      </c>
      <c r="F1564" s="1" t="str">
        <f>VLOOKUP(E1564,State_code!$B$1:$C$56, 2, FALSE)</f>
        <v>MI</v>
      </c>
      <c r="G1564" s="1">
        <v>2605.0</v>
      </c>
      <c r="H1564" s="1">
        <v>-2.0</v>
      </c>
      <c r="I1564" s="1" t="s">
        <v>2440</v>
      </c>
      <c r="J1564" s="5">
        <v>1.0</v>
      </c>
    </row>
    <row r="1565" hidden="1">
      <c r="A1565" s="1" t="s">
        <v>349</v>
      </c>
      <c r="B1565" s="1">
        <v>170532.0</v>
      </c>
      <c r="C1565" s="1">
        <v>3.0</v>
      </c>
      <c r="D1565" s="1">
        <v>21.0</v>
      </c>
      <c r="E1565" s="1">
        <f t="shared" si="1"/>
        <v>26</v>
      </c>
      <c r="F1565" s="1" t="str">
        <f>VLOOKUP(E1565,State_code!$B$1:$C$56, 2, FALSE)</f>
        <v>MI</v>
      </c>
      <c r="G1565" s="1">
        <v>2604.0</v>
      </c>
      <c r="H1565" s="1">
        <v>-2.0</v>
      </c>
      <c r="I1565" s="1" t="s">
        <v>349</v>
      </c>
      <c r="J1565" s="5">
        <v>1.0</v>
      </c>
    </row>
    <row r="1566" hidden="1">
      <c r="A1566" s="1" t="s">
        <v>2441</v>
      </c>
      <c r="B1566" s="1">
        <v>170541.0</v>
      </c>
      <c r="C1566" s="1">
        <v>3.0</v>
      </c>
      <c r="D1566" s="1">
        <v>2.0</v>
      </c>
      <c r="E1566" s="1">
        <f t="shared" si="1"/>
        <v>26</v>
      </c>
      <c r="F1566" s="1" t="str">
        <f>VLOOKUP(E1566,State_code!$B$1:$C$56, 2, FALSE)</f>
        <v>MI</v>
      </c>
      <c r="G1566" s="1">
        <v>2604.0</v>
      </c>
      <c r="H1566" s="1">
        <v>-2.0</v>
      </c>
      <c r="I1566" s="1" t="s">
        <v>2441</v>
      </c>
      <c r="J1566" s="5">
        <v>1.0</v>
      </c>
    </row>
    <row r="1567" hidden="1">
      <c r="A1567" s="1" t="s">
        <v>2442</v>
      </c>
      <c r="B1567" s="1">
        <v>170550.0</v>
      </c>
      <c r="C1567" s="1">
        <v>3.0</v>
      </c>
      <c r="D1567" s="1">
        <v>9.0</v>
      </c>
      <c r="E1567" s="1">
        <f t="shared" si="1"/>
        <v>26</v>
      </c>
      <c r="F1567" s="1" t="str">
        <f>VLOOKUP(E1567,State_code!$B$1:$C$56, 2, FALSE)</f>
        <v>MI</v>
      </c>
      <c r="G1567" s="1">
        <v>2604.0</v>
      </c>
      <c r="H1567" s="1">
        <v>-2.0</v>
      </c>
      <c r="I1567" s="1" t="s">
        <v>2442</v>
      </c>
      <c r="J1567" s="5">
        <v>1.0</v>
      </c>
    </row>
    <row r="1568" hidden="1">
      <c r="A1568" s="1" t="s">
        <v>2443</v>
      </c>
      <c r="B1568" s="1">
        <v>170587.0</v>
      </c>
      <c r="C1568" s="1">
        <v>3.0</v>
      </c>
      <c r="D1568" s="1">
        <v>9.0</v>
      </c>
      <c r="E1568" s="1">
        <f t="shared" si="1"/>
        <v>26</v>
      </c>
      <c r="F1568" s="1" t="str">
        <f>VLOOKUP(E1568,State_code!$B$1:$C$56, 2, FALSE)</f>
        <v>MI</v>
      </c>
      <c r="G1568" s="1">
        <v>2601.0</v>
      </c>
      <c r="H1568" s="1">
        <v>-2.0</v>
      </c>
      <c r="I1568" s="1" t="s">
        <v>2443</v>
      </c>
      <c r="J1568" s="5">
        <v>1.0</v>
      </c>
    </row>
    <row r="1569" hidden="1">
      <c r="A1569" s="1" t="s">
        <v>2444</v>
      </c>
      <c r="B1569" s="1">
        <v>170611.0</v>
      </c>
      <c r="C1569" s="1">
        <v>3.0</v>
      </c>
      <c r="D1569" s="1">
        <v>-2.0</v>
      </c>
      <c r="E1569" s="1">
        <f t="shared" si="1"/>
        <v>26</v>
      </c>
      <c r="F1569" s="1" t="str">
        <f>VLOOKUP(E1569,State_code!$B$1:$C$56, 2, FALSE)</f>
        <v>MI</v>
      </c>
      <c r="G1569" s="1">
        <v>2605.0</v>
      </c>
      <c r="H1569" s="1">
        <v>-2.0</v>
      </c>
      <c r="I1569" s="1" t="s">
        <v>2444</v>
      </c>
      <c r="J1569" s="5">
        <v>1.0</v>
      </c>
    </row>
    <row r="1570" hidden="1">
      <c r="A1570" s="1" t="s">
        <v>2445</v>
      </c>
      <c r="B1570" s="1">
        <v>170620.0</v>
      </c>
      <c r="C1570" s="1">
        <v>3.0</v>
      </c>
      <c r="D1570" s="1">
        <v>14.0</v>
      </c>
      <c r="E1570" s="1">
        <f t="shared" si="1"/>
        <v>26</v>
      </c>
      <c r="F1570" s="1" t="str">
        <f>VLOOKUP(E1570,State_code!$B$1:$C$56, 2, FALSE)</f>
        <v>MI</v>
      </c>
      <c r="G1570" s="1">
        <v>2604.0</v>
      </c>
      <c r="H1570" s="1">
        <v>-2.0</v>
      </c>
      <c r="I1570" s="1" t="s">
        <v>2445</v>
      </c>
      <c r="J1570" s="5">
        <v>3.0</v>
      </c>
    </row>
    <row r="1571" hidden="1">
      <c r="A1571" s="1" t="s">
        <v>2446</v>
      </c>
      <c r="B1571" s="1">
        <v>170639.0</v>
      </c>
      <c r="C1571" s="1">
        <v>3.0</v>
      </c>
      <c r="D1571" s="1">
        <v>22.0</v>
      </c>
      <c r="E1571" s="1">
        <f t="shared" si="1"/>
        <v>26</v>
      </c>
      <c r="F1571" s="1" t="str">
        <f>VLOOKUP(E1571,State_code!$B$1:$C$56, 2, FALSE)</f>
        <v>MI</v>
      </c>
      <c r="G1571" s="1">
        <v>2601.0</v>
      </c>
      <c r="H1571" s="1">
        <v>-2.0</v>
      </c>
      <c r="I1571" s="1" t="s">
        <v>2446</v>
      </c>
      <c r="J1571" s="5">
        <v>1.0</v>
      </c>
    </row>
    <row r="1572" hidden="1">
      <c r="A1572" s="1" t="s">
        <v>2447</v>
      </c>
      <c r="B1572" s="1">
        <v>170657.0</v>
      </c>
      <c r="C1572" s="1">
        <v>3.0</v>
      </c>
      <c r="D1572" s="1">
        <v>4.0</v>
      </c>
      <c r="E1572" s="1">
        <f t="shared" si="1"/>
        <v>26</v>
      </c>
      <c r="F1572" s="1" t="str">
        <f>VLOOKUP(E1572,State_code!$B$1:$C$56, 2, FALSE)</f>
        <v>MI</v>
      </c>
      <c r="G1572" s="1">
        <v>2607.0</v>
      </c>
      <c r="H1572" s="1">
        <v>-2.0</v>
      </c>
      <c r="I1572" s="1" t="s">
        <v>2447</v>
      </c>
      <c r="J1572" s="5">
        <v>1.0</v>
      </c>
    </row>
    <row r="1573" hidden="1">
      <c r="A1573" s="1" t="s">
        <v>2448</v>
      </c>
      <c r="B1573" s="1">
        <v>170675.0</v>
      </c>
      <c r="C1573" s="1">
        <v>3.0</v>
      </c>
      <c r="D1573" s="1">
        <v>18.0</v>
      </c>
      <c r="E1573" s="1">
        <f t="shared" si="1"/>
        <v>26</v>
      </c>
      <c r="F1573" s="1" t="str">
        <f>VLOOKUP(E1573,State_code!$B$1:$C$56, 2, FALSE)</f>
        <v>MI</v>
      </c>
      <c r="G1573" s="1">
        <v>2612.0</v>
      </c>
      <c r="H1573" s="1">
        <v>-2.0</v>
      </c>
      <c r="I1573" s="1" t="s">
        <v>2448</v>
      </c>
      <c r="J1573" s="5">
        <v>4.0</v>
      </c>
    </row>
    <row r="1574" hidden="1">
      <c r="A1574" s="1" t="s">
        <v>2449</v>
      </c>
      <c r="B1574" s="1">
        <v>170736.0</v>
      </c>
      <c r="C1574" s="1">
        <v>3.0</v>
      </c>
      <c r="D1574" s="1">
        <v>-2.0</v>
      </c>
      <c r="E1574" s="1">
        <f t="shared" si="1"/>
        <v>26</v>
      </c>
      <c r="F1574" s="1" t="str">
        <f>VLOOKUP(E1574,State_code!$B$1:$C$56, 2, FALSE)</f>
        <v>MI</v>
      </c>
      <c r="G1574" s="1">
        <v>2602.0</v>
      </c>
      <c r="H1574" s="1">
        <v>-2.0</v>
      </c>
      <c r="I1574" s="1" t="s">
        <v>2449</v>
      </c>
      <c r="J1574" s="5">
        <v>2.0</v>
      </c>
    </row>
    <row r="1575" hidden="1">
      <c r="A1575" s="1" t="s">
        <v>2450</v>
      </c>
      <c r="B1575" s="1">
        <v>170790.0</v>
      </c>
      <c r="C1575" s="1">
        <v>3.0</v>
      </c>
      <c r="D1575" s="1">
        <v>4.0</v>
      </c>
      <c r="E1575" s="1">
        <f t="shared" si="1"/>
        <v>26</v>
      </c>
      <c r="F1575" s="1" t="str">
        <f>VLOOKUP(E1575,State_code!$B$1:$C$56, 2, FALSE)</f>
        <v>MI</v>
      </c>
      <c r="G1575" s="1">
        <v>2610.0</v>
      </c>
      <c r="H1575" s="1">
        <v>-2.0</v>
      </c>
      <c r="I1575" s="1" t="s">
        <v>2450</v>
      </c>
      <c r="J1575" s="5">
        <v>4.0</v>
      </c>
    </row>
    <row r="1576" hidden="1">
      <c r="A1576" s="1" t="s">
        <v>2451</v>
      </c>
      <c r="B1576" s="1">
        <v>170806.0</v>
      </c>
      <c r="C1576" s="1">
        <v>3.0</v>
      </c>
      <c r="D1576" s="1">
        <v>19.0</v>
      </c>
      <c r="E1576" s="1">
        <f t="shared" si="1"/>
        <v>26</v>
      </c>
      <c r="F1576" s="1" t="str">
        <f>VLOOKUP(E1576,State_code!$B$1:$C$56, 2, FALSE)</f>
        <v>MI</v>
      </c>
      <c r="G1576" s="1">
        <v>2612.0</v>
      </c>
      <c r="H1576" s="1">
        <v>30.0</v>
      </c>
      <c r="I1576" s="1" t="s">
        <v>2451</v>
      </c>
      <c r="J1576" s="5">
        <v>2.0</v>
      </c>
    </row>
    <row r="1577" hidden="1">
      <c r="A1577" s="1" t="s">
        <v>2452</v>
      </c>
      <c r="B1577" s="1">
        <v>170967.0</v>
      </c>
      <c r="C1577" s="1">
        <v>3.0</v>
      </c>
      <c r="D1577" s="1">
        <v>22.0</v>
      </c>
      <c r="E1577" s="1">
        <f t="shared" si="1"/>
        <v>26</v>
      </c>
      <c r="F1577" s="1" t="str">
        <f>VLOOKUP(E1577,State_code!$B$1:$C$56, 2, FALSE)</f>
        <v>MI</v>
      </c>
      <c r="G1577" s="1">
        <v>2610.0</v>
      </c>
      <c r="H1577" s="1">
        <v>74.0</v>
      </c>
      <c r="I1577" s="1" t="s">
        <v>2452</v>
      </c>
      <c r="J1577" s="5">
        <v>2.0</v>
      </c>
    </row>
    <row r="1578" hidden="1">
      <c r="A1578" s="1" t="s">
        <v>2453</v>
      </c>
      <c r="B1578" s="1">
        <v>170976.0</v>
      </c>
      <c r="C1578" s="1">
        <v>3.0</v>
      </c>
      <c r="D1578" s="1">
        <v>15.0</v>
      </c>
      <c r="E1578" s="1">
        <f t="shared" si="1"/>
        <v>26</v>
      </c>
      <c r="F1578" s="1" t="str">
        <f>VLOOKUP(E1578,State_code!$B$1:$C$56, 2, FALSE)</f>
        <v>MI</v>
      </c>
      <c r="G1578" s="1">
        <v>2606.0</v>
      </c>
      <c r="H1578" s="1">
        <v>-2.0</v>
      </c>
      <c r="I1578" s="1" t="s">
        <v>2453</v>
      </c>
      <c r="J1578" s="5">
        <v>2.0</v>
      </c>
    </row>
    <row r="1579" hidden="1">
      <c r="A1579" s="1" t="s">
        <v>2454</v>
      </c>
      <c r="B1579" s="1">
        <v>171012.0</v>
      </c>
      <c r="C1579" s="1">
        <v>3.0</v>
      </c>
      <c r="D1579" s="1">
        <v>-2.0</v>
      </c>
      <c r="E1579" s="1">
        <f t="shared" si="1"/>
        <v>26</v>
      </c>
      <c r="F1579" s="1" t="str">
        <f>VLOOKUP(E1579,State_code!$B$1:$C$56, 2, FALSE)</f>
        <v>MI</v>
      </c>
      <c r="G1579" s="1">
        <v>2613.0</v>
      </c>
      <c r="H1579" s="1">
        <v>-2.0</v>
      </c>
      <c r="I1579" s="1" t="s">
        <v>2454</v>
      </c>
      <c r="J1579" s="5">
        <v>4.0</v>
      </c>
    </row>
    <row r="1580" hidden="1">
      <c r="A1580" s="1" t="s">
        <v>371</v>
      </c>
      <c r="B1580" s="1">
        <v>171100.0</v>
      </c>
      <c r="C1580" s="1">
        <v>3.0</v>
      </c>
      <c r="D1580" s="1">
        <v>15.0</v>
      </c>
      <c r="E1580" s="1">
        <f t="shared" si="1"/>
        <v>26</v>
      </c>
      <c r="F1580" s="1" t="str">
        <f>VLOOKUP(E1580,State_code!$B$1:$C$56, 2, FALSE)</f>
        <v>MI</v>
      </c>
      <c r="G1580" s="1">
        <v>2607.0</v>
      </c>
      <c r="H1580" s="1">
        <v>-2.0</v>
      </c>
      <c r="I1580" s="1" t="s">
        <v>371</v>
      </c>
      <c r="J1580" s="5">
        <v>1.0</v>
      </c>
    </row>
    <row r="1581" hidden="1">
      <c r="A1581" s="1" t="s">
        <v>2455</v>
      </c>
      <c r="B1581" s="1">
        <v>171128.0</v>
      </c>
      <c r="C1581" s="1">
        <v>3.0</v>
      </c>
      <c r="D1581" s="1">
        <v>16.0</v>
      </c>
      <c r="E1581" s="1">
        <f t="shared" si="1"/>
        <v>26</v>
      </c>
      <c r="F1581" s="1" t="str">
        <f>VLOOKUP(E1581,State_code!$B$1:$C$56, 2, FALSE)</f>
        <v>MI</v>
      </c>
      <c r="G1581" s="1">
        <v>2601.0</v>
      </c>
      <c r="H1581" s="1">
        <v>-2.0</v>
      </c>
      <c r="I1581" s="1" t="s">
        <v>2455</v>
      </c>
      <c r="J1581" s="5">
        <v>1.0</v>
      </c>
    </row>
    <row r="1582" hidden="1">
      <c r="A1582" s="1" t="s">
        <v>359</v>
      </c>
      <c r="B1582" s="1">
        <v>171137.0</v>
      </c>
      <c r="C1582" s="1">
        <v>3.0</v>
      </c>
      <c r="D1582" s="1">
        <v>18.0</v>
      </c>
      <c r="E1582" s="1">
        <f t="shared" si="1"/>
        <v>26</v>
      </c>
      <c r="F1582" s="1" t="str">
        <f>VLOOKUP(E1582,State_code!$B$1:$C$56, 2, FALSE)</f>
        <v>MI</v>
      </c>
      <c r="G1582" s="1">
        <v>2612.0</v>
      </c>
      <c r="H1582" s="1">
        <v>-2.0</v>
      </c>
      <c r="I1582" s="1" t="s">
        <v>359</v>
      </c>
      <c r="J1582" s="5">
        <v>4.0</v>
      </c>
    </row>
    <row r="1583" hidden="1">
      <c r="A1583" s="1" t="s">
        <v>2456</v>
      </c>
      <c r="B1583" s="1">
        <v>171146.0</v>
      </c>
      <c r="C1583" s="1">
        <v>3.0</v>
      </c>
      <c r="D1583" s="1">
        <v>17.0</v>
      </c>
      <c r="E1583" s="1">
        <f t="shared" si="1"/>
        <v>26</v>
      </c>
      <c r="F1583" s="1" t="str">
        <f>VLOOKUP(E1583,State_code!$B$1:$C$56, 2, FALSE)</f>
        <v>MI</v>
      </c>
      <c r="G1583" s="1">
        <v>2608.0</v>
      </c>
      <c r="H1583" s="1">
        <v>-2.0</v>
      </c>
      <c r="I1583" s="1" t="s">
        <v>2456</v>
      </c>
      <c r="J1583" s="5">
        <v>1.0</v>
      </c>
    </row>
    <row r="1584" hidden="1">
      <c r="A1584" s="1" t="s">
        <v>2457</v>
      </c>
      <c r="B1584" s="1">
        <v>171155.0</v>
      </c>
      <c r="C1584" s="1">
        <v>3.0</v>
      </c>
      <c r="D1584" s="1">
        <v>5.0</v>
      </c>
      <c r="E1584" s="1">
        <f t="shared" si="1"/>
        <v>26</v>
      </c>
      <c r="F1584" s="1" t="str">
        <f>VLOOKUP(E1584,State_code!$B$1:$C$56, 2, FALSE)</f>
        <v>MI</v>
      </c>
      <c r="G1584" s="1">
        <v>2602.0</v>
      </c>
      <c r="H1584" s="1">
        <v>-2.0</v>
      </c>
      <c r="I1584" s="1" t="s">
        <v>2457</v>
      </c>
      <c r="J1584" s="5">
        <v>1.0</v>
      </c>
    </row>
    <row r="1585" hidden="1">
      <c r="A1585" s="1" t="s">
        <v>2458</v>
      </c>
      <c r="B1585" s="1">
        <v>171225.0</v>
      </c>
      <c r="C1585" s="1">
        <v>3.0</v>
      </c>
      <c r="D1585" s="1">
        <v>5.0</v>
      </c>
      <c r="E1585" s="1">
        <f t="shared" si="1"/>
        <v>26</v>
      </c>
      <c r="F1585" s="1" t="str">
        <f>VLOOKUP(E1585,State_code!$B$1:$C$56, 2, FALSE)</f>
        <v>MI</v>
      </c>
      <c r="G1585" s="1">
        <v>2605.0</v>
      </c>
      <c r="H1585" s="1">
        <v>-2.0</v>
      </c>
      <c r="I1585" s="1" t="s">
        <v>2458</v>
      </c>
      <c r="J1585" s="5">
        <v>4.0</v>
      </c>
    </row>
    <row r="1586" hidden="1">
      <c r="A1586" s="1" t="s">
        <v>2459</v>
      </c>
      <c r="B1586" s="1">
        <v>171234.0</v>
      </c>
      <c r="C1586" s="1">
        <v>3.0</v>
      </c>
      <c r="D1586" s="1">
        <v>4.0</v>
      </c>
      <c r="E1586" s="1">
        <f t="shared" si="1"/>
        <v>26</v>
      </c>
      <c r="F1586" s="1" t="str">
        <f>VLOOKUP(E1586,State_code!$B$1:$C$56, 2, FALSE)</f>
        <v>MI</v>
      </c>
      <c r="G1586" s="1">
        <v>2602.0</v>
      </c>
      <c r="H1586" s="1">
        <v>-2.0</v>
      </c>
      <c r="I1586" s="1" t="s">
        <v>2459</v>
      </c>
      <c r="J1586" s="5">
        <v>1.0</v>
      </c>
    </row>
    <row r="1587" hidden="1">
      <c r="A1587" s="1" t="s">
        <v>2460</v>
      </c>
      <c r="B1587" s="1">
        <v>171304.0</v>
      </c>
      <c r="C1587" s="1">
        <v>3.0</v>
      </c>
      <c r="D1587" s="1">
        <v>5.0</v>
      </c>
      <c r="E1587" s="1">
        <f t="shared" si="1"/>
        <v>26</v>
      </c>
      <c r="F1587" s="1" t="str">
        <f>VLOOKUP(E1587,State_code!$B$1:$C$56, 2, FALSE)</f>
        <v>MI</v>
      </c>
      <c r="G1587" s="1">
        <v>2603.0</v>
      </c>
      <c r="H1587" s="1">
        <v>-2.0</v>
      </c>
      <c r="I1587" s="1" t="s">
        <v>2460</v>
      </c>
      <c r="J1587" s="5">
        <v>3.0</v>
      </c>
    </row>
    <row r="1588" hidden="1">
      <c r="A1588" s="1" t="s">
        <v>2461</v>
      </c>
      <c r="B1588" s="1">
        <v>171395.0</v>
      </c>
      <c r="C1588" s="1">
        <v>3.0</v>
      </c>
      <c r="D1588" s="1">
        <v>3.0</v>
      </c>
      <c r="E1588" s="1">
        <f t="shared" si="1"/>
        <v>26</v>
      </c>
      <c r="F1588" s="1" t="str">
        <f>VLOOKUP(E1588,State_code!$B$1:$C$56, 2, FALSE)</f>
        <v>MI</v>
      </c>
      <c r="G1588" s="1">
        <v>2601.0</v>
      </c>
      <c r="H1588" s="1">
        <v>-2.0</v>
      </c>
      <c r="I1588" s="1" t="s">
        <v>2461</v>
      </c>
      <c r="J1588" s="5">
        <v>2.0</v>
      </c>
    </row>
    <row r="1589" hidden="1">
      <c r="A1589" s="1" t="s">
        <v>2462</v>
      </c>
      <c r="B1589" s="1">
        <v>171456.0</v>
      </c>
      <c r="C1589" s="1">
        <v>3.0</v>
      </c>
      <c r="D1589" s="1">
        <v>19.0</v>
      </c>
      <c r="E1589" s="1">
        <f t="shared" si="1"/>
        <v>26</v>
      </c>
      <c r="F1589" s="1" t="str">
        <f>VLOOKUP(E1589,State_code!$B$1:$C$56, 2, FALSE)</f>
        <v>MI</v>
      </c>
      <c r="G1589" s="1">
        <v>2601.0</v>
      </c>
      <c r="H1589" s="1">
        <v>-2.0</v>
      </c>
      <c r="I1589" s="1" t="s">
        <v>2462</v>
      </c>
      <c r="J1589" s="5">
        <v>3.0</v>
      </c>
    </row>
    <row r="1590" hidden="1">
      <c r="A1590" s="1" t="s">
        <v>2463</v>
      </c>
      <c r="B1590" s="1">
        <v>171483.0</v>
      </c>
      <c r="C1590" s="1">
        <v>3.0</v>
      </c>
      <c r="D1590" s="1">
        <v>14.0</v>
      </c>
      <c r="E1590" s="1">
        <f t="shared" si="1"/>
        <v>26</v>
      </c>
      <c r="F1590" s="1" t="str">
        <f>VLOOKUP(E1590,State_code!$B$1:$C$56, 2, FALSE)</f>
        <v>MI</v>
      </c>
      <c r="G1590" s="1">
        <v>2601.0</v>
      </c>
      <c r="H1590" s="1">
        <v>-2.0</v>
      </c>
      <c r="I1590" s="1" t="s">
        <v>2463</v>
      </c>
      <c r="J1590" s="5">
        <v>1.0</v>
      </c>
    </row>
    <row r="1591" hidden="1">
      <c r="A1591" s="1" t="s">
        <v>2464</v>
      </c>
      <c r="B1591" s="1">
        <v>171492.0</v>
      </c>
      <c r="C1591" s="1">
        <v>3.0</v>
      </c>
      <c r="D1591" s="1">
        <v>29.0</v>
      </c>
      <c r="E1591" s="1">
        <f t="shared" si="1"/>
        <v>26</v>
      </c>
      <c r="F1591" s="1" t="str">
        <f>VLOOKUP(E1591,State_code!$B$1:$C$56, 2, FALSE)</f>
        <v>MI</v>
      </c>
      <c r="G1591" s="1">
        <v>2608.0</v>
      </c>
      <c r="H1591" s="1">
        <v>-2.0</v>
      </c>
      <c r="I1591" s="1" t="s">
        <v>2464</v>
      </c>
      <c r="J1591" s="5">
        <v>1.0</v>
      </c>
    </row>
    <row r="1592" hidden="1">
      <c r="A1592" s="1" t="s">
        <v>2465</v>
      </c>
      <c r="B1592" s="1">
        <v>171535.0</v>
      </c>
      <c r="C1592" s="1">
        <v>3.0</v>
      </c>
      <c r="D1592" s="1">
        <v>2.0</v>
      </c>
      <c r="E1592" s="1">
        <f t="shared" si="1"/>
        <v>26</v>
      </c>
      <c r="F1592" s="1" t="str">
        <f>VLOOKUP(E1592,State_code!$B$1:$C$56, 2, FALSE)</f>
        <v>MI</v>
      </c>
      <c r="G1592" s="1">
        <v>2611.0</v>
      </c>
      <c r="H1592" s="1">
        <v>-2.0</v>
      </c>
      <c r="I1592" s="1" t="s">
        <v>2465</v>
      </c>
      <c r="J1592" s="5">
        <v>1.0</v>
      </c>
    </row>
    <row r="1593" hidden="1">
      <c r="A1593" s="1" t="s">
        <v>754</v>
      </c>
      <c r="B1593" s="1">
        <v>171571.0</v>
      </c>
      <c r="C1593" s="1">
        <v>3.0</v>
      </c>
      <c r="D1593" s="1">
        <v>16.0</v>
      </c>
      <c r="E1593" s="1">
        <f t="shared" si="1"/>
        <v>26</v>
      </c>
      <c r="F1593" s="1" t="str">
        <f>VLOOKUP(E1593,State_code!$B$1:$C$56, 2, FALSE)</f>
        <v>MI</v>
      </c>
      <c r="G1593" s="1">
        <v>2611.0</v>
      </c>
      <c r="H1593" s="1">
        <v>-2.0</v>
      </c>
      <c r="I1593" s="1" t="s">
        <v>754</v>
      </c>
      <c r="J1593" s="5">
        <v>1.0</v>
      </c>
    </row>
    <row r="1594" hidden="1">
      <c r="A1594" s="1" t="s">
        <v>2466</v>
      </c>
      <c r="B1594" s="1">
        <v>171599.0</v>
      </c>
      <c r="C1594" s="1">
        <v>3.0</v>
      </c>
      <c r="D1594" s="1">
        <v>22.0</v>
      </c>
      <c r="E1594" s="1">
        <f t="shared" si="1"/>
        <v>26</v>
      </c>
      <c r="F1594" s="1" t="str">
        <f>VLOOKUP(E1594,State_code!$B$1:$C$56, 2, FALSE)</f>
        <v>MI</v>
      </c>
      <c r="G1594" s="1">
        <v>2607.0</v>
      </c>
      <c r="H1594" s="1">
        <v>76.0</v>
      </c>
      <c r="I1594" s="1" t="s">
        <v>2466</v>
      </c>
      <c r="J1594" s="5">
        <v>2.0</v>
      </c>
    </row>
    <row r="1595" hidden="1">
      <c r="A1595" s="1" t="s">
        <v>2467</v>
      </c>
      <c r="B1595" s="1">
        <v>171775.0</v>
      </c>
      <c r="C1595" s="1">
        <v>3.0</v>
      </c>
      <c r="D1595" s="1">
        <v>-2.0</v>
      </c>
      <c r="E1595" s="1">
        <f t="shared" si="1"/>
        <v>26</v>
      </c>
      <c r="F1595" s="1" t="str">
        <f>VLOOKUP(E1595,State_code!$B$1:$C$56, 2, FALSE)</f>
        <v>MI</v>
      </c>
      <c r="G1595" s="1">
        <v>2611.0</v>
      </c>
      <c r="H1595" s="1">
        <v>-2.0</v>
      </c>
      <c r="I1595" s="1" t="s">
        <v>2467</v>
      </c>
      <c r="J1595" s="5">
        <v>1.0</v>
      </c>
    </row>
    <row r="1596" hidden="1">
      <c r="A1596" s="1" t="s">
        <v>2468</v>
      </c>
      <c r="B1596" s="1">
        <v>171881.0</v>
      </c>
      <c r="C1596" s="1">
        <v>3.0</v>
      </c>
      <c r="D1596" s="1">
        <v>22.0</v>
      </c>
      <c r="E1596" s="1">
        <f t="shared" si="1"/>
        <v>26</v>
      </c>
      <c r="F1596" s="1" t="str">
        <f>VLOOKUP(E1596,State_code!$B$1:$C$56, 2, FALSE)</f>
        <v>MI</v>
      </c>
      <c r="G1596" s="1">
        <v>2603.0</v>
      </c>
      <c r="H1596" s="1">
        <v>79.0</v>
      </c>
      <c r="I1596" s="1" t="s">
        <v>2468</v>
      </c>
      <c r="J1596" s="5">
        <v>4.0</v>
      </c>
    </row>
    <row r="1597" hidden="1">
      <c r="A1597" s="1" t="s">
        <v>2469</v>
      </c>
      <c r="B1597" s="1">
        <v>171988.0</v>
      </c>
      <c r="C1597" s="1">
        <v>3.0</v>
      </c>
      <c r="D1597" s="1">
        <v>-2.0</v>
      </c>
      <c r="E1597" s="1">
        <f t="shared" si="1"/>
        <v>26</v>
      </c>
      <c r="F1597" s="1" t="str">
        <f>VLOOKUP(E1597,State_code!$B$1:$C$56, 2, FALSE)</f>
        <v>MI</v>
      </c>
      <c r="G1597" s="1">
        <v>2607.0</v>
      </c>
      <c r="H1597" s="1">
        <v>-2.0</v>
      </c>
      <c r="I1597" s="1" t="s">
        <v>2469</v>
      </c>
      <c r="J1597" s="5">
        <v>2.0</v>
      </c>
    </row>
    <row r="1598" hidden="1">
      <c r="A1598" s="1" t="s">
        <v>2470</v>
      </c>
      <c r="B1598" s="1">
        <v>171997.0</v>
      </c>
      <c r="C1598" s="1">
        <v>3.0</v>
      </c>
      <c r="D1598" s="1">
        <v>-2.0</v>
      </c>
      <c r="E1598" s="1">
        <f t="shared" si="1"/>
        <v>26</v>
      </c>
      <c r="F1598" s="1" t="str">
        <f>VLOOKUP(E1598,State_code!$B$1:$C$56, 2, FALSE)</f>
        <v>MI</v>
      </c>
      <c r="G1598" s="1">
        <v>2610.0</v>
      </c>
      <c r="H1598" s="1">
        <v>-2.0</v>
      </c>
      <c r="I1598" s="1" t="s">
        <v>2470</v>
      </c>
      <c r="J1598" s="5">
        <v>1.0</v>
      </c>
    </row>
    <row r="1599" hidden="1">
      <c r="A1599" s="1" t="s">
        <v>2471</v>
      </c>
      <c r="B1599" s="1">
        <v>172015.0</v>
      </c>
      <c r="C1599" s="1">
        <v>3.0</v>
      </c>
      <c r="D1599" s="1">
        <v>-2.0</v>
      </c>
      <c r="E1599" s="1">
        <f t="shared" si="1"/>
        <v>26</v>
      </c>
      <c r="F1599" s="1" t="str">
        <f>VLOOKUP(E1599,State_code!$B$1:$C$56, 2, FALSE)</f>
        <v>MI</v>
      </c>
      <c r="G1599" s="1">
        <v>2608.0</v>
      </c>
      <c r="H1599" s="1">
        <v>-2.0</v>
      </c>
      <c r="I1599" s="1" t="s">
        <v>2471</v>
      </c>
      <c r="J1599" s="5">
        <v>1.0</v>
      </c>
    </row>
    <row r="1600" hidden="1">
      <c r="A1600" s="1" t="s">
        <v>2472</v>
      </c>
      <c r="B1600" s="1">
        <v>172033.0</v>
      </c>
      <c r="C1600" s="1">
        <v>3.0</v>
      </c>
      <c r="D1600" s="1">
        <v>21.0</v>
      </c>
      <c r="E1600" s="1">
        <f t="shared" si="1"/>
        <v>26</v>
      </c>
      <c r="F1600" s="1" t="str">
        <f>VLOOKUP(E1600,State_code!$B$1:$C$56, 2, FALSE)</f>
        <v>MI</v>
      </c>
      <c r="G1600" s="1">
        <v>2613.0</v>
      </c>
      <c r="H1600" s="1">
        <v>30.0</v>
      </c>
      <c r="I1600" s="1" t="s">
        <v>2472</v>
      </c>
      <c r="J1600" s="5">
        <v>1.0</v>
      </c>
    </row>
    <row r="1601" hidden="1">
      <c r="A1601" s="1" t="s">
        <v>2473</v>
      </c>
      <c r="B1601" s="1">
        <v>172051.0</v>
      </c>
      <c r="C1601" s="1">
        <v>3.0</v>
      </c>
      <c r="D1601" s="1">
        <v>18.0</v>
      </c>
      <c r="E1601" s="1">
        <f t="shared" si="1"/>
        <v>26</v>
      </c>
      <c r="F1601" s="1" t="str">
        <f>VLOOKUP(E1601,State_code!$B$1:$C$56, 2, FALSE)</f>
        <v>MI</v>
      </c>
      <c r="G1601" s="1">
        <v>2608.0</v>
      </c>
      <c r="H1601" s="1">
        <v>-2.0</v>
      </c>
      <c r="I1601" s="1" t="s">
        <v>2473</v>
      </c>
      <c r="J1601" s="5">
        <v>4.0</v>
      </c>
    </row>
    <row r="1602" hidden="1">
      <c r="A1602" s="1" t="s">
        <v>2474</v>
      </c>
      <c r="B1602" s="1">
        <v>172200.0</v>
      </c>
      <c r="C1602" s="1">
        <v>3.0</v>
      </c>
      <c r="D1602" s="1">
        <v>14.0</v>
      </c>
      <c r="E1602" s="1">
        <f t="shared" si="1"/>
        <v>26</v>
      </c>
      <c r="F1602" s="1" t="str">
        <f>VLOOKUP(E1602,State_code!$B$1:$C$56, 2, FALSE)</f>
        <v>MI</v>
      </c>
      <c r="G1602" s="1">
        <v>2612.0</v>
      </c>
      <c r="H1602" s="1">
        <v>-2.0</v>
      </c>
      <c r="I1602" s="1" t="s">
        <v>2474</v>
      </c>
      <c r="J1602" s="5">
        <v>1.0</v>
      </c>
    </row>
    <row r="1603" hidden="1">
      <c r="A1603" s="1" t="s">
        <v>725</v>
      </c>
      <c r="B1603" s="1">
        <v>172264.0</v>
      </c>
      <c r="C1603" s="1">
        <v>3.0</v>
      </c>
      <c r="D1603" s="1">
        <v>19.0</v>
      </c>
      <c r="E1603" s="1">
        <f t="shared" si="1"/>
        <v>26</v>
      </c>
      <c r="F1603" s="1" t="str">
        <f>VLOOKUP(E1603,State_code!$B$1:$C$56, 2, FALSE)</f>
        <v>MI</v>
      </c>
      <c r="G1603" s="1">
        <v>2605.0</v>
      </c>
      <c r="H1603" s="1">
        <v>30.0</v>
      </c>
      <c r="I1603" s="1" t="s">
        <v>725</v>
      </c>
      <c r="J1603" s="5">
        <v>1.0</v>
      </c>
    </row>
    <row r="1604" hidden="1">
      <c r="A1604" s="1" t="s">
        <v>2475</v>
      </c>
      <c r="B1604" s="1">
        <v>172291.0</v>
      </c>
      <c r="C1604" s="1">
        <v>3.0</v>
      </c>
      <c r="D1604" s="1">
        <v>2.0</v>
      </c>
      <c r="E1604" s="1">
        <f t="shared" si="1"/>
        <v>26</v>
      </c>
      <c r="F1604" s="1" t="str">
        <f>VLOOKUP(E1604,State_code!$B$1:$C$56, 2, FALSE)</f>
        <v>MI</v>
      </c>
      <c r="G1604" s="1">
        <v>2609.0</v>
      </c>
      <c r="H1604" s="1">
        <v>-2.0</v>
      </c>
      <c r="I1604" s="1" t="s">
        <v>2475</v>
      </c>
      <c r="J1604" s="5">
        <v>1.0</v>
      </c>
    </row>
    <row r="1605" hidden="1">
      <c r="A1605" s="1" t="s">
        <v>2476</v>
      </c>
      <c r="B1605" s="1">
        <v>172307.0</v>
      </c>
      <c r="C1605" s="1">
        <v>3.0</v>
      </c>
      <c r="D1605" s="1">
        <v>4.0</v>
      </c>
      <c r="E1605" s="1">
        <f t="shared" si="1"/>
        <v>26</v>
      </c>
      <c r="F1605" s="1" t="str">
        <f>VLOOKUP(E1605,State_code!$B$1:$C$56, 2, FALSE)</f>
        <v>MI</v>
      </c>
      <c r="G1605" s="1">
        <v>2605.0</v>
      </c>
      <c r="H1605" s="1">
        <v>-2.0</v>
      </c>
      <c r="I1605" s="1" t="s">
        <v>2476</v>
      </c>
      <c r="J1605" s="5">
        <v>4.0</v>
      </c>
    </row>
    <row r="1606" hidden="1">
      <c r="A1606" s="1" t="s">
        <v>2477</v>
      </c>
      <c r="B1606" s="1">
        <v>172334.0</v>
      </c>
      <c r="C1606" s="1">
        <v>3.0</v>
      </c>
      <c r="D1606" s="1">
        <v>18.0</v>
      </c>
      <c r="E1606" s="1">
        <f t="shared" si="1"/>
        <v>26</v>
      </c>
      <c r="F1606" s="1" t="str">
        <f>VLOOKUP(E1606,State_code!$B$1:$C$56, 2, FALSE)</f>
        <v>MI</v>
      </c>
      <c r="G1606" s="1">
        <v>2605.0</v>
      </c>
      <c r="H1606" s="1">
        <v>64.0</v>
      </c>
      <c r="I1606" s="1" t="s">
        <v>2477</v>
      </c>
      <c r="J1606" s="5">
        <v>4.0</v>
      </c>
    </row>
    <row r="1607" hidden="1">
      <c r="A1607" s="1" t="s">
        <v>2478</v>
      </c>
      <c r="B1607" s="1">
        <v>172422.0</v>
      </c>
      <c r="C1607" s="1">
        <v>3.0</v>
      </c>
      <c r="D1607" s="1">
        <v>-2.0</v>
      </c>
      <c r="E1607" s="1">
        <f t="shared" si="1"/>
        <v>26</v>
      </c>
      <c r="F1607" s="1" t="str">
        <f>VLOOKUP(E1607,State_code!$B$1:$C$56, 2, FALSE)</f>
        <v>MI</v>
      </c>
      <c r="G1607" s="1">
        <v>2602.0</v>
      </c>
      <c r="H1607" s="1">
        <v>-2.0</v>
      </c>
      <c r="I1607" s="1" t="s">
        <v>2478</v>
      </c>
      <c r="J1607" s="5">
        <v>1.0</v>
      </c>
    </row>
    <row r="1608" hidden="1">
      <c r="A1608" s="1" t="s">
        <v>2479</v>
      </c>
      <c r="B1608" s="1">
        <v>172440.0</v>
      </c>
      <c r="C1608" s="1">
        <v>3.0</v>
      </c>
      <c r="D1608" s="1">
        <v>22.0</v>
      </c>
      <c r="E1608" s="1">
        <f t="shared" si="1"/>
        <v>26</v>
      </c>
      <c r="F1608" s="1" t="str">
        <f>VLOOKUP(E1608,State_code!$B$1:$C$56, 2, FALSE)</f>
        <v>MI</v>
      </c>
      <c r="G1608" s="1">
        <v>2601.0</v>
      </c>
      <c r="H1608" s="1" t="e">
        <v>#N/A</v>
      </c>
      <c r="I1608" s="1" t="s">
        <v>2479</v>
      </c>
      <c r="J1608" s="5">
        <v>3.0</v>
      </c>
    </row>
    <row r="1609" hidden="1">
      <c r="A1609" s="1" t="s">
        <v>2480</v>
      </c>
      <c r="B1609" s="1">
        <v>172477.0</v>
      </c>
      <c r="C1609" s="1">
        <v>3.0</v>
      </c>
      <c r="D1609" s="1">
        <v>31.0</v>
      </c>
      <c r="E1609" s="1">
        <f t="shared" si="1"/>
        <v>26</v>
      </c>
      <c r="F1609" s="1" t="str">
        <f>VLOOKUP(E1609,State_code!$B$1:$C$56, 2, FALSE)</f>
        <v>MI</v>
      </c>
      <c r="G1609" s="1">
        <v>2607.0</v>
      </c>
      <c r="H1609" s="1">
        <v>-2.0</v>
      </c>
      <c r="I1609" s="1" t="s">
        <v>2480</v>
      </c>
      <c r="J1609" s="5">
        <v>4.0</v>
      </c>
    </row>
    <row r="1610" hidden="1">
      <c r="A1610" s="1" t="s">
        <v>2481</v>
      </c>
      <c r="B1610" s="1">
        <v>172495.0</v>
      </c>
      <c r="C1610" s="1">
        <v>3.0</v>
      </c>
      <c r="D1610" s="1">
        <v>-2.0</v>
      </c>
      <c r="E1610" s="1">
        <f t="shared" si="1"/>
        <v>26</v>
      </c>
      <c r="F1610" s="1" t="str">
        <f>VLOOKUP(E1610,State_code!$B$1:$C$56, 2, FALSE)</f>
        <v>MI</v>
      </c>
      <c r="G1610" s="1">
        <v>2604.0</v>
      </c>
      <c r="H1610" s="1">
        <v>-2.0</v>
      </c>
      <c r="I1610" s="1" t="s">
        <v>2481</v>
      </c>
      <c r="J1610" s="5">
        <v>4.0</v>
      </c>
    </row>
    <row r="1611" hidden="1">
      <c r="A1611" s="1" t="s">
        <v>2482</v>
      </c>
      <c r="B1611" s="1">
        <v>172608.0</v>
      </c>
      <c r="C1611" s="1">
        <v>3.0</v>
      </c>
      <c r="D1611" s="1">
        <v>29.0</v>
      </c>
      <c r="E1611" s="1">
        <f t="shared" si="1"/>
        <v>26</v>
      </c>
      <c r="F1611" s="1" t="str">
        <f>VLOOKUP(E1611,State_code!$B$1:$C$56, 2, FALSE)</f>
        <v>MI</v>
      </c>
      <c r="G1611" s="1">
        <v>2611.0</v>
      </c>
      <c r="H1611" s="1">
        <v>-2.0</v>
      </c>
      <c r="I1611" s="1" t="s">
        <v>2482</v>
      </c>
      <c r="J1611" s="5">
        <v>1.0</v>
      </c>
    </row>
    <row r="1612" hidden="1">
      <c r="A1612" s="1" t="s">
        <v>2483</v>
      </c>
      <c r="B1612" s="1">
        <v>172617.0</v>
      </c>
      <c r="C1612" s="1">
        <v>3.0</v>
      </c>
      <c r="D1612" s="1">
        <v>3.0</v>
      </c>
      <c r="E1612" s="1">
        <f t="shared" si="1"/>
        <v>26</v>
      </c>
      <c r="F1612" s="1" t="str">
        <f>VLOOKUP(E1612,State_code!$B$1:$C$56, 2, FALSE)</f>
        <v>MI</v>
      </c>
      <c r="G1612" s="1">
        <v>2606.0</v>
      </c>
      <c r="H1612" s="1">
        <v>-2.0</v>
      </c>
      <c r="I1612" s="1" t="s">
        <v>2483</v>
      </c>
      <c r="J1612" s="5">
        <v>4.0</v>
      </c>
    </row>
    <row r="1613" hidden="1">
      <c r="A1613" s="1" t="s">
        <v>2484</v>
      </c>
      <c r="B1613" s="1">
        <v>172635.0</v>
      </c>
      <c r="C1613" s="1">
        <v>3.0</v>
      </c>
      <c r="D1613" s="1">
        <v>3.0</v>
      </c>
      <c r="E1613" s="1">
        <f t="shared" si="1"/>
        <v>26</v>
      </c>
      <c r="F1613" s="1" t="str">
        <f>VLOOKUP(E1613,State_code!$B$1:$C$56, 2, FALSE)</f>
        <v>MI</v>
      </c>
      <c r="G1613" s="1">
        <v>2613.0</v>
      </c>
      <c r="H1613" s="1">
        <v>-2.0</v>
      </c>
      <c r="I1613" s="1" t="s">
        <v>2484</v>
      </c>
      <c r="J1613" s="5">
        <v>1.0</v>
      </c>
    </row>
    <row r="1614" hidden="1">
      <c r="A1614" s="1" t="s">
        <v>275</v>
      </c>
      <c r="B1614" s="1">
        <v>172644.0</v>
      </c>
      <c r="C1614" s="1">
        <v>3.0</v>
      </c>
      <c r="D1614" s="1">
        <v>15.0</v>
      </c>
      <c r="E1614" s="1">
        <f t="shared" si="1"/>
        <v>26</v>
      </c>
      <c r="F1614" s="1" t="str">
        <f>VLOOKUP(E1614,State_code!$B$1:$C$56, 2, FALSE)</f>
        <v>MI</v>
      </c>
      <c r="G1614" s="1">
        <v>2613.0</v>
      </c>
      <c r="H1614" s="1">
        <v>-2.0</v>
      </c>
      <c r="I1614" s="1" t="s">
        <v>275</v>
      </c>
      <c r="J1614" s="5">
        <v>1.0</v>
      </c>
    </row>
    <row r="1615" hidden="1">
      <c r="A1615" s="1" t="s">
        <v>2485</v>
      </c>
      <c r="B1615" s="1">
        <v>172671.0</v>
      </c>
      <c r="C1615" s="1">
        <v>3.0</v>
      </c>
      <c r="D1615" s="1">
        <v>6.0</v>
      </c>
      <c r="E1615" s="1">
        <f t="shared" si="1"/>
        <v>26</v>
      </c>
      <c r="F1615" s="1" t="str">
        <f>VLOOKUP(E1615,State_code!$B$1:$C$56, 2, FALSE)</f>
        <v>MI</v>
      </c>
      <c r="G1615" s="1">
        <v>2602.0</v>
      </c>
      <c r="H1615" s="1">
        <v>-2.0</v>
      </c>
      <c r="I1615" s="1" t="s">
        <v>2485</v>
      </c>
      <c r="J1615" s="5">
        <v>1.0</v>
      </c>
    </row>
    <row r="1616" hidden="1">
      <c r="A1616" s="1" t="s">
        <v>2486</v>
      </c>
      <c r="B1616" s="1">
        <v>172680.0</v>
      </c>
      <c r="C1616" s="1">
        <v>3.0</v>
      </c>
      <c r="D1616" s="1">
        <v>-2.0</v>
      </c>
      <c r="E1616" s="1">
        <f t="shared" si="1"/>
        <v>26</v>
      </c>
      <c r="F1616" s="1" t="str">
        <f>VLOOKUP(E1616,State_code!$B$1:$C$56, 2, FALSE)</f>
        <v>MI</v>
      </c>
      <c r="G1616" s="1">
        <v>2603.0</v>
      </c>
      <c r="H1616" s="1">
        <v>-2.0</v>
      </c>
      <c r="I1616" s="1" t="s">
        <v>2486</v>
      </c>
      <c r="J1616" s="5">
        <v>4.0</v>
      </c>
    </row>
    <row r="1617" hidden="1">
      <c r="A1617" s="1" t="s">
        <v>672</v>
      </c>
      <c r="B1617" s="1">
        <v>172699.0</v>
      </c>
      <c r="C1617" s="1">
        <v>3.0</v>
      </c>
      <c r="D1617" s="1">
        <v>16.0</v>
      </c>
      <c r="E1617" s="1">
        <f t="shared" si="1"/>
        <v>26</v>
      </c>
      <c r="F1617" s="1" t="str">
        <f>VLOOKUP(E1617,State_code!$B$1:$C$56, 2, FALSE)</f>
        <v>MI</v>
      </c>
      <c r="G1617" s="1">
        <v>2604.0</v>
      </c>
      <c r="H1617" s="1">
        <v>-2.0</v>
      </c>
      <c r="I1617" s="1" t="s">
        <v>672</v>
      </c>
      <c r="J1617" s="5">
        <v>4.0</v>
      </c>
    </row>
    <row r="1618" hidden="1">
      <c r="A1618" s="1" t="s">
        <v>2487</v>
      </c>
      <c r="B1618" s="1">
        <v>172705.0</v>
      </c>
      <c r="C1618" s="1">
        <v>3.0</v>
      </c>
      <c r="D1618" s="1">
        <v>24.0</v>
      </c>
      <c r="E1618" s="1">
        <f t="shared" si="1"/>
        <v>26</v>
      </c>
      <c r="F1618" s="1" t="str">
        <f>VLOOKUP(E1618,State_code!$B$1:$C$56, 2, FALSE)</f>
        <v>MI</v>
      </c>
      <c r="G1618" s="1">
        <v>2604.0</v>
      </c>
      <c r="H1618" s="1">
        <v>49.0</v>
      </c>
      <c r="I1618" s="1" t="s">
        <v>2487</v>
      </c>
      <c r="J1618" s="5">
        <v>3.0</v>
      </c>
    </row>
    <row r="1619" hidden="1">
      <c r="A1619" s="1" t="s">
        <v>2488</v>
      </c>
      <c r="B1619" s="1">
        <v>172866.0</v>
      </c>
      <c r="C1619" s="1">
        <v>4.0</v>
      </c>
      <c r="D1619" s="1">
        <v>28.0</v>
      </c>
      <c r="E1619" s="1">
        <f t="shared" si="1"/>
        <v>27</v>
      </c>
      <c r="F1619" s="1" t="str">
        <f>VLOOKUP(E1619,State_code!$B$1:$C$56, 2, FALSE)</f>
        <v>MN</v>
      </c>
      <c r="G1619" s="1">
        <v>2703.0</v>
      </c>
      <c r="H1619" s="1">
        <v>-2.0</v>
      </c>
      <c r="I1619" s="1" t="s">
        <v>2488</v>
      </c>
      <c r="J1619" s="5">
        <v>1.0</v>
      </c>
    </row>
    <row r="1620" hidden="1">
      <c r="A1620" s="1" t="s">
        <v>2489</v>
      </c>
      <c r="B1620" s="1">
        <v>172918.0</v>
      </c>
      <c r="C1620" s="1">
        <v>4.0</v>
      </c>
      <c r="D1620" s="1">
        <v>9.0</v>
      </c>
      <c r="E1620" s="1">
        <f t="shared" si="1"/>
        <v>27</v>
      </c>
      <c r="F1620" s="1" t="str">
        <f>VLOOKUP(E1620,State_code!$B$1:$C$56, 2, FALSE)</f>
        <v>MN</v>
      </c>
      <c r="G1620" s="1">
        <v>2707.0</v>
      </c>
      <c r="H1620" s="1">
        <v>-2.0</v>
      </c>
      <c r="I1620" s="1" t="s">
        <v>2489</v>
      </c>
      <c r="J1620" s="5">
        <v>1.0</v>
      </c>
    </row>
    <row r="1621" hidden="1">
      <c r="A1621" s="1" t="s">
        <v>2490</v>
      </c>
      <c r="B1621" s="1">
        <v>172954.0</v>
      </c>
      <c r="C1621" s="1">
        <v>4.0</v>
      </c>
      <c r="D1621" s="1">
        <v>7.0</v>
      </c>
      <c r="E1621" s="1">
        <f t="shared" si="1"/>
        <v>27</v>
      </c>
      <c r="F1621" s="1" t="str">
        <f>VLOOKUP(E1621,State_code!$B$1:$C$56, 2, FALSE)</f>
        <v>MN</v>
      </c>
      <c r="G1621" s="1">
        <v>2703.0</v>
      </c>
      <c r="H1621" s="1">
        <v>-2.0</v>
      </c>
      <c r="I1621" s="1" t="s">
        <v>2490</v>
      </c>
      <c r="J1621" s="5">
        <v>2.0</v>
      </c>
    </row>
    <row r="1622" hidden="1">
      <c r="A1622" s="1" t="s">
        <v>2491</v>
      </c>
      <c r="B1622" s="1">
        <v>172963.0</v>
      </c>
      <c r="C1622" s="1">
        <v>4.0</v>
      </c>
      <c r="D1622" s="1">
        <v>3.0</v>
      </c>
      <c r="E1622" s="1">
        <f t="shared" si="1"/>
        <v>27</v>
      </c>
      <c r="F1622" s="1" t="str">
        <f>VLOOKUP(E1622,State_code!$B$1:$C$56, 2, FALSE)</f>
        <v>MN</v>
      </c>
      <c r="G1622" s="1">
        <v>2703.0</v>
      </c>
      <c r="H1622" s="1">
        <v>-2.0</v>
      </c>
      <c r="I1622" s="1" t="s">
        <v>2491</v>
      </c>
      <c r="J1622" s="5">
        <v>1.0</v>
      </c>
    </row>
    <row r="1623" hidden="1">
      <c r="A1623" s="1" t="s">
        <v>785</v>
      </c>
      <c r="B1623" s="1">
        <v>173045.0</v>
      </c>
      <c r="C1623" s="1">
        <v>4.0</v>
      </c>
      <c r="D1623" s="1">
        <v>18.0</v>
      </c>
      <c r="E1623" s="1">
        <f t="shared" si="1"/>
        <v>27</v>
      </c>
      <c r="F1623" s="1" t="str">
        <f>VLOOKUP(E1623,State_code!$B$1:$C$56, 2, FALSE)</f>
        <v>MN</v>
      </c>
      <c r="G1623" s="1">
        <v>2705.0</v>
      </c>
      <c r="H1623" s="1">
        <v>39.0</v>
      </c>
      <c r="I1623" s="1" t="s">
        <v>785</v>
      </c>
      <c r="J1623" s="5">
        <v>4.0</v>
      </c>
    </row>
    <row r="1624" hidden="1">
      <c r="A1624" s="1" t="s">
        <v>2492</v>
      </c>
      <c r="B1624" s="1">
        <v>173063.0</v>
      </c>
      <c r="C1624" s="1">
        <v>4.0</v>
      </c>
      <c r="D1624" s="1">
        <v>6.0</v>
      </c>
      <c r="E1624" s="1">
        <f t="shared" si="1"/>
        <v>27</v>
      </c>
      <c r="F1624" s="1" t="str">
        <f>VLOOKUP(E1624,State_code!$B$1:$C$56, 2, FALSE)</f>
        <v>MN</v>
      </c>
      <c r="G1624" s="1">
        <v>2701.0</v>
      </c>
      <c r="H1624" s="1">
        <v>-2.0</v>
      </c>
      <c r="I1624" s="1" t="s">
        <v>2492</v>
      </c>
      <c r="J1624" s="5">
        <v>4.0</v>
      </c>
    </row>
    <row r="1625" hidden="1">
      <c r="A1625" s="1" t="s">
        <v>2493</v>
      </c>
      <c r="B1625" s="1">
        <v>173115.0</v>
      </c>
      <c r="C1625" s="1">
        <v>4.0</v>
      </c>
      <c r="D1625" s="1">
        <v>9.0</v>
      </c>
      <c r="E1625" s="1">
        <f t="shared" si="1"/>
        <v>27</v>
      </c>
      <c r="F1625" s="1" t="str">
        <f>VLOOKUP(E1625,State_code!$B$1:$C$56, 2, FALSE)</f>
        <v>MN</v>
      </c>
      <c r="G1625" s="1">
        <v>2708.0</v>
      </c>
      <c r="H1625" s="1">
        <v>-2.0</v>
      </c>
      <c r="I1625" s="1" t="s">
        <v>2493</v>
      </c>
      <c r="J1625" s="5">
        <v>1.0</v>
      </c>
    </row>
    <row r="1626" hidden="1">
      <c r="A1626" s="1" t="s">
        <v>2494</v>
      </c>
      <c r="B1626" s="1">
        <v>173124.0</v>
      </c>
      <c r="C1626" s="1">
        <v>4.0</v>
      </c>
      <c r="D1626" s="1">
        <v>20.0</v>
      </c>
      <c r="E1626" s="1">
        <f t="shared" si="1"/>
        <v>27</v>
      </c>
      <c r="F1626" s="1" t="str">
        <f>VLOOKUP(E1626,State_code!$B$1:$C$56, 2, FALSE)</f>
        <v>MN</v>
      </c>
      <c r="G1626" s="1">
        <v>2708.0</v>
      </c>
      <c r="H1626" s="1">
        <v>-2.0</v>
      </c>
      <c r="I1626" s="1" t="s">
        <v>2494</v>
      </c>
      <c r="J1626" s="5">
        <v>1.0</v>
      </c>
    </row>
    <row r="1627" hidden="1">
      <c r="A1627" s="1" t="s">
        <v>2495</v>
      </c>
      <c r="B1627" s="1">
        <v>173142.0</v>
      </c>
      <c r="C1627" s="1">
        <v>4.0</v>
      </c>
      <c r="D1627" s="1">
        <v>21.0</v>
      </c>
      <c r="E1627" s="1">
        <f t="shared" si="1"/>
        <v>27</v>
      </c>
      <c r="F1627" s="1" t="str">
        <f>VLOOKUP(E1627,State_code!$B$1:$C$56, 2, FALSE)</f>
        <v>MN</v>
      </c>
      <c r="G1627" s="1">
        <v>2701.0</v>
      </c>
      <c r="H1627" s="1">
        <v>99.0</v>
      </c>
      <c r="I1627" s="1" t="s">
        <v>2495</v>
      </c>
      <c r="J1627" s="5">
        <v>3.0</v>
      </c>
    </row>
    <row r="1628" hidden="1">
      <c r="A1628" s="1" t="s">
        <v>1983</v>
      </c>
      <c r="B1628" s="1">
        <v>173160.0</v>
      </c>
      <c r="C1628" s="1">
        <v>4.0</v>
      </c>
      <c r="D1628" s="1">
        <v>17.0</v>
      </c>
      <c r="E1628" s="1">
        <f t="shared" si="1"/>
        <v>27</v>
      </c>
      <c r="F1628" s="1" t="str">
        <f>VLOOKUP(E1628,State_code!$B$1:$C$56, 2, FALSE)</f>
        <v>MN</v>
      </c>
      <c r="G1628" s="1">
        <v>2704.0</v>
      </c>
      <c r="H1628" s="1">
        <v>54.0</v>
      </c>
      <c r="I1628" s="1" t="s">
        <v>1983</v>
      </c>
      <c r="J1628" s="5">
        <v>1.0</v>
      </c>
    </row>
    <row r="1629" hidden="1">
      <c r="A1629" s="1" t="s">
        <v>2496</v>
      </c>
      <c r="B1629" s="1">
        <v>173203.0</v>
      </c>
      <c r="C1629" s="1">
        <v>4.0</v>
      </c>
      <c r="D1629" s="1">
        <v>6.0</v>
      </c>
      <c r="E1629" s="1">
        <f t="shared" si="1"/>
        <v>27</v>
      </c>
      <c r="F1629" s="1" t="str">
        <f>VLOOKUP(E1629,State_code!$B$1:$C$56, 2, FALSE)</f>
        <v>MN</v>
      </c>
      <c r="G1629" s="1">
        <v>2708.0</v>
      </c>
      <c r="H1629" s="1">
        <v>-2.0</v>
      </c>
      <c r="I1629" s="1" t="s">
        <v>2496</v>
      </c>
      <c r="J1629" s="5">
        <v>1.0</v>
      </c>
    </row>
    <row r="1630" hidden="1">
      <c r="A1630" s="1" t="s">
        <v>132</v>
      </c>
      <c r="B1630" s="1">
        <v>173258.0</v>
      </c>
      <c r="C1630" s="1">
        <v>4.0</v>
      </c>
      <c r="D1630" s="1">
        <v>21.0</v>
      </c>
      <c r="E1630" s="1">
        <f t="shared" si="1"/>
        <v>27</v>
      </c>
      <c r="F1630" s="1" t="str">
        <f>VLOOKUP(E1630,State_code!$B$1:$C$56, 2, FALSE)</f>
        <v>MN</v>
      </c>
      <c r="G1630" s="1">
        <v>2702.0</v>
      </c>
      <c r="H1630" s="1">
        <v>-2.0</v>
      </c>
      <c r="I1630" s="1" t="s">
        <v>132</v>
      </c>
      <c r="J1630" s="5">
        <v>1.0</v>
      </c>
    </row>
    <row r="1631" hidden="1">
      <c r="A1631" s="1" t="s">
        <v>2497</v>
      </c>
      <c r="B1631" s="1">
        <v>173300.0</v>
      </c>
      <c r="C1631" s="1">
        <v>4.0</v>
      </c>
      <c r="D1631" s="1">
        <v>21.0</v>
      </c>
      <c r="E1631" s="1">
        <f t="shared" si="1"/>
        <v>27</v>
      </c>
      <c r="F1631" s="1" t="str">
        <f>VLOOKUP(E1631,State_code!$B$1:$C$56, 2, FALSE)</f>
        <v>MN</v>
      </c>
      <c r="G1631" s="1">
        <v>2707.0</v>
      </c>
      <c r="H1631" s="1">
        <v>39.0</v>
      </c>
      <c r="I1631" s="1" t="s">
        <v>2497</v>
      </c>
      <c r="J1631" s="5">
        <v>3.0</v>
      </c>
    </row>
    <row r="1632" hidden="1">
      <c r="A1632" s="1" t="s">
        <v>2498</v>
      </c>
      <c r="B1632" s="1">
        <v>173328.0</v>
      </c>
      <c r="C1632" s="1">
        <v>4.0</v>
      </c>
      <c r="D1632" s="1">
        <v>18.0</v>
      </c>
      <c r="E1632" s="1">
        <f t="shared" si="1"/>
        <v>27</v>
      </c>
      <c r="F1632" s="1" t="str">
        <f>VLOOKUP(E1632,State_code!$B$1:$C$56, 2, FALSE)</f>
        <v>MN</v>
      </c>
      <c r="G1632" s="1">
        <v>2704.0</v>
      </c>
      <c r="H1632" s="1">
        <v>68.0</v>
      </c>
      <c r="I1632" s="1" t="s">
        <v>2498</v>
      </c>
      <c r="J1632" s="5">
        <v>1.0</v>
      </c>
    </row>
    <row r="1633" hidden="1">
      <c r="A1633" s="1" t="s">
        <v>2499</v>
      </c>
      <c r="B1633" s="1">
        <v>173416.0</v>
      </c>
      <c r="C1633" s="1">
        <v>4.0</v>
      </c>
      <c r="D1633" s="1">
        <v>7.0</v>
      </c>
      <c r="E1633" s="1">
        <f t="shared" si="1"/>
        <v>27</v>
      </c>
      <c r="F1633" s="1" t="str">
        <f>VLOOKUP(E1633,State_code!$B$1:$C$56, 2, FALSE)</f>
        <v>MN</v>
      </c>
      <c r="G1633" s="1">
        <v>2702.0</v>
      </c>
      <c r="H1633" s="1">
        <v>-2.0</v>
      </c>
      <c r="I1633" s="1" t="s">
        <v>2499</v>
      </c>
      <c r="J1633" s="5">
        <v>3.0</v>
      </c>
    </row>
    <row r="1634" hidden="1">
      <c r="A1634" s="1" t="s">
        <v>2500</v>
      </c>
      <c r="B1634" s="1">
        <v>173452.0</v>
      </c>
      <c r="C1634" s="1">
        <v>4.0</v>
      </c>
      <c r="D1634" s="1">
        <v>32.0</v>
      </c>
      <c r="E1634" s="1">
        <f t="shared" si="1"/>
        <v>27</v>
      </c>
      <c r="F1634" s="1" t="str">
        <f>VLOOKUP(E1634,State_code!$B$1:$C$56, 2, FALSE)</f>
        <v>MN</v>
      </c>
      <c r="G1634" s="1">
        <v>2701.0</v>
      </c>
      <c r="H1634" s="1">
        <v>33.0</v>
      </c>
      <c r="I1634" s="1" t="s">
        <v>2500</v>
      </c>
      <c r="J1634" s="5">
        <v>2.0</v>
      </c>
    </row>
    <row r="1635" hidden="1">
      <c r="A1635" s="1" t="s">
        <v>2501</v>
      </c>
      <c r="B1635" s="1">
        <v>173461.0</v>
      </c>
      <c r="C1635" s="1">
        <v>4.0</v>
      </c>
      <c r="D1635" s="1">
        <v>9.0</v>
      </c>
      <c r="E1635" s="1">
        <f t="shared" si="1"/>
        <v>27</v>
      </c>
      <c r="F1635" s="1" t="str">
        <f>VLOOKUP(E1635,State_code!$B$1:$C$56, 2, FALSE)</f>
        <v>MN</v>
      </c>
      <c r="G1635" s="1">
        <v>2708.0</v>
      </c>
      <c r="H1635" s="1">
        <v>-2.0</v>
      </c>
      <c r="I1635" s="1" t="s">
        <v>2501</v>
      </c>
      <c r="J1635" s="5">
        <v>1.0</v>
      </c>
    </row>
    <row r="1636" hidden="1">
      <c r="A1636" s="1" t="s">
        <v>2502</v>
      </c>
      <c r="B1636" s="1">
        <v>173559.0</v>
      </c>
      <c r="C1636" s="1">
        <v>4.0</v>
      </c>
      <c r="D1636" s="1">
        <v>8.0</v>
      </c>
      <c r="E1636" s="1">
        <f t="shared" si="1"/>
        <v>27</v>
      </c>
      <c r="F1636" s="1" t="str">
        <f>VLOOKUP(E1636,State_code!$B$1:$C$56, 2, FALSE)</f>
        <v>MN</v>
      </c>
      <c r="G1636" s="1">
        <v>2707.0</v>
      </c>
      <c r="H1636" s="1">
        <v>-2.0</v>
      </c>
      <c r="I1636" s="1" t="s">
        <v>2502</v>
      </c>
      <c r="J1636" s="5">
        <v>1.0</v>
      </c>
    </row>
    <row r="1637" hidden="1">
      <c r="A1637" s="1" t="s">
        <v>2503</v>
      </c>
      <c r="B1637" s="1">
        <v>173638.0</v>
      </c>
      <c r="C1637" s="1">
        <v>4.0</v>
      </c>
      <c r="D1637" s="1">
        <v>9.0</v>
      </c>
      <c r="E1637" s="1">
        <f t="shared" si="1"/>
        <v>27</v>
      </c>
      <c r="F1637" s="1" t="str">
        <f>VLOOKUP(E1637,State_code!$B$1:$C$56, 2, FALSE)</f>
        <v>MN</v>
      </c>
      <c r="G1637" s="1">
        <v>2707.0</v>
      </c>
      <c r="H1637" s="1">
        <v>-2.0</v>
      </c>
      <c r="I1637" s="1" t="s">
        <v>2503</v>
      </c>
      <c r="J1637" s="5">
        <v>2.0</v>
      </c>
    </row>
    <row r="1638" hidden="1">
      <c r="A1638" s="1" t="s">
        <v>80</v>
      </c>
      <c r="B1638" s="1">
        <v>173647.0</v>
      </c>
      <c r="C1638" s="1">
        <v>4.0</v>
      </c>
      <c r="D1638" s="1">
        <v>21.0</v>
      </c>
      <c r="E1638" s="1">
        <f t="shared" si="1"/>
        <v>27</v>
      </c>
      <c r="F1638" s="1" t="str">
        <f>VLOOKUP(E1638,State_code!$B$1:$C$56, 2, FALSE)</f>
        <v>MN</v>
      </c>
      <c r="G1638" s="1">
        <v>2701.0</v>
      </c>
      <c r="H1638" s="1">
        <v>39.0</v>
      </c>
      <c r="I1638" s="1" t="s">
        <v>80</v>
      </c>
      <c r="J1638" s="5">
        <v>1.0</v>
      </c>
    </row>
    <row r="1639" hidden="1">
      <c r="A1639" s="1" t="s">
        <v>693</v>
      </c>
      <c r="B1639" s="1">
        <v>173665.0</v>
      </c>
      <c r="C1639" s="1">
        <v>4.0</v>
      </c>
      <c r="D1639" s="1">
        <v>18.0</v>
      </c>
      <c r="E1639" s="1">
        <f t="shared" si="1"/>
        <v>27</v>
      </c>
      <c r="F1639" s="1" t="str">
        <f>VLOOKUP(E1639,State_code!$B$1:$C$56, 2, FALSE)</f>
        <v>MN</v>
      </c>
      <c r="G1639" s="1">
        <v>2704.0</v>
      </c>
      <c r="H1639" s="1">
        <v>71.0</v>
      </c>
      <c r="I1639" s="1" t="s">
        <v>693</v>
      </c>
      <c r="J1639" s="5">
        <v>1.0</v>
      </c>
    </row>
    <row r="1640" hidden="1">
      <c r="A1640" s="1" t="s">
        <v>2504</v>
      </c>
      <c r="B1640" s="1">
        <v>173683.0</v>
      </c>
      <c r="C1640" s="1">
        <v>4.0</v>
      </c>
      <c r="D1640" s="1">
        <v>26.0</v>
      </c>
      <c r="E1640" s="1">
        <f t="shared" si="1"/>
        <v>27</v>
      </c>
      <c r="F1640" s="1" t="str">
        <f>VLOOKUP(E1640,State_code!$B$1:$C$56, 2, FALSE)</f>
        <v>MN</v>
      </c>
      <c r="G1640" s="1">
        <v>2708.0</v>
      </c>
      <c r="H1640" s="1">
        <v>-2.0</v>
      </c>
      <c r="I1640" s="1" t="s">
        <v>2504</v>
      </c>
      <c r="J1640" s="5">
        <v>1.0</v>
      </c>
    </row>
    <row r="1641" hidden="1">
      <c r="A1641" s="1" t="s">
        <v>2505</v>
      </c>
      <c r="B1641" s="1">
        <v>173708.0</v>
      </c>
      <c r="C1641" s="1">
        <v>4.0</v>
      </c>
      <c r="D1641" s="1">
        <v>8.0</v>
      </c>
      <c r="E1641" s="1">
        <f t="shared" si="1"/>
        <v>27</v>
      </c>
      <c r="F1641" s="1" t="str">
        <f>VLOOKUP(E1641,State_code!$B$1:$C$56, 2, FALSE)</f>
        <v>MN</v>
      </c>
      <c r="G1641" s="1">
        <v>2703.0</v>
      </c>
      <c r="H1641" s="1">
        <v>-2.0</v>
      </c>
      <c r="I1641" s="1" t="s">
        <v>2505</v>
      </c>
      <c r="J1641" s="5">
        <v>4.0</v>
      </c>
    </row>
    <row r="1642" hidden="1">
      <c r="A1642" s="1" t="s">
        <v>2506</v>
      </c>
      <c r="B1642" s="1">
        <v>173735.0</v>
      </c>
      <c r="C1642" s="1">
        <v>4.0</v>
      </c>
      <c r="D1642" s="1">
        <v>8.0</v>
      </c>
      <c r="E1642" s="1">
        <f t="shared" si="1"/>
        <v>27</v>
      </c>
      <c r="F1642" s="1" t="str">
        <f>VLOOKUP(E1642,State_code!$B$1:$C$56, 2, FALSE)</f>
        <v>MN</v>
      </c>
      <c r="G1642" s="1">
        <v>2708.0</v>
      </c>
      <c r="H1642" s="1">
        <v>-2.0</v>
      </c>
      <c r="I1642" s="1" t="s">
        <v>2506</v>
      </c>
      <c r="J1642" s="5">
        <v>1.0</v>
      </c>
    </row>
    <row r="1643" hidden="1">
      <c r="A1643" s="1" t="s">
        <v>2507</v>
      </c>
      <c r="B1643" s="1">
        <v>173744.0</v>
      </c>
      <c r="C1643" s="1">
        <v>4.0</v>
      </c>
      <c r="D1643" s="1">
        <v>-2.0</v>
      </c>
      <c r="E1643" s="1">
        <f t="shared" si="1"/>
        <v>27</v>
      </c>
      <c r="F1643" s="1" t="str">
        <f>VLOOKUP(E1643,State_code!$B$1:$C$56, 2, FALSE)</f>
        <v>MN</v>
      </c>
      <c r="G1643" s="1">
        <v>2705.0</v>
      </c>
      <c r="H1643" s="1">
        <v>-2.0</v>
      </c>
      <c r="I1643" s="1" t="s">
        <v>2507</v>
      </c>
      <c r="J1643" s="5">
        <v>4.0</v>
      </c>
    </row>
    <row r="1644" hidden="1">
      <c r="A1644" s="1" t="s">
        <v>2508</v>
      </c>
      <c r="B1644" s="1">
        <v>173799.0</v>
      </c>
      <c r="C1644" s="1">
        <v>4.0</v>
      </c>
      <c r="D1644" s="1">
        <v>3.0</v>
      </c>
      <c r="E1644" s="1">
        <f t="shared" si="1"/>
        <v>27</v>
      </c>
      <c r="F1644" s="1" t="str">
        <f>VLOOKUP(E1644,State_code!$B$1:$C$56, 2, FALSE)</f>
        <v>MN</v>
      </c>
      <c r="G1644" s="1">
        <v>2702.0</v>
      </c>
      <c r="H1644" s="1">
        <v>-2.0</v>
      </c>
      <c r="I1644" s="1" t="s">
        <v>2508</v>
      </c>
      <c r="J1644" s="5">
        <v>3.0</v>
      </c>
    </row>
    <row r="1645" hidden="1">
      <c r="A1645" s="1" t="s">
        <v>2509</v>
      </c>
      <c r="B1645" s="1">
        <v>173896.0</v>
      </c>
      <c r="C1645" s="1">
        <v>4.0</v>
      </c>
      <c r="D1645" s="1">
        <v>24.0</v>
      </c>
      <c r="E1645" s="1">
        <f t="shared" si="1"/>
        <v>27</v>
      </c>
      <c r="F1645" s="1" t="str">
        <f>VLOOKUP(E1645,State_code!$B$1:$C$56, 2, FALSE)</f>
        <v>MN</v>
      </c>
      <c r="G1645" s="1">
        <v>2704.0</v>
      </c>
      <c r="H1645" s="1">
        <v>39.0</v>
      </c>
      <c r="I1645" s="1" t="s">
        <v>2509</v>
      </c>
      <c r="J1645" s="5">
        <v>4.0</v>
      </c>
    </row>
    <row r="1646" hidden="1">
      <c r="A1646" s="1" t="s">
        <v>834</v>
      </c>
      <c r="B1646" s="1">
        <v>173902.0</v>
      </c>
      <c r="C1646" s="1">
        <v>4.0</v>
      </c>
      <c r="D1646" s="1">
        <v>21.0</v>
      </c>
      <c r="E1646" s="1">
        <f t="shared" si="1"/>
        <v>27</v>
      </c>
      <c r="F1646" s="1" t="str">
        <f>VLOOKUP(E1646,State_code!$B$1:$C$56, 2, FALSE)</f>
        <v>MN</v>
      </c>
      <c r="G1646" s="1">
        <v>2704.0</v>
      </c>
      <c r="H1646" s="1">
        <v>66.0</v>
      </c>
      <c r="I1646" s="1" t="s">
        <v>834</v>
      </c>
      <c r="J1646" s="5">
        <v>1.0</v>
      </c>
    </row>
    <row r="1647" hidden="1">
      <c r="A1647" s="1" t="s">
        <v>2510</v>
      </c>
      <c r="B1647" s="1">
        <v>173911.0</v>
      </c>
      <c r="C1647" s="1">
        <v>4.0</v>
      </c>
      <c r="D1647" s="1">
        <v>8.0</v>
      </c>
      <c r="E1647" s="1">
        <f t="shared" si="1"/>
        <v>27</v>
      </c>
      <c r="F1647" s="1" t="str">
        <f>VLOOKUP(E1647,State_code!$B$1:$C$56, 2, FALSE)</f>
        <v>MN</v>
      </c>
      <c r="G1647" s="1">
        <v>2701.0</v>
      </c>
      <c r="H1647" s="1">
        <v>-2.0</v>
      </c>
      <c r="I1647" s="1" t="s">
        <v>2510</v>
      </c>
      <c r="J1647" s="5">
        <v>1.0</v>
      </c>
    </row>
    <row r="1648" hidden="1">
      <c r="A1648" s="1" t="s">
        <v>2511</v>
      </c>
      <c r="B1648" s="1">
        <v>173920.0</v>
      </c>
      <c r="C1648" s="1">
        <v>4.0</v>
      </c>
      <c r="D1648" s="1">
        <v>18.0</v>
      </c>
      <c r="E1648" s="1">
        <f t="shared" si="1"/>
        <v>27</v>
      </c>
      <c r="F1648" s="1" t="str">
        <f>VLOOKUP(E1648,State_code!$B$1:$C$56, 2, FALSE)</f>
        <v>MN</v>
      </c>
      <c r="G1648" s="1">
        <v>2701.0</v>
      </c>
      <c r="H1648" s="1">
        <v>-2.0</v>
      </c>
      <c r="I1648" s="1" t="s">
        <v>2511</v>
      </c>
      <c r="J1648" s="5">
        <v>4.0</v>
      </c>
    </row>
    <row r="1649" hidden="1">
      <c r="A1649" s="1" t="s">
        <v>2512</v>
      </c>
      <c r="B1649" s="1">
        <v>173957.0</v>
      </c>
      <c r="C1649" s="1">
        <v>4.0</v>
      </c>
      <c r="D1649" s="1">
        <v>27.0</v>
      </c>
      <c r="E1649" s="1">
        <f t="shared" si="1"/>
        <v>27</v>
      </c>
      <c r="F1649" s="1" t="str">
        <f>VLOOKUP(E1649,State_code!$B$1:$C$56, 2, FALSE)</f>
        <v>MN</v>
      </c>
      <c r="G1649" s="1">
        <v>2701.0</v>
      </c>
      <c r="H1649" s="1">
        <v>-2.0</v>
      </c>
      <c r="I1649" s="1" t="s">
        <v>2512</v>
      </c>
      <c r="J1649" s="5">
        <v>1.0</v>
      </c>
    </row>
    <row r="1650" hidden="1">
      <c r="A1650" s="1" t="s">
        <v>2513</v>
      </c>
      <c r="B1650" s="1">
        <v>174020.0</v>
      </c>
      <c r="C1650" s="1">
        <v>4.0</v>
      </c>
      <c r="D1650" s="1">
        <v>19.0</v>
      </c>
      <c r="E1650" s="1">
        <f t="shared" si="1"/>
        <v>27</v>
      </c>
      <c r="F1650" s="1" t="str">
        <f>VLOOKUP(E1650,State_code!$B$1:$C$56, 2, FALSE)</f>
        <v>MN</v>
      </c>
      <c r="G1650" s="1">
        <v>2704.0</v>
      </c>
      <c r="H1650" s="1">
        <v>-2.0</v>
      </c>
      <c r="I1650" s="1" t="s">
        <v>2513</v>
      </c>
      <c r="J1650" s="5">
        <v>1.0</v>
      </c>
    </row>
    <row r="1651" hidden="1">
      <c r="A1651" s="1" t="s">
        <v>2514</v>
      </c>
      <c r="B1651" s="1">
        <v>174066.0</v>
      </c>
      <c r="C1651" s="1">
        <v>4.0</v>
      </c>
      <c r="D1651" s="1">
        <v>15.0</v>
      </c>
      <c r="E1651" s="1">
        <f t="shared" si="1"/>
        <v>27</v>
      </c>
      <c r="F1651" s="1" t="str">
        <f>VLOOKUP(E1651,State_code!$B$1:$C$56, 2, FALSE)</f>
        <v>MN</v>
      </c>
      <c r="G1651" s="1">
        <v>2705.0</v>
      </c>
      <c r="H1651" s="1">
        <v>-2.0</v>
      </c>
      <c r="I1651" s="1" t="s">
        <v>2514</v>
      </c>
      <c r="J1651" s="5">
        <v>4.0</v>
      </c>
    </row>
    <row r="1652" hidden="1">
      <c r="A1652" s="1" t="s">
        <v>2515</v>
      </c>
      <c r="B1652" s="1">
        <v>174075.0</v>
      </c>
      <c r="C1652" s="1">
        <v>4.0</v>
      </c>
      <c r="D1652" s="1">
        <v>22.0</v>
      </c>
      <c r="E1652" s="1">
        <f t="shared" si="1"/>
        <v>27</v>
      </c>
      <c r="F1652" s="1" t="str">
        <f>VLOOKUP(E1652,State_code!$B$1:$C$56, 2, FALSE)</f>
        <v>MN</v>
      </c>
      <c r="G1652" s="1">
        <v>2707.0</v>
      </c>
      <c r="H1652" s="1">
        <v>-2.0</v>
      </c>
      <c r="I1652" s="1" t="s">
        <v>2515</v>
      </c>
      <c r="J1652" s="5">
        <v>4.0</v>
      </c>
    </row>
    <row r="1653" hidden="1">
      <c r="A1653" s="1" t="s">
        <v>886</v>
      </c>
      <c r="B1653" s="1">
        <v>174127.0</v>
      </c>
      <c r="C1653" s="1">
        <v>4.0</v>
      </c>
      <c r="D1653" s="1">
        <v>30.0</v>
      </c>
      <c r="E1653" s="1">
        <f t="shared" si="1"/>
        <v>27</v>
      </c>
      <c r="F1653" s="1" t="str">
        <f>VLOOKUP(E1653,State_code!$B$1:$C$56, 2, FALSE)</f>
        <v>MN</v>
      </c>
      <c r="G1653" s="1">
        <v>2705.0</v>
      </c>
      <c r="H1653" s="1">
        <v>-2.0</v>
      </c>
      <c r="I1653" s="1" t="s">
        <v>886</v>
      </c>
      <c r="J1653" s="5">
        <v>4.0</v>
      </c>
    </row>
    <row r="1654" hidden="1">
      <c r="A1654" s="1" t="s">
        <v>2516</v>
      </c>
      <c r="B1654" s="1">
        <v>174136.0</v>
      </c>
      <c r="C1654" s="1">
        <v>4.0</v>
      </c>
      <c r="D1654" s="1">
        <v>5.0</v>
      </c>
      <c r="E1654" s="1">
        <f t="shared" si="1"/>
        <v>27</v>
      </c>
      <c r="F1654" s="1" t="str">
        <f>VLOOKUP(E1654,State_code!$B$1:$C$56, 2, FALSE)</f>
        <v>MN</v>
      </c>
      <c r="G1654" s="1">
        <v>2705.0</v>
      </c>
      <c r="H1654" s="1">
        <v>-2.0</v>
      </c>
      <c r="I1654" s="1" t="s">
        <v>2516</v>
      </c>
      <c r="J1654" s="5">
        <v>4.0</v>
      </c>
    </row>
    <row r="1655" hidden="1">
      <c r="A1655" s="1" t="s">
        <v>2517</v>
      </c>
      <c r="B1655" s="1">
        <v>174154.0</v>
      </c>
      <c r="C1655" s="1">
        <v>4.0</v>
      </c>
      <c r="D1655" s="1">
        <v>26.0</v>
      </c>
      <c r="E1655" s="1">
        <f t="shared" si="1"/>
        <v>27</v>
      </c>
      <c r="F1655" s="1" t="str">
        <f>VLOOKUP(E1655,State_code!$B$1:$C$56, 2, FALSE)</f>
        <v>MN</v>
      </c>
      <c r="G1655" s="1">
        <v>2705.0</v>
      </c>
      <c r="H1655" s="1">
        <v>-2.0</v>
      </c>
      <c r="I1655" s="1" t="s">
        <v>2517</v>
      </c>
      <c r="J1655" s="5">
        <v>4.0</v>
      </c>
    </row>
    <row r="1656" hidden="1">
      <c r="A1656" s="1" t="s">
        <v>2518</v>
      </c>
      <c r="B1656" s="1">
        <v>174190.0</v>
      </c>
      <c r="C1656" s="1">
        <v>4.0</v>
      </c>
      <c r="D1656" s="1">
        <v>-2.0</v>
      </c>
      <c r="E1656" s="1">
        <f t="shared" si="1"/>
        <v>27</v>
      </c>
      <c r="F1656" s="1" t="str">
        <f>VLOOKUP(E1656,State_code!$B$1:$C$56, 2, FALSE)</f>
        <v>MN</v>
      </c>
      <c r="G1656" s="1">
        <v>2704.0</v>
      </c>
      <c r="H1656" s="1">
        <v>-2.0</v>
      </c>
      <c r="I1656" s="1" t="s">
        <v>2518</v>
      </c>
      <c r="J1656" s="5">
        <v>4.0</v>
      </c>
    </row>
    <row r="1657" hidden="1">
      <c r="A1657" s="1" t="s">
        <v>2519</v>
      </c>
      <c r="B1657" s="1">
        <v>174233.0</v>
      </c>
      <c r="C1657" s="1">
        <v>4.0</v>
      </c>
      <c r="D1657" s="1">
        <v>18.0</v>
      </c>
      <c r="E1657" s="1">
        <f t="shared" si="1"/>
        <v>27</v>
      </c>
      <c r="F1657" s="1" t="str">
        <f>VLOOKUP(E1657,State_code!$B$1:$C$56, 2, FALSE)</f>
        <v>MN</v>
      </c>
      <c r="G1657" s="1">
        <v>2708.0</v>
      </c>
      <c r="H1657" s="1">
        <v>-2.0</v>
      </c>
      <c r="I1657" s="1" t="s">
        <v>2519</v>
      </c>
      <c r="J1657" s="5">
        <v>2.0</v>
      </c>
    </row>
    <row r="1658" hidden="1">
      <c r="A1658" s="1" t="s">
        <v>2520</v>
      </c>
      <c r="B1658" s="1">
        <v>174251.0</v>
      </c>
      <c r="C1658" s="1">
        <v>4.0</v>
      </c>
      <c r="D1658" s="1">
        <v>21.0</v>
      </c>
      <c r="E1658" s="1">
        <f t="shared" si="1"/>
        <v>27</v>
      </c>
      <c r="F1658" s="1" t="str">
        <f>VLOOKUP(E1658,State_code!$B$1:$C$56, 2, FALSE)</f>
        <v>MN</v>
      </c>
      <c r="G1658" s="1">
        <v>2707.0</v>
      </c>
      <c r="H1658" s="1">
        <v>-2.0</v>
      </c>
      <c r="I1658" s="1" t="s">
        <v>2520</v>
      </c>
      <c r="J1658" s="5">
        <v>4.0</v>
      </c>
    </row>
    <row r="1659" hidden="1">
      <c r="A1659" s="1" t="s">
        <v>2521</v>
      </c>
      <c r="B1659" s="1">
        <v>174321.0</v>
      </c>
      <c r="C1659" s="1">
        <v>4.0</v>
      </c>
      <c r="D1659" s="1">
        <v>-2.0</v>
      </c>
      <c r="E1659" s="1">
        <f t="shared" si="1"/>
        <v>27</v>
      </c>
      <c r="F1659" s="1" t="str">
        <f>VLOOKUP(E1659,State_code!$B$1:$C$56, 2, FALSE)</f>
        <v>MN</v>
      </c>
      <c r="G1659" s="1">
        <v>2706.0</v>
      </c>
      <c r="H1659" s="1">
        <v>-2.0</v>
      </c>
      <c r="I1659" s="1" t="s">
        <v>2521</v>
      </c>
      <c r="J1659" s="5">
        <v>2.0</v>
      </c>
    </row>
    <row r="1660" hidden="1">
      <c r="A1660" s="1" t="s">
        <v>2522</v>
      </c>
      <c r="B1660" s="1">
        <v>174358.0</v>
      </c>
      <c r="C1660" s="1">
        <v>4.0</v>
      </c>
      <c r="D1660" s="1">
        <v>18.0</v>
      </c>
      <c r="E1660" s="1">
        <f t="shared" si="1"/>
        <v>27</v>
      </c>
      <c r="F1660" s="1" t="str">
        <f>VLOOKUP(E1660,State_code!$B$1:$C$56, 2, FALSE)</f>
        <v>MN</v>
      </c>
      <c r="G1660" s="1">
        <v>2707.0</v>
      </c>
      <c r="H1660" s="1">
        <v>-2.0</v>
      </c>
      <c r="I1660" s="1" t="s">
        <v>2522</v>
      </c>
      <c r="J1660" s="5">
        <v>1.0</v>
      </c>
    </row>
    <row r="1661" hidden="1">
      <c r="A1661" s="1" t="s">
        <v>2523</v>
      </c>
      <c r="B1661" s="1">
        <v>174376.0</v>
      </c>
      <c r="C1661" s="1">
        <v>4.0</v>
      </c>
      <c r="D1661" s="1">
        <v>3.0</v>
      </c>
      <c r="E1661" s="1">
        <f t="shared" si="1"/>
        <v>27</v>
      </c>
      <c r="F1661" s="1" t="str">
        <f>VLOOKUP(E1661,State_code!$B$1:$C$56, 2, FALSE)</f>
        <v>MN</v>
      </c>
      <c r="G1661" s="1">
        <v>2703.0</v>
      </c>
      <c r="H1661" s="1">
        <v>-2.0</v>
      </c>
      <c r="I1661" s="1" t="s">
        <v>2523</v>
      </c>
      <c r="J1661" s="5">
        <v>1.0</v>
      </c>
    </row>
    <row r="1662" hidden="1">
      <c r="A1662" s="1" t="s">
        <v>2524</v>
      </c>
      <c r="B1662" s="1">
        <v>174428.0</v>
      </c>
      <c r="C1662" s="1">
        <v>4.0</v>
      </c>
      <c r="D1662" s="1">
        <v>3.0</v>
      </c>
      <c r="E1662" s="1">
        <f t="shared" si="1"/>
        <v>27</v>
      </c>
      <c r="F1662" s="1" t="str">
        <f>VLOOKUP(E1662,State_code!$B$1:$C$56, 2, FALSE)</f>
        <v>MN</v>
      </c>
      <c r="G1662" s="1">
        <v>2703.0</v>
      </c>
      <c r="H1662" s="1">
        <v>-2.0</v>
      </c>
      <c r="I1662" s="1" t="s">
        <v>2524</v>
      </c>
      <c r="J1662" s="5">
        <v>3.0</v>
      </c>
    </row>
    <row r="1663" hidden="1">
      <c r="A1663" s="1" t="s">
        <v>2525</v>
      </c>
      <c r="B1663" s="1">
        <v>174437.0</v>
      </c>
      <c r="C1663" s="1">
        <v>4.0</v>
      </c>
      <c r="D1663" s="1">
        <v>22.0</v>
      </c>
      <c r="E1663" s="1">
        <f t="shared" si="1"/>
        <v>27</v>
      </c>
      <c r="F1663" s="1" t="str">
        <f>VLOOKUP(E1663,State_code!$B$1:$C$56, 2, FALSE)</f>
        <v>MN</v>
      </c>
      <c r="G1663" s="1">
        <v>2705.0</v>
      </c>
      <c r="H1663" s="1">
        <v>27.0</v>
      </c>
      <c r="I1663" s="1" t="s">
        <v>2525</v>
      </c>
      <c r="J1663" s="5">
        <v>4.0</v>
      </c>
    </row>
    <row r="1664" hidden="1">
      <c r="A1664" s="1" t="s">
        <v>2526</v>
      </c>
      <c r="B1664" s="1">
        <v>174473.0</v>
      </c>
      <c r="C1664" s="1">
        <v>4.0</v>
      </c>
      <c r="D1664" s="1">
        <v>8.0</v>
      </c>
      <c r="E1664" s="1">
        <f t="shared" si="1"/>
        <v>27</v>
      </c>
      <c r="F1664" s="1" t="str">
        <f>VLOOKUP(E1664,State_code!$B$1:$C$56, 2, FALSE)</f>
        <v>MN</v>
      </c>
      <c r="G1664" s="1">
        <v>2707.0</v>
      </c>
      <c r="H1664" s="1">
        <v>-2.0</v>
      </c>
      <c r="I1664" s="1" t="s">
        <v>2526</v>
      </c>
      <c r="J1664" s="5">
        <v>3.0</v>
      </c>
    </row>
    <row r="1665" hidden="1">
      <c r="A1665" s="1" t="s">
        <v>2527</v>
      </c>
      <c r="B1665" s="1">
        <v>174491.0</v>
      </c>
      <c r="C1665" s="1">
        <v>4.0</v>
      </c>
      <c r="D1665" s="1">
        <v>20.0</v>
      </c>
      <c r="E1665" s="1">
        <f t="shared" si="1"/>
        <v>27</v>
      </c>
      <c r="F1665" s="1" t="str">
        <f>VLOOKUP(E1665,State_code!$B$1:$C$56, 2, FALSE)</f>
        <v>MN</v>
      </c>
      <c r="G1665" s="1">
        <v>2704.0</v>
      </c>
      <c r="H1665" s="1">
        <v>79.0</v>
      </c>
      <c r="I1665" s="1" t="s">
        <v>2527</v>
      </c>
      <c r="J1665" s="5">
        <v>1.0</v>
      </c>
    </row>
    <row r="1666" hidden="1">
      <c r="A1666" s="1" t="s">
        <v>2528</v>
      </c>
      <c r="B1666" s="1">
        <v>174507.0</v>
      </c>
      <c r="C1666" s="1">
        <v>4.0</v>
      </c>
      <c r="D1666" s="1">
        <v>26.0</v>
      </c>
      <c r="E1666" s="1">
        <f t="shared" si="1"/>
        <v>27</v>
      </c>
      <c r="F1666" s="1" t="str">
        <f>VLOOKUP(E1666,State_code!$B$1:$C$56, 2, FALSE)</f>
        <v>MN</v>
      </c>
      <c r="G1666" s="1">
        <v>2703.0</v>
      </c>
      <c r="H1666" s="1">
        <v>-2.0</v>
      </c>
      <c r="I1666" s="1" t="s">
        <v>2528</v>
      </c>
      <c r="J1666" s="5">
        <v>1.0</v>
      </c>
    </row>
    <row r="1667" hidden="1">
      <c r="A1667" s="1" t="s">
        <v>2529</v>
      </c>
      <c r="B1667" s="1">
        <v>174525.0</v>
      </c>
      <c r="C1667" s="1">
        <v>4.0</v>
      </c>
      <c r="D1667" s="1">
        <v>22.0</v>
      </c>
      <c r="E1667" s="1">
        <f t="shared" si="1"/>
        <v>27</v>
      </c>
      <c r="F1667" s="1" t="str">
        <f>VLOOKUP(E1667,State_code!$B$1:$C$56, 2, FALSE)</f>
        <v>MN</v>
      </c>
      <c r="G1667" s="1">
        <v>2708.0</v>
      </c>
      <c r="H1667" s="1">
        <v>42.0</v>
      </c>
      <c r="I1667" s="1" t="s">
        <v>2529</v>
      </c>
      <c r="J1667" s="5">
        <v>1.0</v>
      </c>
    </row>
    <row r="1668" hidden="1">
      <c r="A1668" s="1" t="s">
        <v>2530</v>
      </c>
      <c r="B1668" s="1">
        <v>174570.0</v>
      </c>
      <c r="C1668" s="1">
        <v>4.0</v>
      </c>
      <c r="D1668" s="1">
        <v>9.0</v>
      </c>
      <c r="E1668" s="1">
        <f t="shared" si="1"/>
        <v>27</v>
      </c>
      <c r="F1668" s="1" t="str">
        <f>VLOOKUP(E1668,State_code!$B$1:$C$56, 2, FALSE)</f>
        <v>MN</v>
      </c>
      <c r="G1668" s="1">
        <v>2708.0</v>
      </c>
      <c r="H1668" s="1">
        <v>-2.0</v>
      </c>
      <c r="I1668" s="1" t="s">
        <v>2530</v>
      </c>
      <c r="J1668" s="5">
        <v>3.0</v>
      </c>
    </row>
    <row r="1669" hidden="1">
      <c r="A1669" s="1" t="s">
        <v>2531</v>
      </c>
      <c r="B1669" s="1">
        <v>174738.0</v>
      </c>
      <c r="C1669" s="1">
        <v>4.0</v>
      </c>
      <c r="D1669" s="1">
        <v>5.0</v>
      </c>
      <c r="E1669" s="1">
        <f t="shared" si="1"/>
        <v>27</v>
      </c>
      <c r="F1669" s="1" t="str">
        <f>VLOOKUP(E1669,State_code!$B$1:$C$56, 2, FALSE)</f>
        <v>MN</v>
      </c>
      <c r="G1669" s="1">
        <v>2701.0</v>
      </c>
      <c r="H1669" s="1">
        <v>-2.0</v>
      </c>
      <c r="I1669" s="1" t="s">
        <v>2531</v>
      </c>
      <c r="J1669" s="5">
        <v>1.0</v>
      </c>
    </row>
    <row r="1670" hidden="1">
      <c r="A1670" s="1" t="s">
        <v>2532</v>
      </c>
      <c r="B1670" s="1">
        <v>174747.0</v>
      </c>
      <c r="C1670" s="1">
        <v>4.0</v>
      </c>
      <c r="D1670" s="1">
        <v>21.0</v>
      </c>
      <c r="E1670" s="1">
        <f t="shared" si="1"/>
        <v>27</v>
      </c>
      <c r="F1670" s="1" t="str">
        <f>VLOOKUP(E1670,State_code!$B$1:$C$56, 2, FALSE)</f>
        <v>MN</v>
      </c>
      <c r="G1670" s="1">
        <v>2706.0</v>
      </c>
      <c r="H1670" s="1">
        <v>30.0</v>
      </c>
      <c r="I1670" s="1" t="s">
        <v>2532</v>
      </c>
      <c r="J1670" s="5">
        <v>1.0</v>
      </c>
    </row>
    <row r="1671" hidden="1">
      <c r="A1671" s="1" t="s">
        <v>2533</v>
      </c>
      <c r="B1671" s="1">
        <v>174756.0</v>
      </c>
      <c r="C1671" s="1">
        <v>4.0</v>
      </c>
      <c r="D1671" s="1">
        <v>7.0</v>
      </c>
      <c r="E1671" s="1">
        <f t="shared" si="1"/>
        <v>27</v>
      </c>
      <c r="F1671" s="1" t="str">
        <f>VLOOKUP(E1671,State_code!$B$1:$C$56, 2, FALSE)</f>
        <v>MN</v>
      </c>
      <c r="G1671" s="1">
        <v>2706.0</v>
      </c>
      <c r="H1671" s="1">
        <v>-2.0</v>
      </c>
      <c r="I1671" s="1" t="s">
        <v>2533</v>
      </c>
      <c r="J1671" s="5">
        <v>4.0</v>
      </c>
    </row>
    <row r="1672" hidden="1">
      <c r="A1672" s="1" t="s">
        <v>2534</v>
      </c>
      <c r="B1672" s="1">
        <v>174783.0</v>
      </c>
      <c r="C1672" s="1">
        <v>4.0</v>
      </c>
      <c r="D1672" s="1">
        <v>18.0</v>
      </c>
      <c r="E1672" s="1">
        <f t="shared" si="1"/>
        <v>27</v>
      </c>
      <c r="F1672" s="1" t="str">
        <f>VLOOKUP(E1672,State_code!$B$1:$C$56, 2, FALSE)</f>
        <v>MN</v>
      </c>
      <c r="G1672" s="1">
        <v>2706.0</v>
      </c>
      <c r="H1672" s="1">
        <v>-2.0</v>
      </c>
      <c r="I1672" s="1" t="s">
        <v>2534</v>
      </c>
      <c r="J1672" s="5">
        <v>4.0</v>
      </c>
    </row>
    <row r="1673" hidden="1">
      <c r="A1673" s="1" t="s">
        <v>2535</v>
      </c>
      <c r="B1673" s="1">
        <v>174792.0</v>
      </c>
      <c r="C1673" s="1">
        <v>4.0</v>
      </c>
      <c r="D1673" s="1">
        <v>21.0</v>
      </c>
      <c r="E1673" s="1">
        <f t="shared" si="1"/>
        <v>27</v>
      </c>
      <c r="F1673" s="1" t="str">
        <f>VLOOKUP(E1673,State_code!$B$1:$C$56, 2, FALSE)</f>
        <v>MN</v>
      </c>
      <c r="G1673" s="1">
        <v>2706.0</v>
      </c>
      <c r="H1673" s="1">
        <v>30.0</v>
      </c>
      <c r="I1673" s="1" t="s">
        <v>2535</v>
      </c>
      <c r="J1673" s="5">
        <v>2.0</v>
      </c>
    </row>
    <row r="1674" hidden="1">
      <c r="A1674" s="1" t="s">
        <v>2536</v>
      </c>
      <c r="B1674" s="1">
        <v>174817.0</v>
      </c>
      <c r="C1674" s="1">
        <v>4.0</v>
      </c>
      <c r="D1674" s="1">
        <v>17.0</v>
      </c>
      <c r="E1674" s="1">
        <f t="shared" si="1"/>
        <v>27</v>
      </c>
      <c r="F1674" s="1" t="str">
        <f>VLOOKUP(E1674,State_code!$B$1:$C$56, 2, FALSE)</f>
        <v>MN</v>
      </c>
      <c r="G1674" s="1">
        <v>2701.0</v>
      </c>
      <c r="H1674" s="1">
        <v>30.0</v>
      </c>
      <c r="I1674" s="1" t="s">
        <v>2536</v>
      </c>
      <c r="J1674" s="5">
        <v>1.0</v>
      </c>
    </row>
    <row r="1675" hidden="1">
      <c r="A1675" s="1" t="s">
        <v>2537</v>
      </c>
      <c r="B1675" s="1">
        <v>174844.0</v>
      </c>
      <c r="C1675" s="1">
        <v>4.0</v>
      </c>
      <c r="D1675" s="1">
        <v>21.0</v>
      </c>
      <c r="E1675" s="1">
        <f t="shared" si="1"/>
        <v>27</v>
      </c>
      <c r="F1675" s="1" t="str">
        <f>VLOOKUP(E1675,State_code!$B$1:$C$56, 2, FALSE)</f>
        <v>MN</v>
      </c>
      <c r="G1675" s="1">
        <v>2702.0</v>
      </c>
      <c r="H1675" s="1">
        <v>39.0</v>
      </c>
      <c r="I1675" s="1" t="s">
        <v>2537</v>
      </c>
      <c r="J1675" s="5">
        <v>1.0</v>
      </c>
    </row>
    <row r="1676" hidden="1">
      <c r="A1676" s="1" t="s">
        <v>2538</v>
      </c>
      <c r="B1676" s="1">
        <v>174862.0</v>
      </c>
      <c r="C1676" s="1">
        <v>4.0</v>
      </c>
      <c r="D1676" s="1">
        <v>19.0</v>
      </c>
      <c r="E1676" s="1">
        <f t="shared" si="1"/>
        <v>27</v>
      </c>
      <c r="F1676" s="1" t="str">
        <f>VLOOKUP(E1676,State_code!$B$1:$C$56, 2, FALSE)</f>
        <v>MN</v>
      </c>
      <c r="G1676" s="1">
        <v>2706.0</v>
      </c>
      <c r="H1676" s="1">
        <v>34.0</v>
      </c>
      <c r="I1676" s="1" t="s">
        <v>2538</v>
      </c>
      <c r="J1676" s="5">
        <v>1.0</v>
      </c>
    </row>
    <row r="1677" hidden="1">
      <c r="A1677" s="1" t="s">
        <v>2539</v>
      </c>
      <c r="B1677" s="1">
        <v>174899.0</v>
      </c>
      <c r="C1677" s="1">
        <v>4.0</v>
      </c>
      <c r="D1677" s="1">
        <v>17.0</v>
      </c>
      <c r="E1677" s="1">
        <f t="shared" si="1"/>
        <v>27</v>
      </c>
      <c r="F1677" s="1" t="str">
        <f>VLOOKUP(E1677,State_code!$B$1:$C$56, 2, FALSE)</f>
        <v>MN</v>
      </c>
      <c r="G1677" s="1">
        <v>2708.0</v>
      </c>
      <c r="H1677" s="1">
        <v>30.0</v>
      </c>
      <c r="I1677" s="1" t="s">
        <v>2539</v>
      </c>
      <c r="J1677" s="5">
        <v>1.0</v>
      </c>
    </row>
    <row r="1678" hidden="1">
      <c r="A1678" s="1" t="s">
        <v>2540</v>
      </c>
      <c r="B1678" s="1">
        <v>174914.0</v>
      </c>
      <c r="C1678" s="1">
        <v>4.0</v>
      </c>
      <c r="D1678" s="1">
        <v>17.0</v>
      </c>
      <c r="E1678" s="1">
        <f t="shared" si="1"/>
        <v>27</v>
      </c>
      <c r="F1678" s="1" t="str">
        <f>VLOOKUP(E1678,State_code!$B$1:$C$56, 2, FALSE)</f>
        <v>MN</v>
      </c>
      <c r="G1678" s="1">
        <v>2704.0</v>
      </c>
      <c r="H1678" s="1">
        <v>30.0</v>
      </c>
      <c r="I1678" s="1" t="s">
        <v>2540</v>
      </c>
      <c r="J1678" s="5">
        <v>1.0</v>
      </c>
    </row>
    <row r="1679" hidden="1">
      <c r="A1679" s="1" t="s">
        <v>2541</v>
      </c>
      <c r="B1679" s="1">
        <v>174978.0</v>
      </c>
      <c r="C1679" s="1">
        <v>4.0</v>
      </c>
      <c r="D1679" s="1">
        <v>-2.0</v>
      </c>
      <c r="E1679" s="1">
        <f t="shared" si="1"/>
        <v>27</v>
      </c>
      <c r="F1679" s="1" t="str">
        <f>VLOOKUP(E1679,State_code!$B$1:$C$56, 2, FALSE)</f>
        <v>MN</v>
      </c>
      <c r="G1679" s="1">
        <v>2703.0</v>
      </c>
      <c r="H1679" s="1">
        <v>-2.0</v>
      </c>
      <c r="I1679" s="1" t="s">
        <v>2541</v>
      </c>
      <c r="J1679" s="5">
        <v>2.0</v>
      </c>
    </row>
    <row r="1680" hidden="1">
      <c r="A1680" s="1" t="s">
        <v>2542</v>
      </c>
      <c r="B1680" s="1">
        <v>175005.0</v>
      </c>
      <c r="C1680" s="1">
        <v>4.0</v>
      </c>
      <c r="D1680" s="1">
        <v>17.0</v>
      </c>
      <c r="E1680" s="1">
        <f t="shared" si="1"/>
        <v>27</v>
      </c>
      <c r="F1680" s="1" t="str">
        <f>VLOOKUP(E1680,State_code!$B$1:$C$56, 2, FALSE)</f>
        <v>MN</v>
      </c>
      <c r="G1680" s="1">
        <v>2704.0</v>
      </c>
      <c r="H1680" s="1">
        <v>30.0</v>
      </c>
      <c r="I1680" s="1" t="s">
        <v>2542</v>
      </c>
      <c r="J1680" s="5">
        <v>2.0</v>
      </c>
    </row>
    <row r="1681" hidden="1">
      <c r="A1681" s="1" t="s">
        <v>2543</v>
      </c>
      <c r="B1681" s="1">
        <v>175014.0</v>
      </c>
      <c r="C1681" s="1">
        <v>4.0</v>
      </c>
      <c r="D1681" s="1">
        <v>23.0</v>
      </c>
      <c r="E1681" s="1">
        <f t="shared" si="1"/>
        <v>27</v>
      </c>
      <c r="F1681" s="1" t="str">
        <f>VLOOKUP(E1681,State_code!$B$1:$C$56, 2, FALSE)</f>
        <v>MN</v>
      </c>
      <c r="G1681" s="1">
        <v>2706.0</v>
      </c>
      <c r="H1681" s="1">
        <v>-2.0</v>
      </c>
      <c r="I1681" s="1" t="s">
        <v>2543</v>
      </c>
      <c r="J1681" s="5">
        <v>1.0</v>
      </c>
    </row>
    <row r="1682" hidden="1">
      <c r="A1682" s="1" t="s">
        <v>746</v>
      </c>
      <c r="B1682" s="1">
        <v>175041.0</v>
      </c>
      <c r="C1682" s="1">
        <v>4.0</v>
      </c>
      <c r="D1682" s="1">
        <v>5.0</v>
      </c>
      <c r="E1682" s="1">
        <f t="shared" si="1"/>
        <v>27</v>
      </c>
      <c r="F1682" s="1" t="str">
        <f>VLOOKUP(E1682,State_code!$B$1:$C$56, 2, FALSE)</f>
        <v>MN</v>
      </c>
      <c r="G1682" s="1">
        <v>2704.0</v>
      </c>
      <c r="H1682" s="1">
        <v>-2.0</v>
      </c>
      <c r="I1682" s="1" t="s">
        <v>746</v>
      </c>
      <c r="J1682" s="5">
        <v>1.0</v>
      </c>
    </row>
    <row r="1683" hidden="1">
      <c r="A1683" s="1" t="s">
        <v>2544</v>
      </c>
      <c r="B1683" s="1">
        <v>175078.0</v>
      </c>
      <c r="C1683" s="1">
        <v>4.0</v>
      </c>
      <c r="D1683" s="1">
        <v>18.0</v>
      </c>
      <c r="E1683" s="1">
        <f t="shared" si="1"/>
        <v>27</v>
      </c>
      <c r="F1683" s="1" t="str">
        <f>VLOOKUP(E1683,State_code!$B$1:$C$56, 2, FALSE)</f>
        <v>MN</v>
      </c>
      <c r="G1683" s="1">
        <v>2707.0</v>
      </c>
      <c r="H1683" s="1">
        <v>-2.0</v>
      </c>
      <c r="I1683" s="1" t="s">
        <v>2544</v>
      </c>
      <c r="J1683" s="5">
        <v>1.0</v>
      </c>
    </row>
    <row r="1684" hidden="1">
      <c r="A1684" s="1" t="s">
        <v>2545</v>
      </c>
      <c r="B1684" s="1">
        <v>175120.0</v>
      </c>
      <c r="C1684" s="1">
        <v>4.0</v>
      </c>
      <c r="D1684" s="1">
        <v>-2.0</v>
      </c>
      <c r="E1684" s="1">
        <f t="shared" si="1"/>
        <v>27</v>
      </c>
      <c r="F1684" s="1" t="str">
        <f>VLOOKUP(E1684,State_code!$B$1:$C$56, 2, FALSE)</f>
        <v>MN</v>
      </c>
      <c r="G1684" s="1">
        <v>2705.0</v>
      </c>
      <c r="H1684" s="1">
        <v>-2.0</v>
      </c>
      <c r="I1684" s="1" t="s">
        <v>2545</v>
      </c>
      <c r="J1684" s="5">
        <v>1.0</v>
      </c>
    </row>
    <row r="1685" hidden="1">
      <c r="A1685" s="1" t="s">
        <v>2546</v>
      </c>
      <c r="B1685" s="1">
        <v>175139.0</v>
      </c>
      <c r="C1685" s="1">
        <v>4.0</v>
      </c>
      <c r="D1685" s="1">
        <v>24.0</v>
      </c>
      <c r="E1685" s="1">
        <f t="shared" si="1"/>
        <v>27</v>
      </c>
      <c r="F1685" s="1" t="str">
        <f>VLOOKUP(E1685,State_code!$B$1:$C$56, 2, FALSE)</f>
        <v>MN</v>
      </c>
      <c r="G1685" s="1">
        <v>2704.0</v>
      </c>
      <c r="H1685" s="1">
        <v>76.0</v>
      </c>
      <c r="I1685" s="1" t="s">
        <v>2546</v>
      </c>
      <c r="J1685" s="5">
        <v>1.0</v>
      </c>
    </row>
    <row r="1686" hidden="1">
      <c r="A1686" s="1" t="s">
        <v>2547</v>
      </c>
      <c r="B1686" s="1">
        <v>175227.0</v>
      </c>
      <c r="C1686" s="1">
        <v>4.0</v>
      </c>
      <c r="D1686" s="1">
        <v>23.0</v>
      </c>
      <c r="E1686" s="1">
        <f t="shared" si="1"/>
        <v>27</v>
      </c>
      <c r="F1686" s="1" t="str">
        <f>VLOOKUP(E1686,State_code!$B$1:$C$56, 2, FALSE)</f>
        <v>MN</v>
      </c>
      <c r="G1686" s="1">
        <v>2705.0</v>
      </c>
      <c r="H1686" s="1">
        <v>-2.0</v>
      </c>
      <c r="I1686" s="1" t="s">
        <v>2547</v>
      </c>
      <c r="J1686" s="5">
        <v>1.0</v>
      </c>
    </row>
    <row r="1687" hidden="1">
      <c r="A1687" s="1" t="s">
        <v>2548</v>
      </c>
      <c r="B1687" s="1">
        <v>175236.0</v>
      </c>
      <c r="C1687" s="1">
        <v>4.0</v>
      </c>
      <c r="D1687" s="1">
        <v>8.0</v>
      </c>
      <c r="E1687" s="1">
        <f t="shared" si="1"/>
        <v>27</v>
      </c>
      <c r="F1687" s="1" t="str">
        <f>VLOOKUP(E1687,State_code!$B$1:$C$56, 2, FALSE)</f>
        <v>MN</v>
      </c>
      <c r="G1687" s="1">
        <v>2707.0</v>
      </c>
      <c r="H1687" s="1">
        <v>-2.0</v>
      </c>
      <c r="I1687" s="1" t="s">
        <v>2548</v>
      </c>
      <c r="J1687" s="5">
        <v>4.0</v>
      </c>
    </row>
    <row r="1688" hidden="1">
      <c r="A1688" s="1" t="s">
        <v>2549</v>
      </c>
      <c r="B1688" s="1">
        <v>175263.0</v>
      </c>
      <c r="C1688" s="1">
        <v>4.0</v>
      </c>
      <c r="D1688" s="1">
        <v>9.0</v>
      </c>
      <c r="E1688" s="1">
        <f t="shared" si="1"/>
        <v>27</v>
      </c>
      <c r="F1688" s="1" t="str">
        <f>VLOOKUP(E1688,State_code!$B$1:$C$56, 2, FALSE)</f>
        <v>MN</v>
      </c>
      <c r="G1688" s="1">
        <v>2701.0</v>
      </c>
      <c r="H1688" s="1">
        <v>-2.0</v>
      </c>
      <c r="I1688" s="1" t="s">
        <v>2549</v>
      </c>
      <c r="J1688" s="5">
        <v>1.0</v>
      </c>
    </row>
    <row r="1689" hidden="1">
      <c r="A1689" s="1" t="s">
        <v>2550</v>
      </c>
      <c r="B1689" s="1">
        <v>175272.0</v>
      </c>
      <c r="C1689" s="1">
        <v>4.0</v>
      </c>
      <c r="D1689" s="1">
        <v>19.0</v>
      </c>
      <c r="E1689" s="1">
        <f t="shared" si="1"/>
        <v>27</v>
      </c>
      <c r="F1689" s="1" t="str">
        <f>VLOOKUP(E1689,State_code!$B$1:$C$56, 2, FALSE)</f>
        <v>MN</v>
      </c>
      <c r="G1689" s="1">
        <v>2701.0</v>
      </c>
      <c r="H1689" s="1">
        <v>-2.0</v>
      </c>
      <c r="I1689" s="1" t="s">
        <v>2550</v>
      </c>
      <c r="J1689" s="5">
        <v>1.0</v>
      </c>
    </row>
    <row r="1690" hidden="1">
      <c r="A1690" s="1" t="s">
        <v>223</v>
      </c>
      <c r="B1690" s="1">
        <v>175281.0</v>
      </c>
      <c r="C1690" s="1">
        <v>4.0</v>
      </c>
      <c r="D1690" s="1">
        <v>31.0</v>
      </c>
      <c r="E1690" s="1">
        <f t="shared" si="1"/>
        <v>27</v>
      </c>
      <c r="F1690" s="1" t="str">
        <f>VLOOKUP(E1690,State_code!$B$1:$C$56, 2, FALSE)</f>
        <v>MN</v>
      </c>
      <c r="G1690" s="1">
        <v>2704.0</v>
      </c>
      <c r="H1690" s="1">
        <v>-2.0</v>
      </c>
      <c r="I1690" s="1" t="s">
        <v>223</v>
      </c>
      <c r="J1690" s="5">
        <v>1.0</v>
      </c>
    </row>
    <row r="1691" hidden="1">
      <c r="A1691" s="1" t="s">
        <v>2551</v>
      </c>
      <c r="B1691" s="1">
        <v>175315.0</v>
      </c>
      <c r="C1691" s="1">
        <v>4.0</v>
      </c>
      <c r="D1691" s="1">
        <v>5.0</v>
      </c>
      <c r="E1691" s="1">
        <f t="shared" si="1"/>
        <v>27</v>
      </c>
      <c r="F1691" s="1" t="str">
        <f>VLOOKUP(E1691,State_code!$B$1:$C$56, 2, FALSE)</f>
        <v>MN</v>
      </c>
      <c r="G1691" s="1">
        <v>2704.0</v>
      </c>
      <c r="H1691" s="1">
        <v>-2.0</v>
      </c>
      <c r="I1691" s="1" t="s">
        <v>2551</v>
      </c>
      <c r="J1691" s="5">
        <v>1.0</v>
      </c>
    </row>
    <row r="1692" hidden="1">
      <c r="A1692" s="1" t="s">
        <v>2552</v>
      </c>
      <c r="B1692" s="1">
        <v>175342.0</v>
      </c>
      <c r="C1692" s="1">
        <v>5.0</v>
      </c>
      <c r="D1692" s="1">
        <v>20.0</v>
      </c>
      <c r="E1692" s="1">
        <f t="shared" si="1"/>
        <v>28</v>
      </c>
      <c r="F1692" s="1" t="str">
        <f>VLOOKUP(E1692,State_code!$B$1:$C$56, 2, FALSE)</f>
        <v>MS</v>
      </c>
      <c r="G1692" s="1">
        <v>2802.0</v>
      </c>
      <c r="H1692" s="1">
        <v>-2.0</v>
      </c>
      <c r="I1692" s="1" t="s">
        <v>2552</v>
      </c>
      <c r="J1692" s="5">
        <v>1.0</v>
      </c>
    </row>
    <row r="1693" hidden="1">
      <c r="A1693" s="1" t="s">
        <v>2553</v>
      </c>
      <c r="B1693" s="1">
        <v>175421.0</v>
      </c>
      <c r="C1693" s="1">
        <v>5.0</v>
      </c>
      <c r="D1693" s="1">
        <v>17.0</v>
      </c>
      <c r="E1693" s="1">
        <f t="shared" si="1"/>
        <v>28</v>
      </c>
      <c r="F1693" s="1" t="str">
        <f>VLOOKUP(E1693,State_code!$B$1:$C$56, 2, FALSE)</f>
        <v>MS</v>
      </c>
      <c r="G1693" s="1">
        <v>2803.0</v>
      </c>
      <c r="H1693" s="1">
        <v>66.0</v>
      </c>
      <c r="I1693" s="1" t="s">
        <v>2553</v>
      </c>
      <c r="J1693" s="5">
        <v>4.0</v>
      </c>
    </row>
    <row r="1694" hidden="1">
      <c r="A1694" s="1" t="s">
        <v>2554</v>
      </c>
      <c r="B1694" s="1">
        <v>175430.0</v>
      </c>
      <c r="C1694" s="1">
        <v>5.0</v>
      </c>
      <c r="D1694" s="1">
        <v>22.0</v>
      </c>
      <c r="E1694" s="1">
        <f t="shared" si="1"/>
        <v>28</v>
      </c>
      <c r="F1694" s="1" t="str">
        <f>VLOOKUP(E1694,State_code!$B$1:$C$56, 2, FALSE)</f>
        <v>MS</v>
      </c>
      <c r="G1694" s="1">
        <v>2801.0</v>
      </c>
      <c r="H1694" s="1">
        <v>75.0</v>
      </c>
      <c r="I1694" s="1" t="s">
        <v>2554</v>
      </c>
      <c r="J1694" s="5">
        <v>2.0</v>
      </c>
    </row>
    <row r="1695" hidden="1">
      <c r="A1695" s="1" t="s">
        <v>2555</v>
      </c>
      <c r="B1695" s="1">
        <v>175494.0</v>
      </c>
      <c r="C1695" s="1">
        <v>5.0</v>
      </c>
      <c r="D1695" s="1">
        <v>-2.0</v>
      </c>
      <c r="E1695" s="1">
        <f t="shared" si="1"/>
        <v>28</v>
      </c>
      <c r="F1695" s="1" t="str">
        <f>VLOOKUP(E1695,State_code!$B$1:$C$56, 2, FALSE)</f>
        <v>MS</v>
      </c>
      <c r="G1695" s="1">
        <v>2804.0</v>
      </c>
      <c r="H1695" s="1">
        <v>-2.0</v>
      </c>
      <c r="I1695" s="1" t="s">
        <v>2555</v>
      </c>
      <c r="J1695" s="5">
        <v>1.0</v>
      </c>
    </row>
    <row r="1696" hidden="1">
      <c r="A1696" s="1" t="s">
        <v>2556</v>
      </c>
      <c r="B1696" s="1">
        <v>175519.0</v>
      </c>
      <c r="C1696" s="1">
        <v>5.0</v>
      </c>
      <c r="D1696" s="1">
        <v>7.0</v>
      </c>
      <c r="E1696" s="1">
        <f t="shared" si="1"/>
        <v>28</v>
      </c>
      <c r="F1696" s="1" t="str">
        <f>VLOOKUP(E1696,State_code!$B$1:$C$56, 2, FALSE)</f>
        <v>MS</v>
      </c>
      <c r="G1696" s="1">
        <v>2802.0</v>
      </c>
      <c r="H1696" s="1">
        <v>-2.0</v>
      </c>
      <c r="I1696" s="1" t="s">
        <v>2556</v>
      </c>
      <c r="J1696" s="5">
        <v>1.0</v>
      </c>
    </row>
    <row r="1697" hidden="1">
      <c r="A1697" s="1" t="s">
        <v>2557</v>
      </c>
      <c r="B1697" s="1">
        <v>175573.0</v>
      </c>
      <c r="C1697" s="1">
        <v>5.0</v>
      </c>
      <c r="D1697" s="1">
        <v>4.0</v>
      </c>
      <c r="E1697" s="1">
        <f t="shared" si="1"/>
        <v>28</v>
      </c>
      <c r="F1697" s="1" t="str">
        <f>VLOOKUP(E1697,State_code!$B$1:$C$56, 2, FALSE)</f>
        <v>MS</v>
      </c>
      <c r="G1697" s="1">
        <v>2802.0</v>
      </c>
      <c r="H1697" s="1">
        <v>-2.0</v>
      </c>
      <c r="I1697" s="1" t="s">
        <v>2557</v>
      </c>
      <c r="J1697" s="5">
        <v>1.0</v>
      </c>
    </row>
    <row r="1698" hidden="1">
      <c r="A1698" s="1" t="s">
        <v>2558</v>
      </c>
      <c r="B1698" s="1">
        <v>175616.0</v>
      </c>
      <c r="C1698" s="1">
        <v>5.0</v>
      </c>
      <c r="D1698" s="1">
        <v>18.0</v>
      </c>
      <c r="E1698" s="1">
        <f t="shared" si="1"/>
        <v>28</v>
      </c>
      <c r="F1698" s="1" t="str">
        <f>VLOOKUP(E1698,State_code!$B$1:$C$56, 2, FALSE)</f>
        <v>MS</v>
      </c>
      <c r="G1698" s="1">
        <v>2802.0</v>
      </c>
      <c r="H1698" s="1">
        <v>-2.0</v>
      </c>
      <c r="I1698" s="1" t="s">
        <v>2558</v>
      </c>
      <c r="J1698" s="5">
        <v>1.0</v>
      </c>
    </row>
    <row r="1699" hidden="1">
      <c r="A1699" s="1" t="s">
        <v>2559</v>
      </c>
      <c r="B1699" s="1">
        <v>175643.0</v>
      </c>
      <c r="C1699" s="1">
        <v>5.0</v>
      </c>
      <c r="D1699" s="1">
        <v>4.0</v>
      </c>
      <c r="E1699" s="1">
        <f t="shared" si="1"/>
        <v>28</v>
      </c>
      <c r="F1699" s="1" t="str">
        <f>VLOOKUP(E1699,State_code!$B$1:$C$56, 2, FALSE)</f>
        <v>MS</v>
      </c>
      <c r="G1699" s="1">
        <v>2803.0</v>
      </c>
      <c r="H1699" s="1">
        <v>-2.0</v>
      </c>
      <c r="I1699" s="1" t="s">
        <v>2559</v>
      </c>
      <c r="J1699" s="5">
        <v>1.0</v>
      </c>
    </row>
    <row r="1700" hidden="1">
      <c r="A1700" s="1" t="s">
        <v>2560</v>
      </c>
      <c r="B1700" s="1">
        <v>175652.0</v>
      </c>
      <c r="C1700" s="1">
        <v>5.0</v>
      </c>
      <c r="D1700" s="1">
        <v>7.0</v>
      </c>
      <c r="E1700" s="1">
        <f t="shared" si="1"/>
        <v>28</v>
      </c>
      <c r="F1700" s="1" t="str">
        <f>VLOOKUP(E1700,State_code!$B$1:$C$56, 2, FALSE)</f>
        <v>MS</v>
      </c>
      <c r="G1700" s="1">
        <v>2803.0</v>
      </c>
      <c r="H1700" s="1">
        <v>-2.0</v>
      </c>
      <c r="I1700" s="1" t="s">
        <v>2560</v>
      </c>
      <c r="J1700" s="5">
        <v>4.0</v>
      </c>
    </row>
    <row r="1701" hidden="1">
      <c r="A1701" s="1" t="s">
        <v>2561</v>
      </c>
      <c r="B1701" s="1">
        <v>175698.0</v>
      </c>
      <c r="C1701" s="1">
        <v>5.0</v>
      </c>
      <c r="D1701" s="1">
        <v>-2.0</v>
      </c>
      <c r="E1701" s="1">
        <f t="shared" si="1"/>
        <v>28</v>
      </c>
      <c r="F1701" s="1" t="str">
        <f>VLOOKUP(E1701,State_code!$B$1:$C$56, 2, FALSE)</f>
        <v>MS</v>
      </c>
      <c r="G1701" s="1">
        <v>2801.0</v>
      </c>
      <c r="H1701" s="1">
        <v>-2.0</v>
      </c>
      <c r="I1701" s="1" t="s">
        <v>2561</v>
      </c>
      <c r="J1701" s="5">
        <v>4.0</v>
      </c>
    </row>
    <row r="1702" hidden="1">
      <c r="A1702" s="1" t="s">
        <v>2562</v>
      </c>
      <c r="B1702" s="1">
        <v>175722.0</v>
      </c>
      <c r="C1702" s="1">
        <v>5.0</v>
      </c>
      <c r="D1702" s="1">
        <v>-2.0</v>
      </c>
      <c r="E1702" s="1">
        <f t="shared" si="1"/>
        <v>28</v>
      </c>
      <c r="F1702" s="1" t="str">
        <f>VLOOKUP(E1702,State_code!$B$1:$C$56, 2, FALSE)</f>
        <v>MS</v>
      </c>
      <c r="G1702" s="1">
        <v>2802.0</v>
      </c>
      <c r="H1702" s="1">
        <v>-2.0</v>
      </c>
      <c r="I1702" s="1" t="s">
        <v>2562</v>
      </c>
      <c r="J1702" s="5">
        <v>1.0</v>
      </c>
    </row>
    <row r="1703" hidden="1">
      <c r="A1703" s="1" t="s">
        <v>2563</v>
      </c>
      <c r="B1703" s="1">
        <v>175786.0</v>
      </c>
      <c r="C1703" s="1">
        <v>5.0</v>
      </c>
      <c r="D1703" s="1">
        <v>8.0</v>
      </c>
      <c r="E1703" s="1">
        <f t="shared" si="1"/>
        <v>28</v>
      </c>
      <c r="F1703" s="1" t="str">
        <f>VLOOKUP(E1703,State_code!$B$1:$C$56, 2, FALSE)</f>
        <v>MS</v>
      </c>
      <c r="G1703" s="1">
        <v>2802.0</v>
      </c>
      <c r="H1703" s="1">
        <v>-2.0</v>
      </c>
      <c r="I1703" s="1" t="s">
        <v>2563</v>
      </c>
      <c r="J1703" s="5">
        <v>1.0</v>
      </c>
    </row>
    <row r="1704" hidden="1">
      <c r="A1704" s="1" t="s">
        <v>2564</v>
      </c>
      <c r="B1704" s="1">
        <v>175810.0</v>
      </c>
      <c r="C1704" s="1">
        <v>5.0</v>
      </c>
      <c r="D1704" s="1">
        <v>8.0</v>
      </c>
      <c r="E1704" s="1">
        <f t="shared" si="1"/>
        <v>28</v>
      </c>
      <c r="F1704" s="1" t="str">
        <f>VLOOKUP(E1704,State_code!$B$1:$C$56, 2, FALSE)</f>
        <v>MS</v>
      </c>
      <c r="G1704" s="1">
        <v>2802.0</v>
      </c>
      <c r="H1704" s="1">
        <v>-2.0</v>
      </c>
      <c r="I1704" s="1" t="s">
        <v>2564</v>
      </c>
      <c r="J1704" s="5">
        <v>4.0</v>
      </c>
    </row>
    <row r="1705" hidden="1">
      <c r="A1705" s="1" t="s">
        <v>2565</v>
      </c>
      <c r="B1705" s="1">
        <v>175829.0</v>
      </c>
      <c r="C1705" s="1">
        <v>5.0</v>
      </c>
      <c r="D1705" s="1">
        <v>4.0</v>
      </c>
      <c r="E1705" s="1">
        <f t="shared" si="1"/>
        <v>28</v>
      </c>
      <c r="F1705" s="1" t="str">
        <f>VLOOKUP(E1705,State_code!$B$1:$C$56, 2, FALSE)</f>
        <v>MS</v>
      </c>
      <c r="G1705" s="1">
        <v>2801.0</v>
      </c>
      <c r="H1705" s="1">
        <v>-2.0</v>
      </c>
      <c r="I1705" s="1" t="s">
        <v>2565</v>
      </c>
      <c r="J1705" s="5">
        <v>2.0</v>
      </c>
    </row>
    <row r="1706" hidden="1">
      <c r="A1706" s="1" t="s">
        <v>2566</v>
      </c>
      <c r="B1706" s="1">
        <v>175856.0</v>
      </c>
      <c r="C1706" s="1">
        <v>5.0</v>
      </c>
      <c r="D1706" s="1">
        <v>16.0</v>
      </c>
      <c r="E1706" s="1">
        <f t="shared" si="1"/>
        <v>28</v>
      </c>
      <c r="F1706" s="1" t="str">
        <f>VLOOKUP(E1706,State_code!$B$1:$C$56, 2, FALSE)</f>
        <v>MS</v>
      </c>
      <c r="G1706" s="1">
        <v>2802.0</v>
      </c>
      <c r="H1706" s="1">
        <v>-2.0</v>
      </c>
      <c r="I1706" s="1" t="s">
        <v>2566</v>
      </c>
      <c r="J1706" s="5">
        <v>4.0</v>
      </c>
    </row>
    <row r="1707" hidden="1">
      <c r="A1707" s="1" t="s">
        <v>2567</v>
      </c>
      <c r="B1707" s="1">
        <v>175883.0</v>
      </c>
      <c r="C1707" s="1">
        <v>5.0</v>
      </c>
      <c r="D1707" s="1">
        <v>4.0</v>
      </c>
      <c r="E1707" s="1">
        <f t="shared" si="1"/>
        <v>28</v>
      </c>
      <c r="F1707" s="1" t="str">
        <f>VLOOKUP(E1707,State_code!$B$1:$C$56, 2, FALSE)</f>
        <v>MS</v>
      </c>
      <c r="G1707" s="1">
        <v>2804.0</v>
      </c>
      <c r="H1707" s="1">
        <v>-2.0</v>
      </c>
      <c r="I1707" s="1" t="s">
        <v>2567</v>
      </c>
      <c r="J1707" s="5">
        <v>4.0</v>
      </c>
    </row>
    <row r="1708" hidden="1">
      <c r="A1708" s="1" t="s">
        <v>2568</v>
      </c>
      <c r="B1708" s="1">
        <v>175935.0</v>
      </c>
      <c r="C1708" s="1">
        <v>5.0</v>
      </c>
      <c r="D1708" s="1">
        <v>8.0</v>
      </c>
      <c r="E1708" s="1">
        <f t="shared" si="1"/>
        <v>28</v>
      </c>
      <c r="F1708" s="1" t="str">
        <f>VLOOKUP(E1708,State_code!$B$1:$C$56, 2, FALSE)</f>
        <v>MS</v>
      </c>
      <c r="G1708" s="1">
        <v>2803.0</v>
      </c>
      <c r="H1708" s="1">
        <v>-2.0</v>
      </c>
      <c r="I1708" s="1" t="s">
        <v>2568</v>
      </c>
      <c r="J1708" s="5">
        <v>4.0</v>
      </c>
    </row>
    <row r="1709" hidden="1">
      <c r="A1709" s="1" t="s">
        <v>703</v>
      </c>
      <c r="B1709" s="1">
        <v>175980.0</v>
      </c>
      <c r="C1709" s="1">
        <v>5.0</v>
      </c>
      <c r="D1709" s="1">
        <v>21.0</v>
      </c>
      <c r="E1709" s="1">
        <f t="shared" si="1"/>
        <v>28</v>
      </c>
      <c r="F1709" s="1" t="str">
        <f>VLOOKUP(E1709,State_code!$B$1:$C$56, 2, FALSE)</f>
        <v>MS</v>
      </c>
      <c r="G1709" s="1">
        <v>2802.0</v>
      </c>
      <c r="H1709" s="1">
        <v>71.0</v>
      </c>
      <c r="I1709" s="1" t="s">
        <v>703</v>
      </c>
      <c r="J1709" s="5">
        <v>4.0</v>
      </c>
    </row>
    <row r="1710" hidden="1">
      <c r="A1710" s="1" t="s">
        <v>2569</v>
      </c>
      <c r="B1710" s="1">
        <v>175999.0</v>
      </c>
      <c r="C1710" s="1">
        <v>5.0</v>
      </c>
      <c r="D1710" s="1">
        <v>-2.0</v>
      </c>
      <c r="E1710" s="1">
        <f t="shared" si="1"/>
        <v>28</v>
      </c>
      <c r="F1710" s="1" t="str">
        <f>VLOOKUP(E1710,State_code!$B$1:$C$56, 2, FALSE)</f>
        <v>MS</v>
      </c>
      <c r="G1710" s="1">
        <v>2803.0</v>
      </c>
      <c r="H1710" s="1">
        <v>-2.0</v>
      </c>
      <c r="I1710" s="1" t="s">
        <v>2569</v>
      </c>
      <c r="J1710" s="5">
        <v>4.0</v>
      </c>
    </row>
    <row r="1711" hidden="1">
      <c r="A1711" s="1" t="s">
        <v>2570</v>
      </c>
      <c r="B1711" s="1">
        <v>176008.0</v>
      </c>
      <c r="C1711" s="1">
        <v>5.0</v>
      </c>
      <c r="D1711" s="1">
        <v>5.0</v>
      </c>
      <c r="E1711" s="1">
        <f t="shared" si="1"/>
        <v>28</v>
      </c>
      <c r="F1711" s="1" t="str">
        <f>VLOOKUP(E1711,State_code!$B$1:$C$56, 2, FALSE)</f>
        <v>MS</v>
      </c>
      <c r="G1711" s="1">
        <v>2802.0</v>
      </c>
      <c r="H1711" s="1">
        <v>-2.0</v>
      </c>
      <c r="I1711" s="1" t="s">
        <v>2570</v>
      </c>
      <c r="J1711" s="5">
        <v>2.0</v>
      </c>
    </row>
    <row r="1712" hidden="1">
      <c r="A1712" s="1" t="s">
        <v>2571</v>
      </c>
      <c r="B1712" s="1">
        <v>176017.0</v>
      </c>
      <c r="C1712" s="1">
        <v>5.0</v>
      </c>
      <c r="D1712" s="1">
        <v>15.0</v>
      </c>
      <c r="E1712" s="1">
        <f t="shared" si="1"/>
        <v>28</v>
      </c>
      <c r="F1712" s="1" t="str">
        <f>VLOOKUP(E1712,State_code!$B$1:$C$56, 2, FALSE)</f>
        <v>MS</v>
      </c>
      <c r="G1712" s="1">
        <v>2801.0</v>
      </c>
      <c r="H1712" s="1">
        <v>-2.0</v>
      </c>
      <c r="I1712" s="1" t="s">
        <v>2571</v>
      </c>
      <c r="J1712" s="5">
        <v>3.0</v>
      </c>
    </row>
    <row r="1713" hidden="1">
      <c r="A1713" s="1" t="s">
        <v>2572</v>
      </c>
      <c r="B1713" s="1">
        <v>176035.0</v>
      </c>
      <c r="C1713" s="1">
        <v>5.0</v>
      </c>
      <c r="D1713" s="1">
        <v>20.0</v>
      </c>
      <c r="E1713" s="1">
        <f t="shared" si="1"/>
        <v>28</v>
      </c>
      <c r="F1713" s="1" t="str">
        <f>VLOOKUP(E1713,State_code!$B$1:$C$56, 2, FALSE)</f>
        <v>MS</v>
      </c>
      <c r="G1713" s="1">
        <v>2801.0</v>
      </c>
      <c r="H1713" s="1">
        <v>-2.0</v>
      </c>
      <c r="I1713" s="1" t="s">
        <v>2572</v>
      </c>
      <c r="J1713" s="5">
        <v>4.0</v>
      </c>
    </row>
    <row r="1714" hidden="1">
      <c r="A1714" s="1" t="s">
        <v>2573</v>
      </c>
      <c r="B1714" s="1">
        <v>176044.0</v>
      </c>
      <c r="C1714" s="1">
        <v>5.0</v>
      </c>
      <c r="D1714" s="1">
        <v>20.0</v>
      </c>
      <c r="E1714" s="1">
        <f t="shared" si="1"/>
        <v>28</v>
      </c>
      <c r="F1714" s="1" t="str">
        <f>VLOOKUP(E1714,State_code!$B$1:$C$56, 2, FALSE)</f>
        <v>MS</v>
      </c>
      <c r="G1714" s="1">
        <v>2802.0</v>
      </c>
      <c r="H1714" s="1">
        <v>-2.0</v>
      </c>
      <c r="I1714" s="1" t="s">
        <v>2573</v>
      </c>
      <c r="J1714" s="5">
        <v>1.0</v>
      </c>
    </row>
    <row r="1715" hidden="1">
      <c r="A1715" s="1" t="s">
        <v>2574</v>
      </c>
      <c r="B1715" s="1">
        <v>176053.0</v>
      </c>
      <c r="C1715" s="1">
        <v>5.0</v>
      </c>
      <c r="D1715" s="1">
        <v>17.0</v>
      </c>
      <c r="E1715" s="1">
        <f t="shared" si="1"/>
        <v>28</v>
      </c>
      <c r="F1715" s="1" t="str">
        <f>VLOOKUP(E1715,State_code!$B$1:$C$56, 2, FALSE)</f>
        <v>MS</v>
      </c>
      <c r="G1715" s="1">
        <v>2802.0</v>
      </c>
      <c r="H1715" s="1">
        <v>75.0</v>
      </c>
      <c r="I1715" s="1" t="s">
        <v>2574</v>
      </c>
      <c r="J1715" s="5">
        <v>4.0</v>
      </c>
    </row>
    <row r="1716" hidden="1">
      <c r="A1716" s="1" t="s">
        <v>2575</v>
      </c>
      <c r="B1716" s="1">
        <v>176062.0</v>
      </c>
      <c r="C1716" s="1">
        <v>5.0</v>
      </c>
      <c r="D1716" s="1">
        <v>-2.0</v>
      </c>
      <c r="E1716" s="1">
        <f t="shared" si="1"/>
        <v>28</v>
      </c>
      <c r="F1716" s="1" t="str">
        <f>VLOOKUP(E1716,State_code!$B$1:$C$56, 2, FALSE)</f>
        <v>MS</v>
      </c>
      <c r="G1716" s="1">
        <v>2804.0</v>
      </c>
      <c r="H1716" s="1">
        <v>-2.0</v>
      </c>
      <c r="I1716" s="1" t="s">
        <v>2575</v>
      </c>
      <c r="J1716" s="5">
        <v>4.0</v>
      </c>
    </row>
    <row r="1717" hidden="1">
      <c r="A1717" s="1" t="s">
        <v>2576</v>
      </c>
      <c r="B1717" s="1">
        <v>176071.0</v>
      </c>
      <c r="C1717" s="1">
        <v>5.0</v>
      </c>
      <c r="D1717" s="1">
        <v>7.0</v>
      </c>
      <c r="E1717" s="1">
        <f t="shared" si="1"/>
        <v>28</v>
      </c>
      <c r="F1717" s="1" t="str">
        <f>VLOOKUP(E1717,State_code!$B$1:$C$56, 2, FALSE)</f>
        <v>MS</v>
      </c>
      <c r="G1717" s="1">
        <v>2804.0</v>
      </c>
      <c r="H1717" s="1">
        <v>-2.0</v>
      </c>
      <c r="I1717" s="1" t="s">
        <v>2576</v>
      </c>
      <c r="J1717" s="5">
        <v>1.0</v>
      </c>
    </row>
    <row r="1718" hidden="1">
      <c r="A1718" s="1" t="s">
        <v>2577</v>
      </c>
      <c r="B1718" s="1">
        <v>176080.0</v>
      </c>
      <c r="C1718" s="1">
        <v>5.0</v>
      </c>
      <c r="D1718" s="1">
        <v>15.0</v>
      </c>
      <c r="E1718" s="1">
        <f t="shared" si="1"/>
        <v>28</v>
      </c>
      <c r="F1718" s="1" t="str">
        <f>VLOOKUP(E1718,State_code!$B$1:$C$56, 2, FALSE)</f>
        <v>MS</v>
      </c>
      <c r="G1718" s="1">
        <v>2803.0</v>
      </c>
      <c r="H1718" s="1">
        <v>-2.0</v>
      </c>
      <c r="I1718" s="1" t="s">
        <v>2577</v>
      </c>
      <c r="J1718" s="5">
        <v>1.0</v>
      </c>
    </row>
    <row r="1719" hidden="1">
      <c r="A1719" s="1" t="s">
        <v>2578</v>
      </c>
      <c r="B1719" s="1">
        <v>176169.0</v>
      </c>
      <c r="C1719" s="1">
        <v>5.0</v>
      </c>
      <c r="D1719" s="1">
        <v>4.0</v>
      </c>
      <c r="E1719" s="1">
        <f t="shared" si="1"/>
        <v>28</v>
      </c>
      <c r="F1719" s="1" t="str">
        <f>VLOOKUP(E1719,State_code!$B$1:$C$56, 2, FALSE)</f>
        <v>MS</v>
      </c>
      <c r="G1719" s="1">
        <v>2801.0</v>
      </c>
      <c r="H1719" s="1">
        <v>-2.0</v>
      </c>
      <c r="I1719" s="1" t="s">
        <v>2578</v>
      </c>
      <c r="J1719" s="5">
        <v>3.0</v>
      </c>
    </row>
    <row r="1720" hidden="1">
      <c r="A1720" s="1" t="s">
        <v>2579</v>
      </c>
      <c r="B1720" s="1">
        <v>176178.0</v>
      </c>
      <c r="C1720" s="1">
        <v>5.0</v>
      </c>
      <c r="D1720" s="1">
        <v>4.0</v>
      </c>
      <c r="E1720" s="1">
        <f t="shared" si="1"/>
        <v>28</v>
      </c>
      <c r="F1720" s="1" t="str">
        <f>VLOOKUP(E1720,State_code!$B$1:$C$56, 2, FALSE)</f>
        <v>MS</v>
      </c>
      <c r="G1720" s="1">
        <v>2801.0</v>
      </c>
      <c r="H1720" s="1">
        <v>-2.0</v>
      </c>
      <c r="I1720" s="1" t="s">
        <v>2579</v>
      </c>
      <c r="J1720" s="5">
        <v>4.0</v>
      </c>
    </row>
    <row r="1721" hidden="1">
      <c r="A1721" s="1" t="s">
        <v>2580</v>
      </c>
      <c r="B1721" s="1">
        <v>176239.0</v>
      </c>
      <c r="C1721" s="1">
        <v>5.0</v>
      </c>
      <c r="D1721" s="1">
        <v>4.0</v>
      </c>
      <c r="E1721" s="1">
        <f t="shared" si="1"/>
        <v>28</v>
      </c>
      <c r="F1721" s="1" t="str">
        <f>VLOOKUP(E1721,State_code!$B$1:$C$56, 2, FALSE)</f>
        <v>MS</v>
      </c>
      <c r="G1721" s="1">
        <v>2804.0</v>
      </c>
      <c r="H1721" s="1">
        <v>-2.0</v>
      </c>
      <c r="I1721" s="1" t="s">
        <v>2580</v>
      </c>
      <c r="J1721" s="5">
        <v>4.0</v>
      </c>
    </row>
    <row r="1722" hidden="1">
      <c r="A1722" s="1" t="s">
        <v>2581</v>
      </c>
      <c r="B1722" s="1">
        <v>176318.0</v>
      </c>
      <c r="C1722" s="1">
        <v>5.0</v>
      </c>
      <c r="D1722" s="1">
        <v>21.0</v>
      </c>
      <c r="E1722" s="1">
        <f t="shared" si="1"/>
        <v>28</v>
      </c>
      <c r="F1722" s="1" t="str">
        <f>VLOOKUP(E1722,State_code!$B$1:$C$56, 2, FALSE)</f>
        <v>MS</v>
      </c>
      <c r="G1722" s="1">
        <v>2801.0</v>
      </c>
      <c r="H1722" s="1">
        <v>71.0</v>
      </c>
      <c r="I1722" s="1" t="s">
        <v>2581</v>
      </c>
      <c r="J1722" s="5">
        <v>4.0</v>
      </c>
    </row>
    <row r="1723" hidden="1">
      <c r="A1723" s="1" t="s">
        <v>2582</v>
      </c>
      <c r="B1723" s="1">
        <v>176336.0</v>
      </c>
      <c r="C1723" s="1">
        <v>5.0</v>
      </c>
      <c r="D1723" s="1">
        <v>23.0</v>
      </c>
      <c r="E1723" s="1">
        <f t="shared" si="1"/>
        <v>28</v>
      </c>
      <c r="F1723" s="1" t="str">
        <f>VLOOKUP(E1723,State_code!$B$1:$C$56, 2, FALSE)</f>
        <v>MS</v>
      </c>
      <c r="G1723" s="1">
        <v>2803.0</v>
      </c>
      <c r="H1723" s="1">
        <v>54.0</v>
      </c>
      <c r="I1723" s="1" t="s">
        <v>2582</v>
      </c>
      <c r="J1723" s="5">
        <v>3.0</v>
      </c>
    </row>
    <row r="1724" hidden="1">
      <c r="A1724" s="1" t="s">
        <v>2583</v>
      </c>
      <c r="B1724" s="1">
        <v>176354.0</v>
      </c>
      <c r="C1724" s="1">
        <v>5.0</v>
      </c>
      <c r="D1724" s="1">
        <v>4.0</v>
      </c>
      <c r="E1724" s="1">
        <f t="shared" si="1"/>
        <v>28</v>
      </c>
      <c r="F1724" s="1" t="str">
        <f>VLOOKUP(E1724,State_code!$B$1:$C$56, 2, FALSE)</f>
        <v>MS</v>
      </c>
      <c r="G1724" s="1">
        <v>2803.0</v>
      </c>
      <c r="H1724" s="1">
        <v>-2.0</v>
      </c>
      <c r="I1724" s="1" t="s">
        <v>2583</v>
      </c>
      <c r="J1724" s="5">
        <v>4.0</v>
      </c>
    </row>
    <row r="1725" hidden="1">
      <c r="A1725" s="1" t="s">
        <v>2584</v>
      </c>
      <c r="B1725" s="1">
        <v>176372.0</v>
      </c>
      <c r="C1725" s="1">
        <v>5.0</v>
      </c>
      <c r="D1725" s="1">
        <v>15.0</v>
      </c>
      <c r="E1725" s="1">
        <f t="shared" si="1"/>
        <v>28</v>
      </c>
      <c r="F1725" s="1" t="str">
        <f>VLOOKUP(E1725,State_code!$B$1:$C$56, 2, FALSE)</f>
        <v>MS</v>
      </c>
      <c r="G1725" s="1">
        <v>2804.0</v>
      </c>
      <c r="H1725" s="1">
        <v>-2.0</v>
      </c>
      <c r="I1725" s="1" t="s">
        <v>2584</v>
      </c>
      <c r="J1725" s="5">
        <v>1.0</v>
      </c>
    </row>
    <row r="1726" hidden="1">
      <c r="A1726" s="1" t="s">
        <v>2585</v>
      </c>
      <c r="B1726" s="1">
        <v>176406.0</v>
      </c>
      <c r="C1726" s="1">
        <v>5.0</v>
      </c>
      <c r="D1726" s="1">
        <v>21.0</v>
      </c>
      <c r="E1726" s="1">
        <f t="shared" si="1"/>
        <v>28</v>
      </c>
      <c r="F1726" s="1" t="str">
        <f>VLOOKUP(E1726,State_code!$B$1:$C$56, 2, FALSE)</f>
        <v>MS</v>
      </c>
      <c r="G1726" s="1">
        <v>2802.0</v>
      </c>
      <c r="H1726" s="1">
        <v>76.0</v>
      </c>
      <c r="I1726" s="1" t="s">
        <v>2585</v>
      </c>
      <c r="J1726" s="5">
        <v>4.0</v>
      </c>
    </row>
    <row r="1727" hidden="1">
      <c r="A1727" s="1" t="s">
        <v>2586</v>
      </c>
      <c r="B1727" s="1">
        <v>176433.0</v>
      </c>
      <c r="C1727" s="1">
        <v>5.0</v>
      </c>
      <c r="D1727" s="1">
        <v>-2.0</v>
      </c>
      <c r="E1727" s="1">
        <f t="shared" si="1"/>
        <v>28</v>
      </c>
      <c r="F1727" s="1" t="str">
        <f>VLOOKUP(E1727,State_code!$B$1:$C$56, 2, FALSE)</f>
        <v>MS</v>
      </c>
      <c r="G1727" s="1">
        <v>2801.0</v>
      </c>
      <c r="H1727" s="1">
        <v>-2.0</v>
      </c>
      <c r="I1727" s="1" t="s">
        <v>2586</v>
      </c>
      <c r="J1727" s="5">
        <v>4.0</v>
      </c>
    </row>
    <row r="1728" hidden="1">
      <c r="A1728" s="1" t="s">
        <v>2587</v>
      </c>
      <c r="B1728" s="1">
        <v>176451.0</v>
      </c>
      <c r="C1728" s="1">
        <v>5.0</v>
      </c>
      <c r="D1728" s="1">
        <v>24.0</v>
      </c>
      <c r="E1728" s="1">
        <f t="shared" si="1"/>
        <v>28</v>
      </c>
      <c r="F1728" s="1" t="str">
        <f>VLOOKUP(E1728,State_code!$B$1:$C$56, 2, FALSE)</f>
        <v>MS</v>
      </c>
      <c r="G1728" s="1">
        <v>2803.0</v>
      </c>
      <c r="H1728" s="1">
        <v>42.0</v>
      </c>
      <c r="I1728" s="1" t="s">
        <v>2587</v>
      </c>
      <c r="J1728" s="5">
        <v>1.0</v>
      </c>
    </row>
    <row r="1729" hidden="1">
      <c r="A1729" s="1" t="s">
        <v>2588</v>
      </c>
      <c r="B1729" s="1">
        <v>176479.0</v>
      </c>
      <c r="C1729" s="1">
        <v>5.0</v>
      </c>
      <c r="D1729" s="1">
        <v>17.0</v>
      </c>
      <c r="E1729" s="1">
        <f t="shared" si="1"/>
        <v>28</v>
      </c>
      <c r="F1729" s="1" t="str">
        <f>VLOOKUP(E1729,State_code!$B$1:$C$56, 2, FALSE)</f>
        <v>MS</v>
      </c>
      <c r="G1729" s="1">
        <v>2804.0</v>
      </c>
      <c r="H1729" s="1">
        <v>54.0</v>
      </c>
      <c r="I1729" s="1" t="s">
        <v>2588</v>
      </c>
      <c r="J1729" s="5">
        <v>4.0</v>
      </c>
    </row>
    <row r="1730" hidden="1">
      <c r="A1730" s="1" t="s">
        <v>2589</v>
      </c>
      <c r="B1730" s="1">
        <v>176600.0</v>
      </c>
      <c r="C1730" s="1">
        <v>4.0</v>
      </c>
      <c r="D1730" s="1">
        <v>24.0</v>
      </c>
      <c r="E1730" s="1">
        <f t="shared" si="1"/>
        <v>29</v>
      </c>
      <c r="F1730" s="1" t="str">
        <f>VLOOKUP(E1730,State_code!$B$1:$C$56, 2, FALSE)</f>
        <v>MO</v>
      </c>
      <c r="G1730" s="1">
        <v>2901.0</v>
      </c>
      <c r="H1730" s="1">
        <v>30.0</v>
      </c>
      <c r="I1730" s="1" t="s">
        <v>2589</v>
      </c>
      <c r="J1730" s="5">
        <v>2.0</v>
      </c>
    </row>
    <row r="1731" hidden="1">
      <c r="A1731" s="1" t="s">
        <v>2590</v>
      </c>
      <c r="B1731" s="1">
        <v>176628.0</v>
      </c>
      <c r="C1731" s="1">
        <v>4.0</v>
      </c>
      <c r="D1731" s="1">
        <v>19.0</v>
      </c>
      <c r="E1731" s="1">
        <f t="shared" si="1"/>
        <v>29</v>
      </c>
      <c r="F1731" s="1" t="str">
        <f>VLOOKUP(E1731,State_code!$B$1:$C$56, 2, FALSE)</f>
        <v>MO</v>
      </c>
      <c r="G1731" s="1">
        <v>2905.0</v>
      </c>
      <c r="H1731" s="1">
        <v>30.0</v>
      </c>
      <c r="I1731" s="1" t="s">
        <v>2590</v>
      </c>
      <c r="J1731" s="5">
        <v>4.0</v>
      </c>
    </row>
    <row r="1732" hidden="1">
      <c r="A1732" s="1" t="s">
        <v>2591</v>
      </c>
      <c r="B1732" s="1">
        <v>176664.0</v>
      </c>
      <c r="C1732" s="1">
        <v>4.0</v>
      </c>
      <c r="D1732" s="1">
        <v>24.0</v>
      </c>
      <c r="E1732" s="1">
        <f t="shared" si="1"/>
        <v>29</v>
      </c>
      <c r="F1732" s="1" t="str">
        <f>VLOOKUP(E1732,State_code!$B$1:$C$56, 2, FALSE)</f>
        <v>MO</v>
      </c>
      <c r="G1732" s="1">
        <v>2907.0</v>
      </c>
      <c r="H1732" s="1">
        <v>54.0</v>
      </c>
      <c r="I1732" s="1" t="s">
        <v>2591</v>
      </c>
      <c r="J1732" s="5">
        <v>4.0</v>
      </c>
    </row>
    <row r="1733" hidden="1">
      <c r="A1733" s="1" t="s">
        <v>2592</v>
      </c>
      <c r="B1733" s="1">
        <v>176716.0</v>
      </c>
      <c r="C1733" s="1">
        <v>4.0</v>
      </c>
      <c r="D1733" s="1">
        <v>-2.0</v>
      </c>
      <c r="E1733" s="1">
        <f t="shared" si="1"/>
        <v>29</v>
      </c>
      <c r="F1733" s="1" t="str">
        <f>VLOOKUP(E1733,State_code!$B$1:$C$56, 2, FALSE)</f>
        <v>MO</v>
      </c>
      <c r="G1733" s="1">
        <v>2904.0</v>
      </c>
      <c r="H1733" s="1">
        <v>-2.0</v>
      </c>
      <c r="I1733" s="1" t="s">
        <v>2592</v>
      </c>
      <c r="J1733" s="5">
        <v>1.0</v>
      </c>
    </row>
    <row r="1734" hidden="1">
      <c r="A1734" s="1" t="s">
        <v>2593</v>
      </c>
      <c r="B1734" s="1">
        <v>176770.0</v>
      </c>
      <c r="C1734" s="1">
        <v>4.0</v>
      </c>
      <c r="D1734" s="1">
        <v>26.0</v>
      </c>
      <c r="E1734" s="1">
        <f t="shared" si="1"/>
        <v>29</v>
      </c>
      <c r="F1734" s="1" t="str">
        <f>VLOOKUP(E1734,State_code!$B$1:$C$56, 2, FALSE)</f>
        <v>MO</v>
      </c>
      <c r="G1734" s="1">
        <v>2907.0</v>
      </c>
      <c r="H1734" s="1">
        <v>-2.0</v>
      </c>
      <c r="I1734" s="1" t="s">
        <v>2593</v>
      </c>
      <c r="J1734" s="5">
        <v>1.0</v>
      </c>
    </row>
    <row r="1735" hidden="1">
      <c r="A1735" s="1" t="s">
        <v>2594</v>
      </c>
      <c r="B1735" s="1">
        <v>176789.0</v>
      </c>
      <c r="C1735" s="1">
        <v>4.0</v>
      </c>
      <c r="D1735" s="1">
        <v>22.0</v>
      </c>
      <c r="E1735" s="1">
        <f t="shared" si="1"/>
        <v>29</v>
      </c>
      <c r="F1735" s="1" t="str">
        <f>VLOOKUP(E1735,State_code!$B$1:$C$56, 2, FALSE)</f>
        <v>MO</v>
      </c>
      <c r="G1735" s="1">
        <v>2904.0</v>
      </c>
      <c r="H1735" s="1">
        <v>79.0</v>
      </c>
      <c r="I1735" s="1" t="s">
        <v>2594</v>
      </c>
      <c r="J1735" s="5">
        <v>4.0</v>
      </c>
    </row>
    <row r="1736" hidden="1">
      <c r="A1736" s="1" t="s">
        <v>2595</v>
      </c>
      <c r="B1736" s="1">
        <v>176798.0</v>
      </c>
      <c r="C1736" s="1">
        <v>4.0</v>
      </c>
      <c r="D1736" s="1">
        <v>-2.0</v>
      </c>
      <c r="E1736" s="1">
        <f t="shared" si="1"/>
        <v>29</v>
      </c>
      <c r="F1736" s="1" t="str">
        <f>VLOOKUP(E1736,State_code!$B$1:$C$56, 2, FALSE)</f>
        <v>MO</v>
      </c>
      <c r="G1736" s="1">
        <v>2908.0</v>
      </c>
      <c r="H1736" s="1">
        <v>-2.0</v>
      </c>
      <c r="I1736" s="1" t="s">
        <v>2595</v>
      </c>
      <c r="J1736" s="5">
        <v>1.0</v>
      </c>
    </row>
    <row r="1737" hidden="1">
      <c r="A1737" s="1" t="s">
        <v>2596</v>
      </c>
      <c r="B1737" s="1">
        <v>176910.0</v>
      </c>
      <c r="C1737" s="1">
        <v>4.0</v>
      </c>
      <c r="D1737" s="1">
        <v>24.0</v>
      </c>
      <c r="E1737" s="1">
        <f t="shared" si="1"/>
        <v>29</v>
      </c>
      <c r="F1737" s="1" t="str">
        <f>VLOOKUP(E1737,State_code!$B$1:$C$56, 2, FALSE)</f>
        <v>MO</v>
      </c>
      <c r="G1737" s="1">
        <v>2906.0</v>
      </c>
      <c r="H1737" s="1">
        <v>48.0</v>
      </c>
      <c r="I1737" s="1" t="s">
        <v>2596</v>
      </c>
      <c r="J1737" s="5">
        <v>2.0</v>
      </c>
    </row>
    <row r="1738" hidden="1">
      <c r="A1738" s="1" t="s">
        <v>2597</v>
      </c>
      <c r="B1738" s="1">
        <v>176947.0</v>
      </c>
      <c r="C1738" s="1">
        <v>4.0</v>
      </c>
      <c r="D1738" s="1">
        <v>22.0</v>
      </c>
      <c r="E1738" s="1">
        <f t="shared" si="1"/>
        <v>29</v>
      </c>
      <c r="F1738" s="1" t="str">
        <f>VLOOKUP(E1738,State_code!$B$1:$C$56, 2, FALSE)</f>
        <v>MO</v>
      </c>
      <c r="G1738" s="1">
        <v>2904.0</v>
      </c>
      <c r="H1738" s="1">
        <v>71.0</v>
      </c>
      <c r="I1738" s="1" t="s">
        <v>2597</v>
      </c>
      <c r="J1738" s="5">
        <v>2.0</v>
      </c>
    </row>
    <row r="1739" hidden="1">
      <c r="A1739" s="1" t="s">
        <v>2598</v>
      </c>
      <c r="B1739" s="1">
        <v>176965.0</v>
      </c>
      <c r="C1739" s="1">
        <v>4.0</v>
      </c>
      <c r="D1739" s="1">
        <v>18.0</v>
      </c>
      <c r="E1739" s="1">
        <f t="shared" si="1"/>
        <v>29</v>
      </c>
      <c r="F1739" s="1" t="str">
        <f>VLOOKUP(E1739,State_code!$B$1:$C$56, 2, FALSE)</f>
        <v>MO</v>
      </c>
      <c r="G1739" s="1">
        <v>2904.0</v>
      </c>
      <c r="H1739" s="1">
        <v>-2.0</v>
      </c>
      <c r="I1739" s="1" t="s">
        <v>2598</v>
      </c>
      <c r="J1739" s="5">
        <v>1.0</v>
      </c>
    </row>
    <row r="1740" hidden="1">
      <c r="A1740" s="1" t="s">
        <v>2599</v>
      </c>
      <c r="B1740" s="1">
        <v>176983.0</v>
      </c>
      <c r="C1740" s="1">
        <v>4.0</v>
      </c>
      <c r="D1740" s="1">
        <v>-2.0</v>
      </c>
      <c r="E1740" s="1">
        <f t="shared" si="1"/>
        <v>29</v>
      </c>
      <c r="F1740" s="1" t="str">
        <f>VLOOKUP(E1740,State_code!$B$1:$C$56, 2, FALSE)</f>
        <v>MO</v>
      </c>
      <c r="G1740" s="1">
        <v>2906.0</v>
      </c>
      <c r="H1740" s="1">
        <v>-2.0</v>
      </c>
      <c r="I1740" s="1" t="s">
        <v>2599</v>
      </c>
      <c r="J1740" s="5">
        <v>2.0</v>
      </c>
    </row>
    <row r="1741" hidden="1">
      <c r="A1741" s="1" t="s">
        <v>2600</v>
      </c>
      <c r="B1741" s="1">
        <v>177038.0</v>
      </c>
      <c r="C1741" s="1">
        <v>4.0</v>
      </c>
      <c r="D1741" s="1">
        <v>26.0</v>
      </c>
      <c r="E1741" s="1">
        <f t="shared" si="1"/>
        <v>20</v>
      </c>
      <c r="F1741" s="1" t="str">
        <f>VLOOKUP(E1741,State_code!$B$1:$C$56, 2, FALSE)</f>
        <v>KS</v>
      </c>
      <c r="G1741" s="1">
        <v>2003.0</v>
      </c>
      <c r="H1741" s="1">
        <v>-2.0</v>
      </c>
      <c r="I1741" s="1" t="s">
        <v>2600</v>
      </c>
      <c r="J1741" s="5">
        <v>3.0</v>
      </c>
    </row>
    <row r="1742" hidden="1">
      <c r="A1742" s="1" t="s">
        <v>1316</v>
      </c>
      <c r="B1742" s="1">
        <v>177065.0</v>
      </c>
      <c r="C1742" s="1">
        <v>4.0</v>
      </c>
      <c r="D1742" s="1">
        <v>18.0</v>
      </c>
      <c r="E1742" s="1">
        <f t="shared" si="1"/>
        <v>29</v>
      </c>
      <c r="F1742" s="1" t="str">
        <f>VLOOKUP(E1742,State_code!$B$1:$C$56, 2, FALSE)</f>
        <v>MO</v>
      </c>
      <c r="G1742" s="1">
        <v>2904.0</v>
      </c>
      <c r="H1742" s="1">
        <v>61.0</v>
      </c>
      <c r="I1742" s="1" t="s">
        <v>1316</v>
      </c>
      <c r="J1742" s="5">
        <v>3.0</v>
      </c>
    </row>
    <row r="1743" hidden="1">
      <c r="A1743" s="1" t="s">
        <v>2601</v>
      </c>
      <c r="B1743" s="1">
        <v>177083.0</v>
      </c>
      <c r="C1743" s="1">
        <v>4.0</v>
      </c>
      <c r="D1743" s="1">
        <v>24.0</v>
      </c>
      <c r="E1743" s="1">
        <f t="shared" si="1"/>
        <v>29</v>
      </c>
      <c r="F1743" s="1" t="str">
        <f>VLOOKUP(E1743,State_code!$B$1:$C$56, 2, FALSE)</f>
        <v>MO</v>
      </c>
      <c r="G1743" s="1">
        <v>2906.0</v>
      </c>
      <c r="H1743" s="1">
        <v>30.0</v>
      </c>
      <c r="I1743" s="1" t="s">
        <v>2601</v>
      </c>
      <c r="J1743" s="5">
        <v>4.0</v>
      </c>
    </row>
    <row r="1744" hidden="1">
      <c r="A1744" s="1" t="s">
        <v>2602</v>
      </c>
      <c r="B1744" s="1">
        <v>177092.0</v>
      </c>
      <c r="C1744" s="1">
        <v>4.0</v>
      </c>
      <c r="D1744" s="1">
        <v>24.0</v>
      </c>
      <c r="E1744" s="1">
        <f t="shared" si="1"/>
        <v>29</v>
      </c>
      <c r="F1744" s="1" t="str">
        <f>VLOOKUP(E1744,State_code!$B$1:$C$56, 2, FALSE)</f>
        <v>MO</v>
      </c>
      <c r="G1744" s="1">
        <v>2901.0</v>
      </c>
      <c r="H1744" s="1">
        <v>68.0</v>
      </c>
      <c r="I1744" s="1" t="s">
        <v>2602</v>
      </c>
      <c r="J1744" s="5">
        <v>3.0</v>
      </c>
    </row>
    <row r="1745" hidden="1">
      <c r="A1745" s="1" t="s">
        <v>711</v>
      </c>
      <c r="B1745" s="1">
        <v>177117.0</v>
      </c>
      <c r="C1745" s="1">
        <v>4.0</v>
      </c>
      <c r="D1745" s="1">
        <v>23.0</v>
      </c>
      <c r="E1745" s="1">
        <f t="shared" si="1"/>
        <v>29</v>
      </c>
      <c r="F1745" s="1" t="str">
        <f>VLOOKUP(E1745,State_code!$B$1:$C$56, 2, FALSE)</f>
        <v>MO</v>
      </c>
      <c r="G1745" s="1">
        <v>2904.0</v>
      </c>
      <c r="H1745" s="1">
        <v>-2.0</v>
      </c>
      <c r="I1745" s="1" t="s">
        <v>711</v>
      </c>
      <c r="J1745" s="5">
        <v>1.0</v>
      </c>
    </row>
    <row r="1746" hidden="1">
      <c r="A1746" s="1" t="s">
        <v>2603</v>
      </c>
      <c r="B1746" s="1">
        <v>177126.0</v>
      </c>
      <c r="C1746" s="1">
        <v>4.0</v>
      </c>
      <c r="D1746" s="1">
        <v>24.0</v>
      </c>
      <c r="E1746" s="1">
        <f t="shared" si="1"/>
        <v>29</v>
      </c>
      <c r="F1746" s="1" t="str">
        <f>VLOOKUP(E1746,State_code!$B$1:$C$56, 2, FALSE)</f>
        <v>MO</v>
      </c>
      <c r="G1746" s="1">
        <v>2902.0</v>
      </c>
      <c r="H1746" s="1">
        <v>97.0</v>
      </c>
      <c r="I1746" s="1" t="s">
        <v>2603</v>
      </c>
      <c r="J1746" s="5">
        <v>1.0</v>
      </c>
    </row>
    <row r="1747" hidden="1">
      <c r="A1747" s="1" t="s">
        <v>2604</v>
      </c>
      <c r="B1747" s="1">
        <v>177135.0</v>
      </c>
      <c r="C1747" s="1">
        <v>4.0</v>
      </c>
      <c r="D1747" s="1">
        <v>4.0</v>
      </c>
      <c r="E1747" s="1">
        <f t="shared" si="1"/>
        <v>29</v>
      </c>
      <c r="F1747" s="1" t="str">
        <f>VLOOKUP(E1747,State_code!$B$1:$C$56, 2, FALSE)</f>
        <v>MO</v>
      </c>
      <c r="G1747" s="1">
        <v>2907.0</v>
      </c>
      <c r="H1747" s="1">
        <v>-2.0</v>
      </c>
      <c r="I1747" s="1" t="s">
        <v>2604</v>
      </c>
      <c r="J1747" s="5">
        <v>3.0</v>
      </c>
    </row>
    <row r="1748" hidden="1">
      <c r="A1748" s="1" t="s">
        <v>2605</v>
      </c>
      <c r="B1748" s="1">
        <v>177144.0</v>
      </c>
      <c r="C1748" s="1">
        <v>4.0</v>
      </c>
      <c r="D1748" s="1">
        <v>22.0</v>
      </c>
      <c r="E1748" s="1">
        <f t="shared" si="1"/>
        <v>29</v>
      </c>
      <c r="F1748" s="1" t="str">
        <f>VLOOKUP(E1748,State_code!$B$1:$C$56, 2, FALSE)</f>
        <v>MO</v>
      </c>
      <c r="G1748" s="1">
        <v>2906.0</v>
      </c>
      <c r="H1748" s="1">
        <v>61.0</v>
      </c>
      <c r="I1748" s="1" t="s">
        <v>2605</v>
      </c>
      <c r="J1748" s="5">
        <v>1.0</v>
      </c>
    </row>
    <row r="1749" hidden="1">
      <c r="A1749" s="1" t="s">
        <v>303</v>
      </c>
      <c r="B1749" s="1">
        <v>177214.0</v>
      </c>
      <c r="C1749" s="1">
        <v>4.0</v>
      </c>
      <c r="D1749" s="1">
        <v>20.0</v>
      </c>
      <c r="E1749" s="1">
        <f t="shared" si="1"/>
        <v>29</v>
      </c>
      <c r="F1749" s="1" t="str">
        <f>VLOOKUP(E1749,State_code!$B$1:$C$56, 2, FALSE)</f>
        <v>MO</v>
      </c>
      <c r="G1749" s="1">
        <v>2907.0</v>
      </c>
      <c r="H1749" s="1">
        <v>61.0</v>
      </c>
      <c r="I1749" s="1" t="s">
        <v>303</v>
      </c>
      <c r="J1749" s="5">
        <v>3.0</v>
      </c>
    </row>
    <row r="1750" hidden="1">
      <c r="A1750" s="1" t="s">
        <v>2606</v>
      </c>
      <c r="B1750" s="1">
        <v>177250.0</v>
      </c>
      <c r="C1750" s="1">
        <v>4.0</v>
      </c>
      <c r="D1750" s="1">
        <v>5.0</v>
      </c>
      <c r="E1750" s="1">
        <f t="shared" si="1"/>
        <v>29</v>
      </c>
      <c r="F1750" s="1" t="str">
        <f>VLOOKUP(E1750,State_code!$B$1:$C$56, 2, FALSE)</f>
        <v>MO</v>
      </c>
      <c r="G1750" s="1">
        <v>2902.0</v>
      </c>
      <c r="H1750" s="1">
        <v>-2.0</v>
      </c>
      <c r="I1750" s="1" t="s">
        <v>2606</v>
      </c>
      <c r="J1750" s="5">
        <v>1.0</v>
      </c>
    </row>
    <row r="1751" hidden="1">
      <c r="A1751" s="1" t="s">
        <v>2607</v>
      </c>
      <c r="B1751" s="1">
        <v>177278.0</v>
      </c>
      <c r="C1751" s="1">
        <v>4.0</v>
      </c>
      <c r="D1751" s="1">
        <v>24.0</v>
      </c>
      <c r="E1751" s="1">
        <f t="shared" si="1"/>
        <v>29</v>
      </c>
      <c r="F1751" s="1" t="str">
        <f>VLOOKUP(E1751,State_code!$B$1:$C$56, 2, FALSE)</f>
        <v>MO</v>
      </c>
      <c r="G1751" s="1">
        <v>2901.0</v>
      </c>
      <c r="H1751" s="1">
        <v>76.0</v>
      </c>
      <c r="I1751" s="1" t="s">
        <v>2607</v>
      </c>
      <c r="J1751" s="5">
        <v>3.0</v>
      </c>
    </row>
    <row r="1752" hidden="1">
      <c r="A1752" s="1" t="s">
        <v>2608</v>
      </c>
      <c r="B1752" s="1">
        <v>177302.0</v>
      </c>
      <c r="C1752" s="1">
        <v>4.0</v>
      </c>
      <c r="D1752" s="1">
        <v>-2.0</v>
      </c>
      <c r="E1752" s="1">
        <f t="shared" si="1"/>
        <v>29</v>
      </c>
      <c r="F1752" s="1" t="str">
        <f>VLOOKUP(E1752,State_code!$B$1:$C$56, 2, FALSE)</f>
        <v>MO</v>
      </c>
      <c r="G1752" s="1">
        <v>2906.0</v>
      </c>
      <c r="H1752" s="1">
        <v>-2.0</v>
      </c>
      <c r="I1752" s="1" t="s">
        <v>2608</v>
      </c>
      <c r="J1752" s="5">
        <v>2.0</v>
      </c>
    </row>
    <row r="1753" hidden="1">
      <c r="A1753" s="1" t="s">
        <v>2609</v>
      </c>
      <c r="B1753" s="1">
        <v>177339.0</v>
      </c>
      <c r="C1753" s="1">
        <v>4.0</v>
      </c>
      <c r="D1753" s="1">
        <v>19.0</v>
      </c>
      <c r="E1753" s="1">
        <f t="shared" si="1"/>
        <v>29</v>
      </c>
      <c r="F1753" s="1" t="str">
        <f>VLOOKUP(E1753,State_code!$B$1:$C$56, 2, FALSE)</f>
        <v>MO</v>
      </c>
      <c r="G1753" s="1">
        <v>2907.0</v>
      </c>
      <c r="H1753" s="1">
        <v>27.0</v>
      </c>
      <c r="I1753" s="1" t="s">
        <v>2609</v>
      </c>
      <c r="J1753" s="5">
        <v>2.0</v>
      </c>
    </row>
    <row r="1754" hidden="1">
      <c r="A1754" s="1" t="s">
        <v>2610</v>
      </c>
      <c r="B1754" s="1">
        <v>177418.0</v>
      </c>
      <c r="C1754" s="1">
        <v>4.0</v>
      </c>
      <c r="D1754" s="1">
        <v>19.0</v>
      </c>
      <c r="E1754" s="1">
        <f t="shared" si="1"/>
        <v>29</v>
      </c>
      <c r="F1754" s="1" t="str">
        <f>VLOOKUP(E1754,State_code!$B$1:$C$56, 2, FALSE)</f>
        <v>MO</v>
      </c>
      <c r="G1754" s="1">
        <v>2901.0</v>
      </c>
      <c r="H1754" s="1">
        <v>30.0</v>
      </c>
      <c r="I1754" s="1" t="s">
        <v>2610</v>
      </c>
      <c r="J1754" s="5">
        <v>4.0</v>
      </c>
    </row>
    <row r="1755" hidden="1">
      <c r="A1755" s="1" t="s">
        <v>2611</v>
      </c>
      <c r="B1755" s="1">
        <v>177436.0</v>
      </c>
      <c r="C1755" s="1">
        <v>4.0</v>
      </c>
      <c r="D1755" s="1">
        <v>-2.0</v>
      </c>
      <c r="E1755" s="1">
        <f t="shared" si="1"/>
        <v>29</v>
      </c>
      <c r="F1755" s="1" t="str">
        <f>VLOOKUP(E1755,State_code!$B$1:$C$56, 2, FALSE)</f>
        <v>MO</v>
      </c>
      <c r="G1755" s="1">
        <v>2902.0</v>
      </c>
      <c r="H1755" s="1">
        <v>-2.0</v>
      </c>
      <c r="I1755" s="1" t="s">
        <v>2611</v>
      </c>
      <c r="J1755" s="5">
        <v>1.0</v>
      </c>
    </row>
    <row r="1756" hidden="1">
      <c r="A1756" s="1" t="s">
        <v>2612</v>
      </c>
      <c r="B1756" s="1">
        <v>177472.0</v>
      </c>
      <c r="C1756" s="1">
        <v>4.0</v>
      </c>
      <c r="D1756" s="1">
        <v>7.0</v>
      </c>
      <c r="E1756" s="1">
        <f t="shared" si="1"/>
        <v>29</v>
      </c>
      <c r="F1756" s="1" t="str">
        <f>VLOOKUP(E1756,State_code!$B$1:$C$56, 2, FALSE)</f>
        <v>MO</v>
      </c>
      <c r="G1756" s="1">
        <v>2907.0</v>
      </c>
      <c r="H1756" s="1">
        <v>-2.0</v>
      </c>
      <c r="I1756" s="1" t="s">
        <v>2612</v>
      </c>
      <c r="J1756" s="5">
        <v>4.0</v>
      </c>
    </row>
    <row r="1757" hidden="1">
      <c r="A1757" s="1" t="s">
        <v>2613</v>
      </c>
      <c r="B1757" s="1">
        <v>177542.0</v>
      </c>
      <c r="C1757" s="1">
        <v>4.0</v>
      </c>
      <c r="D1757" s="1">
        <v>22.0</v>
      </c>
      <c r="E1757" s="1">
        <f t="shared" si="1"/>
        <v>29</v>
      </c>
      <c r="F1757" s="1" t="str">
        <f>VLOOKUP(E1757,State_code!$B$1:$C$56, 2, FALSE)</f>
        <v>MO</v>
      </c>
      <c r="G1757" s="1">
        <v>2906.0</v>
      </c>
      <c r="H1757" s="1">
        <v>75.0</v>
      </c>
      <c r="I1757" s="1" t="s">
        <v>2613</v>
      </c>
      <c r="J1757" s="5">
        <v>1.0</v>
      </c>
    </row>
    <row r="1758" hidden="1">
      <c r="A1758" s="1" t="s">
        <v>2614</v>
      </c>
      <c r="B1758" s="1">
        <v>177551.0</v>
      </c>
      <c r="C1758" s="1">
        <v>4.0</v>
      </c>
      <c r="D1758" s="1">
        <v>22.0</v>
      </c>
      <c r="E1758" s="1">
        <f t="shared" si="1"/>
        <v>29</v>
      </c>
      <c r="F1758" s="1" t="str">
        <f>VLOOKUP(E1758,State_code!$B$1:$C$56, 2, FALSE)</f>
        <v>MO</v>
      </c>
      <c r="G1758" s="1">
        <v>2901.0</v>
      </c>
      <c r="H1758" s="1">
        <v>-2.0</v>
      </c>
      <c r="I1758" s="1" t="s">
        <v>2614</v>
      </c>
      <c r="J1758" s="5">
        <v>4.0</v>
      </c>
    </row>
    <row r="1759" hidden="1">
      <c r="A1759" s="1" t="s">
        <v>2615</v>
      </c>
      <c r="B1759" s="1">
        <v>177588.0</v>
      </c>
      <c r="C1759" s="1">
        <v>4.0</v>
      </c>
      <c r="D1759" s="1">
        <v>-2.0</v>
      </c>
      <c r="E1759" s="1">
        <f t="shared" si="1"/>
        <v>29</v>
      </c>
      <c r="F1759" s="1" t="str">
        <f>VLOOKUP(E1759,State_code!$B$1:$C$56, 2, FALSE)</f>
        <v>MO</v>
      </c>
      <c r="G1759" s="1">
        <v>2905.0</v>
      </c>
      <c r="H1759" s="1">
        <v>-2.0</v>
      </c>
      <c r="I1759" s="1" t="s">
        <v>2615</v>
      </c>
      <c r="J1759" s="5">
        <v>1.0</v>
      </c>
    </row>
    <row r="1760" hidden="1">
      <c r="A1760" s="1" t="s">
        <v>2616</v>
      </c>
      <c r="B1760" s="1">
        <v>177603.0</v>
      </c>
      <c r="C1760" s="1">
        <v>4.0</v>
      </c>
      <c r="D1760" s="1">
        <v>-2.0</v>
      </c>
      <c r="E1760" s="1">
        <f t="shared" si="1"/>
        <v>29</v>
      </c>
      <c r="F1760" s="1" t="str">
        <f>VLOOKUP(E1760,State_code!$B$1:$C$56, 2, FALSE)</f>
        <v>MO</v>
      </c>
      <c r="G1760" s="1">
        <v>2905.0</v>
      </c>
      <c r="H1760" s="1">
        <v>-2.0</v>
      </c>
      <c r="I1760" s="1" t="s">
        <v>2616</v>
      </c>
      <c r="J1760" s="5">
        <v>1.0</v>
      </c>
    </row>
    <row r="1761" hidden="1">
      <c r="A1761" s="1" t="s">
        <v>2617</v>
      </c>
      <c r="B1761" s="1">
        <v>177676.0</v>
      </c>
      <c r="C1761" s="1">
        <v>4.0</v>
      </c>
      <c r="D1761" s="1">
        <v>4.0</v>
      </c>
      <c r="E1761" s="1">
        <f t="shared" si="1"/>
        <v>29</v>
      </c>
      <c r="F1761" s="1" t="str">
        <f>VLOOKUP(E1761,State_code!$B$1:$C$56, 2, FALSE)</f>
        <v>MO</v>
      </c>
      <c r="G1761" s="1">
        <v>2903.0</v>
      </c>
      <c r="H1761" s="1">
        <v>-2.0</v>
      </c>
      <c r="I1761" s="1" t="s">
        <v>2617</v>
      </c>
      <c r="J1761" s="5">
        <v>1.0</v>
      </c>
    </row>
    <row r="1762" hidden="1">
      <c r="A1762" s="1" t="s">
        <v>2618</v>
      </c>
      <c r="B1762" s="1">
        <v>177685.0</v>
      </c>
      <c r="C1762" s="1">
        <v>4.0</v>
      </c>
      <c r="D1762" s="1">
        <v>-2.0</v>
      </c>
      <c r="E1762" s="1">
        <f t="shared" si="1"/>
        <v>29</v>
      </c>
      <c r="F1762" s="1" t="str">
        <f>VLOOKUP(E1762,State_code!$B$1:$C$56, 2, FALSE)</f>
        <v>MO</v>
      </c>
      <c r="G1762" s="1">
        <v>2904.0</v>
      </c>
      <c r="H1762" s="1">
        <v>-2.0</v>
      </c>
      <c r="I1762" s="1" t="s">
        <v>2618</v>
      </c>
      <c r="J1762" s="5">
        <v>1.0</v>
      </c>
    </row>
    <row r="1763" hidden="1">
      <c r="A1763" s="1" t="s">
        <v>2619</v>
      </c>
      <c r="B1763" s="1">
        <v>177719.0</v>
      </c>
      <c r="C1763" s="1">
        <v>4.0</v>
      </c>
      <c r="D1763" s="1">
        <v>26.0</v>
      </c>
      <c r="E1763" s="1">
        <f t="shared" si="1"/>
        <v>29</v>
      </c>
      <c r="F1763" s="1" t="str">
        <f>VLOOKUP(E1763,State_code!$B$1:$C$56, 2, FALSE)</f>
        <v>MO</v>
      </c>
      <c r="G1763" s="1">
        <v>2901.0</v>
      </c>
      <c r="H1763" s="1">
        <v>-2.0</v>
      </c>
      <c r="I1763" s="1" t="s">
        <v>2619</v>
      </c>
      <c r="J1763" s="5">
        <v>1.0</v>
      </c>
    </row>
    <row r="1764" hidden="1">
      <c r="A1764" s="1" t="s">
        <v>792</v>
      </c>
      <c r="B1764" s="1">
        <v>177746.0</v>
      </c>
      <c r="C1764" s="1">
        <v>4.0</v>
      </c>
      <c r="D1764" s="1">
        <v>30.0</v>
      </c>
      <c r="E1764" s="1">
        <f t="shared" si="1"/>
        <v>29</v>
      </c>
      <c r="F1764" s="1" t="str">
        <f>VLOOKUP(E1764,State_code!$B$1:$C$56, 2, FALSE)</f>
        <v>MO</v>
      </c>
      <c r="G1764" s="1">
        <v>2905.0</v>
      </c>
      <c r="H1764" s="1">
        <v>-2.0</v>
      </c>
      <c r="I1764" s="1" t="s">
        <v>792</v>
      </c>
      <c r="J1764" s="5">
        <v>1.0</v>
      </c>
    </row>
    <row r="1765" hidden="1">
      <c r="A1765" s="1" t="s">
        <v>2620</v>
      </c>
      <c r="B1765" s="1">
        <v>177816.0</v>
      </c>
      <c r="C1765" s="1">
        <v>4.0</v>
      </c>
      <c r="D1765" s="1">
        <v>24.0</v>
      </c>
      <c r="E1765" s="1">
        <f t="shared" si="1"/>
        <v>29</v>
      </c>
      <c r="F1765" s="1" t="str">
        <f>VLOOKUP(E1765,State_code!$B$1:$C$56, 2, FALSE)</f>
        <v>MO</v>
      </c>
      <c r="G1765" s="1">
        <v>2902.0</v>
      </c>
      <c r="H1765" s="1">
        <v>30.0</v>
      </c>
      <c r="I1765" s="1" t="s">
        <v>2620</v>
      </c>
      <c r="J1765" s="5">
        <v>1.0</v>
      </c>
    </row>
    <row r="1766" hidden="1">
      <c r="A1766" s="1" t="s">
        <v>2621</v>
      </c>
      <c r="B1766" s="1">
        <v>177834.0</v>
      </c>
      <c r="C1766" s="1">
        <v>4.0</v>
      </c>
      <c r="D1766" s="1">
        <v>25.0</v>
      </c>
      <c r="E1766" s="1">
        <f t="shared" si="1"/>
        <v>29</v>
      </c>
      <c r="F1766" s="1" t="str">
        <f>VLOOKUP(E1766,State_code!$B$1:$C$56, 2, FALSE)</f>
        <v>MO</v>
      </c>
      <c r="G1766" s="1">
        <v>2906.0</v>
      </c>
      <c r="H1766" s="1">
        <v>-2.0</v>
      </c>
      <c r="I1766" s="1" t="s">
        <v>2621</v>
      </c>
      <c r="J1766" s="5">
        <v>4.0</v>
      </c>
    </row>
    <row r="1767" hidden="1">
      <c r="A1767" s="1" t="s">
        <v>2622</v>
      </c>
      <c r="B1767" s="1">
        <v>177931.0</v>
      </c>
      <c r="C1767" s="1">
        <v>4.0</v>
      </c>
      <c r="D1767" s="1">
        <v>-2.0</v>
      </c>
      <c r="E1767" s="1">
        <f t="shared" si="1"/>
        <v>29</v>
      </c>
      <c r="F1767" s="1" t="str">
        <f>VLOOKUP(E1767,State_code!$B$1:$C$56, 2, FALSE)</f>
        <v>MO</v>
      </c>
      <c r="G1767" s="1">
        <v>2904.0</v>
      </c>
      <c r="H1767" s="1">
        <v>-2.0</v>
      </c>
      <c r="I1767" s="1" t="s">
        <v>2622</v>
      </c>
      <c r="J1767" s="5">
        <v>2.0</v>
      </c>
    </row>
    <row r="1768" hidden="1">
      <c r="A1768" s="1" t="s">
        <v>1378</v>
      </c>
      <c r="B1768" s="1">
        <v>177940.0</v>
      </c>
      <c r="C1768" s="1">
        <v>4.0</v>
      </c>
      <c r="D1768" s="1">
        <v>22.0</v>
      </c>
      <c r="E1768" s="1">
        <f t="shared" si="1"/>
        <v>29</v>
      </c>
      <c r="F1768" s="1" t="str">
        <f>VLOOKUP(E1768,State_code!$B$1:$C$56, 2, FALSE)</f>
        <v>MO</v>
      </c>
      <c r="G1768" s="1">
        <v>2903.0</v>
      </c>
      <c r="H1768" s="1">
        <v>-2.0</v>
      </c>
      <c r="I1768" s="1" t="s">
        <v>1378</v>
      </c>
      <c r="J1768" s="5">
        <v>1.0</v>
      </c>
    </row>
    <row r="1769" hidden="1">
      <c r="A1769" s="1" t="s">
        <v>2623</v>
      </c>
      <c r="B1769" s="1">
        <v>177968.0</v>
      </c>
      <c r="C1769" s="1">
        <v>4.0</v>
      </c>
      <c r="D1769" s="1">
        <v>18.0</v>
      </c>
      <c r="E1769" s="1">
        <f t="shared" si="1"/>
        <v>29</v>
      </c>
      <c r="F1769" s="1" t="str">
        <f>VLOOKUP(E1769,State_code!$B$1:$C$56, 2, FALSE)</f>
        <v>MO</v>
      </c>
      <c r="G1769" s="1">
        <v>2903.0</v>
      </c>
      <c r="H1769" s="1">
        <v>-2.0</v>
      </c>
      <c r="I1769" s="1" t="s">
        <v>2623</v>
      </c>
      <c r="J1769" s="5">
        <v>1.0</v>
      </c>
    </row>
    <row r="1770" hidden="1">
      <c r="A1770" s="1" t="s">
        <v>2624</v>
      </c>
      <c r="B1770" s="1">
        <v>177977.0</v>
      </c>
      <c r="C1770" s="1">
        <v>4.0</v>
      </c>
      <c r="D1770" s="1">
        <v>7.0</v>
      </c>
      <c r="E1770" s="1">
        <f t="shared" si="1"/>
        <v>29</v>
      </c>
      <c r="F1770" s="1" t="str">
        <f>VLOOKUP(E1770,State_code!$B$1:$C$56, 2, FALSE)</f>
        <v>MO</v>
      </c>
      <c r="G1770" s="1">
        <v>2903.0</v>
      </c>
      <c r="H1770" s="1">
        <v>-2.0</v>
      </c>
      <c r="I1770" s="1" t="s">
        <v>2624</v>
      </c>
      <c r="J1770" s="5">
        <v>4.0</v>
      </c>
    </row>
    <row r="1771" hidden="1">
      <c r="A1771" s="1" t="s">
        <v>2625</v>
      </c>
      <c r="B1771" s="1">
        <v>177986.0</v>
      </c>
      <c r="C1771" s="1">
        <v>4.0</v>
      </c>
      <c r="D1771" s="1">
        <v>26.0</v>
      </c>
      <c r="E1771" s="1">
        <f t="shared" si="1"/>
        <v>29</v>
      </c>
      <c r="F1771" s="1" t="str">
        <f>VLOOKUP(E1771,State_code!$B$1:$C$56, 2, FALSE)</f>
        <v>MO</v>
      </c>
      <c r="G1771" s="1">
        <v>2902.0</v>
      </c>
      <c r="H1771" s="1">
        <v>-2.0</v>
      </c>
      <c r="I1771" s="1" t="s">
        <v>2625</v>
      </c>
      <c r="J1771" s="5">
        <v>4.0</v>
      </c>
    </row>
    <row r="1772" hidden="1">
      <c r="A1772" s="1" t="s">
        <v>2626</v>
      </c>
      <c r="B1772" s="1">
        <v>177995.0</v>
      </c>
      <c r="C1772" s="1">
        <v>4.0</v>
      </c>
      <c r="D1772" s="1">
        <v>1.0</v>
      </c>
      <c r="E1772" s="1">
        <f t="shared" si="1"/>
        <v>29</v>
      </c>
      <c r="F1772" s="1" t="str">
        <f>VLOOKUP(E1772,State_code!$B$1:$C$56, 2, FALSE)</f>
        <v>MO</v>
      </c>
      <c r="G1772" s="1">
        <v>2905.0</v>
      </c>
      <c r="H1772" s="1">
        <v>-2.0</v>
      </c>
      <c r="I1772" s="1" t="s">
        <v>2626</v>
      </c>
      <c r="J1772" s="5">
        <v>3.0</v>
      </c>
    </row>
    <row r="1773" hidden="1">
      <c r="A1773" s="1" t="s">
        <v>2627</v>
      </c>
      <c r="B1773" s="1">
        <v>178059.0</v>
      </c>
      <c r="C1773" s="1">
        <v>4.0</v>
      </c>
      <c r="D1773" s="1">
        <v>17.0</v>
      </c>
      <c r="E1773" s="1">
        <f t="shared" si="1"/>
        <v>29</v>
      </c>
      <c r="F1773" s="1" t="str">
        <f>VLOOKUP(E1773,State_code!$B$1:$C$56, 2, FALSE)</f>
        <v>MO</v>
      </c>
      <c r="G1773" s="1">
        <v>2902.0</v>
      </c>
      <c r="H1773" s="1">
        <v>-2.0</v>
      </c>
      <c r="I1773" s="1" t="s">
        <v>2627</v>
      </c>
      <c r="J1773" s="5">
        <v>2.0</v>
      </c>
    </row>
    <row r="1774" hidden="1">
      <c r="A1774" s="1" t="s">
        <v>2628</v>
      </c>
      <c r="B1774" s="1">
        <v>178077.0</v>
      </c>
      <c r="C1774" s="1">
        <v>4.0</v>
      </c>
      <c r="D1774" s="1">
        <v>-2.0</v>
      </c>
      <c r="E1774" s="1">
        <f t="shared" si="1"/>
        <v>29</v>
      </c>
      <c r="F1774" s="1" t="str">
        <f>VLOOKUP(E1774,State_code!$B$1:$C$56, 2, FALSE)</f>
        <v>MO</v>
      </c>
      <c r="G1774" s="1">
        <v>2903.0</v>
      </c>
      <c r="H1774" s="1">
        <v>-2.0</v>
      </c>
      <c r="I1774" s="1" t="s">
        <v>2628</v>
      </c>
      <c r="J1774" s="5">
        <v>1.0</v>
      </c>
    </row>
    <row r="1775" hidden="1">
      <c r="A1775" s="1" t="s">
        <v>2629</v>
      </c>
      <c r="B1775" s="1">
        <v>178183.0</v>
      </c>
      <c r="C1775" s="1">
        <v>4.0</v>
      </c>
      <c r="D1775" s="1">
        <v>10.0</v>
      </c>
      <c r="E1775" s="1">
        <f t="shared" si="1"/>
        <v>29</v>
      </c>
      <c r="F1775" s="1" t="str">
        <f>VLOOKUP(E1775,State_code!$B$1:$C$56, 2, FALSE)</f>
        <v>MO</v>
      </c>
      <c r="G1775" s="1">
        <v>2901.0</v>
      </c>
      <c r="H1775" s="1">
        <v>-2.0</v>
      </c>
      <c r="I1775" s="1" t="s">
        <v>2629</v>
      </c>
      <c r="J1775" s="5">
        <v>3.0</v>
      </c>
    </row>
    <row r="1776" hidden="1">
      <c r="A1776" s="1" t="s">
        <v>2630</v>
      </c>
      <c r="B1776" s="1">
        <v>178208.0</v>
      </c>
      <c r="C1776" s="1">
        <v>4.0</v>
      </c>
      <c r="D1776" s="1">
        <v>24.0</v>
      </c>
      <c r="E1776" s="1">
        <f t="shared" si="1"/>
        <v>29</v>
      </c>
      <c r="F1776" s="1" t="str">
        <f>VLOOKUP(E1776,State_code!$B$1:$C$56, 2, FALSE)</f>
        <v>MO</v>
      </c>
      <c r="G1776" s="1">
        <v>2905.0</v>
      </c>
      <c r="H1776" s="1">
        <v>75.0</v>
      </c>
      <c r="I1776" s="1" t="s">
        <v>2630</v>
      </c>
      <c r="J1776" s="5">
        <v>2.0</v>
      </c>
    </row>
    <row r="1777" hidden="1">
      <c r="A1777" s="1" t="s">
        <v>2631</v>
      </c>
      <c r="B1777" s="1">
        <v>178217.0</v>
      </c>
      <c r="C1777" s="1">
        <v>4.0</v>
      </c>
      <c r="D1777" s="1">
        <v>1.0</v>
      </c>
      <c r="E1777" s="1">
        <f t="shared" si="1"/>
        <v>29</v>
      </c>
      <c r="F1777" s="1" t="str">
        <f>VLOOKUP(E1777,State_code!$B$1:$C$56, 2, FALSE)</f>
        <v>MO</v>
      </c>
      <c r="G1777" s="1">
        <v>2908.0</v>
      </c>
      <c r="H1777" s="1">
        <v>-2.0</v>
      </c>
      <c r="I1777" s="1" t="s">
        <v>2631</v>
      </c>
      <c r="J1777" s="5">
        <v>4.0</v>
      </c>
    </row>
    <row r="1778" hidden="1">
      <c r="A1778" s="1" t="s">
        <v>2632</v>
      </c>
      <c r="B1778" s="1">
        <v>178244.0</v>
      </c>
      <c r="C1778" s="1">
        <v>4.0</v>
      </c>
      <c r="D1778" s="1">
        <v>18.0</v>
      </c>
      <c r="E1778" s="1">
        <f t="shared" si="1"/>
        <v>29</v>
      </c>
      <c r="F1778" s="1" t="str">
        <f>VLOOKUP(E1778,State_code!$B$1:$C$56, 2, FALSE)</f>
        <v>MO</v>
      </c>
      <c r="G1778" s="1">
        <v>2902.0</v>
      </c>
      <c r="H1778" s="1">
        <v>54.0</v>
      </c>
      <c r="I1778" s="1" t="s">
        <v>2632</v>
      </c>
      <c r="J1778" s="5">
        <v>4.0</v>
      </c>
    </row>
    <row r="1779" hidden="1">
      <c r="A1779" s="1" t="s">
        <v>2633</v>
      </c>
      <c r="B1779" s="1">
        <v>178341.0</v>
      </c>
      <c r="C1779" s="1">
        <v>4.0</v>
      </c>
      <c r="D1779" s="1">
        <v>20.0</v>
      </c>
      <c r="E1779" s="1">
        <f t="shared" si="1"/>
        <v>29</v>
      </c>
      <c r="F1779" s="1" t="str">
        <f>VLOOKUP(E1779,State_code!$B$1:$C$56, 2, FALSE)</f>
        <v>MO</v>
      </c>
      <c r="G1779" s="1">
        <v>2907.0</v>
      </c>
      <c r="H1779" s="1">
        <v>-2.0</v>
      </c>
      <c r="I1779" s="1" t="s">
        <v>2633</v>
      </c>
      <c r="J1779" s="5">
        <v>2.0</v>
      </c>
    </row>
    <row r="1780" hidden="1">
      <c r="A1780" s="1" t="s">
        <v>2634</v>
      </c>
      <c r="B1780" s="1">
        <v>178369.0</v>
      </c>
      <c r="C1780" s="1">
        <v>4.0</v>
      </c>
      <c r="D1780" s="1">
        <v>22.0</v>
      </c>
      <c r="E1780" s="1">
        <f t="shared" si="1"/>
        <v>29</v>
      </c>
      <c r="F1780" s="1" t="str">
        <f>VLOOKUP(E1780,State_code!$B$1:$C$56, 2, FALSE)</f>
        <v>MO</v>
      </c>
      <c r="G1780" s="1">
        <v>2904.0</v>
      </c>
      <c r="H1780" s="1">
        <v>66.0</v>
      </c>
      <c r="I1780" s="1" t="s">
        <v>2634</v>
      </c>
      <c r="J1780" s="5">
        <v>3.0</v>
      </c>
    </row>
    <row r="1781" hidden="1">
      <c r="A1781" s="1" t="s">
        <v>2635</v>
      </c>
      <c r="B1781" s="1">
        <v>178387.0</v>
      </c>
      <c r="C1781" s="1">
        <v>4.0</v>
      </c>
      <c r="D1781" s="1">
        <v>20.0</v>
      </c>
      <c r="E1781" s="1">
        <f t="shared" si="1"/>
        <v>29</v>
      </c>
      <c r="F1781" s="1" t="str">
        <f>VLOOKUP(E1781,State_code!$B$1:$C$56, 2, FALSE)</f>
        <v>MO</v>
      </c>
      <c r="G1781" s="1">
        <v>2906.0</v>
      </c>
      <c r="H1781" s="1">
        <v>-2.0</v>
      </c>
      <c r="I1781" s="1" t="s">
        <v>2635</v>
      </c>
      <c r="J1781" s="5">
        <v>1.0</v>
      </c>
    </row>
    <row r="1782" hidden="1">
      <c r="A1782" s="1" t="s">
        <v>2636</v>
      </c>
      <c r="B1782" s="1">
        <v>178396.0</v>
      </c>
      <c r="C1782" s="1">
        <v>4.0</v>
      </c>
      <c r="D1782" s="1">
        <v>15.0</v>
      </c>
      <c r="E1782" s="1">
        <f t="shared" si="1"/>
        <v>29</v>
      </c>
      <c r="F1782" s="1" t="str">
        <f>VLOOKUP(E1782,State_code!$B$1:$C$56, 2, FALSE)</f>
        <v>MO</v>
      </c>
      <c r="G1782" s="1">
        <v>2903.0</v>
      </c>
      <c r="H1782" s="1">
        <v>-2.0</v>
      </c>
      <c r="I1782" s="1" t="s">
        <v>2636</v>
      </c>
      <c r="J1782" s="5">
        <v>4.0</v>
      </c>
    </row>
    <row r="1783" hidden="1">
      <c r="A1783" s="1" t="s">
        <v>2637</v>
      </c>
      <c r="B1783" s="1">
        <v>178402.0</v>
      </c>
      <c r="C1783" s="1">
        <v>4.0</v>
      </c>
      <c r="D1783" s="1">
        <v>16.0</v>
      </c>
      <c r="E1783" s="1">
        <f t="shared" si="1"/>
        <v>29</v>
      </c>
      <c r="F1783" s="1" t="str">
        <f>VLOOKUP(E1783,State_code!$B$1:$C$56, 2, FALSE)</f>
        <v>MO</v>
      </c>
      <c r="G1783" s="1">
        <v>2905.0</v>
      </c>
      <c r="H1783" s="1">
        <v>-2.0</v>
      </c>
      <c r="I1783" s="1" t="s">
        <v>2637</v>
      </c>
      <c r="J1783" s="5">
        <v>4.0</v>
      </c>
    </row>
    <row r="1784" hidden="1">
      <c r="A1784" s="1" t="s">
        <v>2638</v>
      </c>
      <c r="B1784" s="1">
        <v>178411.0</v>
      </c>
      <c r="C1784" s="1">
        <v>4.0</v>
      </c>
      <c r="D1784" s="1">
        <v>16.0</v>
      </c>
      <c r="E1784" s="1">
        <f t="shared" si="1"/>
        <v>29</v>
      </c>
      <c r="F1784" s="1" t="str">
        <f>VLOOKUP(E1784,State_code!$B$1:$C$56, 2, FALSE)</f>
        <v>MO</v>
      </c>
      <c r="G1784" s="1">
        <v>2908.0</v>
      </c>
      <c r="H1784" s="1">
        <v>-2.0</v>
      </c>
      <c r="I1784" s="1" t="s">
        <v>2638</v>
      </c>
      <c r="J1784" s="5">
        <v>1.0</v>
      </c>
    </row>
    <row r="1785" hidden="1">
      <c r="A1785" s="1" t="s">
        <v>2639</v>
      </c>
      <c r="B1785" s="1">
        <v>178420.0</v>
      </c>
      <c r="C1785" s="1">
        <v>4.0</v>
      </c>
      <c r="D1785" s="1">
        <v>16.0</v>
      </c>
      <c r="E1785" s="1">
        <f t="shared" si="1"/>
        <v>29</v>
      </c>
      <c r="F1785" s="1" t="str">
        <f>VLOOKUP(E1785,State_code!$B$1:$C$56, 2, FALSE)</f>
        <v>MO</v>
      </c>
      <c r="G1785" s="1">
        <v>2901.0</v>
      </c>
      <c r="H1785" s="1">
        <v>-2.0</v>
      </c>
      <c r="I1785" s="1" t="s">
        <v>2639</v>
      </c>
      <c r="J1785" s="5">
        <v>2.0</v>
      </c>
    </row>
    <row r="1786" hidden="1">
      <c r="A1786" s="1" t="s">
        <v>2640</v>
      </c>
      <c r="B1786" s="1">
        <v>178439.0</v>
      </c>
      <c r="C1786" s="1">
        <v>4.0</v>
      </c>
      <c r="D1786" s="1">
        <v>-2.0</v>
      </c>
      <c r="E1786" s="1">
        <f t="shared" si="1"/>
        <v>29</v>
      </c>
      <c r="F1786" s="1" t="str">
        <f>VLOOKUP(E1786,State_code!$B$1:$C$56, 2, FALSE)</f>
        <v>MO</v>
      </c>
      <c r="G1786" s="1">
        <v>2903.0</v>
      </c>
      <c r="H1786" s="1">
        <v>-2.0</v>
      </c>
      <c r="I1786" s="1" t="s">
        <v>2640</v>
      </c>
      <c r="J1786" s="5">
        <v>1.0</v>
      </c>
    </row>
    <row r="1787" hidden="1">
      <c r="A1787" s="1" t="s">
        <v>2641</v>
      </c>
      <c r="B1787" s="1">
        <v>178448.0</v>
      </c>
      <c r="C1787" s="1">
        <v>4.0</v>
      </c>
      <c r="D1787" s="1">
        <v>3.0</v>
      </c>
      <c r="E1787" s="1">
        <f t="shared" si="1"/>
        <v>29</v>
      </c>
      <c r="F1787" s="1" t="str">
        <f>VLOOKUP(E1787,State_code!$B$1:$C$56, 2, FALSE)</f>
        <v>MO</v>
      </c>
      <c r="G1787" s="1">
        <v>2906.0</v>
      </c>
      <c r="H1787" s="1">
        <v>-2.0</v>
      </c>
      <c r="I1787" s="1" t="s">
        <v>2641</v>
      </c>
      <c r="J1787" s="5">
        <v>3.0</v>
      </c>
    </row>
    <row r="1788" hidden="1">
      <c r="A1788" s="1" t="s">
        <v>2642</v>
      </c>
      <c r="B1788" s="1">
        <v>178518.0</v>
      </c>
      <c r="C1788" s="1">
        <v>4.0</v>
      </c>
      <c r="D1788" s="1">
        <v>24.0</v>
      </c>
      <c r="E1788" s="1">
        <f t="shared" si="1"/>
        <v>29</v>
      </c>
      <c r="F1788" s="1" t="str">
        <f>VLOOKUP(E1788,State_code!$B$1:$C$56, 2, FALSE)</f>
        <v>MO</v>
      </c>
      <c r="G1788" s="1">
        <v>2905.0</v>
      </c>
      <c r="H1788" s="1">
        <v>59.0</v>
      </c>
      <c r="I1788" s="1" t="s">
        <v>2642</v>
      </c>
      <c r="J1788" s="5">
        <v>1.0</v>
      </c>
    </row>
    <row r="1789" hidden="1">
      <c r="A1789" s="1" t="s">
        <v>2643</v>
      </c>
      <c r="B1789" s="1">
        <v>178527.0</v>
      </c>
      <c r="C1789" s="1">
        <v>4.0</v>
      </c>
      <c r="D1789" s="1">
        <v>-2.0</v>
      </c>
      <c r="E1789" s="1">
        <f t="shared" si="1"/>
        <v>29</v>
      </c>
      <c r="F1789" s="1" t="str">
        <f>VLOOKUP(E1789,State_code!$B$1:$C$56, 2, FALSE)</f>
        <v>MO</v>
      </c>
      <c r="G1789" s="1">
        <v>2907.0</v>
      </c>
      <c r="H1789" s="1">
        <v>-2.0</v>
      </c>
      <c r="I1789" s="1" t="s">
        <v>2643</v>
      </c>
      <c r="J1789" s="5">
        <v>1.0</v>
      </c>
    </row>
    <row r="1790" hidden="1">
      <c r="A1790" s="1" t="s">
        <v>2644</v>
      </c>
      <c r="B1790" s="1">
        <v>178615.0</v>
      </c>
      <c r="C1790" s="1">
        <v>4.0</v>
      </c>
      <c r="D1790" s="1">
        <v>19.0</v>
      </c>
      <c r="E1790" s="1">
        <f t="shared" si="1"/>
        <v>29</v>
      </c>
      <c r="F1790" s="1" t="str">
        <f>VLOOKUP(E1790,State_code!$B$1:$C$56, 2, FALSE)</f>
        <v>MO</v>
      </c>
      <c r="G1790" s="1">
        <v>2906.0</v>
      </c>
      <c r="H1790" s="1">
        <v>-2.0</v>
      </c>
      <c r="I1790" s="1" t="s">
        <v>2644</v>
      </c>
      <c r="J1790" s="5">
        <v>1.0</v>
      </c>
    </row>
    <row r="1791" hidden="1">
      <c r="A1791" s="1" t="s">
        <v>2645</v>
      </c>
      <c r="B1791" s="1">
        <v>178624.0</v>
      </c>
      <c r="C1791" s="1">
        <v>4.0</v>
      </c>
      <c r="D1791" s="1">
        <v>18.0</v>
      </c>
      <c r="E1791" s="1">
        <f t="shared" si="1"/>
        <v>29</v>
      </c>
      <c r="F1791" s="1" t="str">
        <f>VLOOKUP(E1791,State_code!$B$1:$C$56, 2, FALSE)</f>
        <v>MO</v>
      </c>
      <c r="G1791" s="1">
        <v>2906.0</v>
      </c>
      <c r="H1791" s="1">
        <v>-2.0</v>
      </c>
      <c r="I1791" s="1" t="s">
        <v>2645</v>
      </c>
      <c r="J1791" s="5">
        <v>1.0</v>
      </c>
    </row>
    <row r="1792" hidden="1">
      <c r="A1792" s="1" t="s">
        <v>2646</v>
      </c>
      <c r="B1792" s="1">
        <v>178679.0</v>
      </c>
      <c r="C1792" s="1">
        <v>4.0</v>
      </c>
      <c r="D1792" s="1">
        <v>24.0</v>
      </c>
      <c r="E1792" s="1">
        <f t="shared" si="1"/>
        <v>29</v>
      </c>
      <c r="F1792" s="1" t="str">
        <f>VLOOKUP(E1792,State_code!$B$1:$C$56, 2, FALSE)</f>
        <v>MO</v>
      </c>
      <c r="G1792" s="1">
        <v>2907.0</v>
      </c>
      <c r="H1792" s="1">
        <v>48.0</v>
      </c>
      <c r="I1792" s="1" t="s">
        <v>2646</v>
      </c>
      <c r="J1792" s="5">
        <v>3.0</v>
      </c>
    </row>
    <row r="1793" hidden="1">
      <c r="A1793" s="1" t="s">
        <v>2647</v>
      </c>
      <c r="B1793" s="1">
        <v>178697.0</v>
      </c>
      <c r="C1793" s="1">
        <v>4.0</v>
      </c>
      <c r="D1793" s="1">
        <v>22.0</v>
      </c>
      <c r="E1793" s="1">
        <f t="shared" si="1"/>
        <v>29</v>
      </c>
      <c r="F1793" s="1" t="str">
        <f>VLOOKUP(E1793,State_code!$B$1:$C$56, 2, FALSE)</f>
        <v>MO</v>
      </c>
      <c r="G1793" s="1">
        <v>2907.0</v>
      </c>
      <c r="H1793" s="1">
        <v>102.0</v>
      </c>
      <c r="I1793" s="1" t="s">
        <v>2647</v>
      </c>
      <c r="J1793" s="5">
        <v>3.0</v>
      </c>
    </row>
    <row r="1794" hidden="1">
      <c r="A1794" s="1" t="s">
        <v>2648</v>
      </c>
      <c r="B1794" s="1">
        <v>178721.0</v>
      </c>
      <c r="C1794" s="1">
        <v>4.0</v>
      </c>
      <c r="D1794" s="1">
        <v>18.0</v>
      </c>
      <c r="E1794" s="1">
        <f t="shared" si="1"/>
        <v>29</v>
      </c>
      <c r="F1794" s="1" t="str">
        <f>VLOOKUP(E1794,State_code!$B$1:$C$56, 2, FALSE)</f>
        <v>MO</v>
      </c>
      <c r="G1794" s="1">
        <v>2906.0</v>
      </c>
      <c r="H1794" s="1">
        <v>-2.0</v>
      </c>
      <c r="I1794" s="1" t="s">
        <v>2648</v>
      </c>
      <c r="J1794" s="5">
        <v>3.0</v>
      </c>
    </row>
    <row r="1795" hidden="1">
      <c r="A1795" s="1" t="s">
        <v>2649</v>
      </c>
      <c r="B1795" s="1">
        <v>178767.0</v>
      </c>
      <c r="C1795" s="1">
        <v>4.0</v>
      </c>
      <c r="D1795" s="1">
        <v>22.0</v>
      </c>
      <c r="E1795" s="1">
        <f t="shared" si="1"/>
        <v>29</v>
      </c>
      <c r="F1795" s="1" t="str">
        <f>VLOOKUP(E1795,State_code!$B$1:$C$56, 2, FALSE)</f>
        <v>MO</v>
      </c>
      <c r="G1795" s="1">
        <v>2901.0</v>
      </c>
      <c r="H1795" s="1">
        <v>-2.0</v>
      </c>
      <c r="I1795" s="1" t="s">
        <v>2649</v>
      </c>
      <c r="J1795" s="5">
        <v>4.0</v>
      </c>
    </row>
    <row r="1796" hidden="1">
      <c r="A1796" s="1" t="s">
        <v>2650</v>
      </c>
      <c r="B1796" s="1">
        <v>178828.0</v>
      </c>
      <c r="C1796" s="1">
        <v>4.0</v>
      </c>
      <c r="D1796" s="1">
        <v>-2.0</v>
      </c>
      <c r="E1796" s="1">
        <f t="shared" si="1"/>
        <v>29</v>
      </c>
      <c r="F1796" s="1" t="str">
        <f>VLOOKUP(E1796,State_code!$B$1:$C$56, 2, FALSE)</f>
        <v>MO</v>
      </c>
      <c r="G1796" s="1">
        <v>2908.0</v>
      </c>
      <c r="H1796" s="1">
        <v>-2.0</v>
      </c>
      <c r="I1796" s="1" t="s">
        <v>2650</v>
      </c>
      <c r="J1796" s="5">
        <v>3.0</v>
      </c>
    </row>
    <row r="1797" hidden="1">
      <c r="A1797" s="1" t="s">
        <v>2651</v>
      </c>
      <c r="B1797" s="1">
        <v>178891.0</v>
      </c>
      <c r="C1797" s="1">
        <v>4.0</v>
      </c>
      <c r="D1797" s="1">
        <v>14.0</v>
      </c>
      <c r="E1797" s="1">
        <f t="shared" si="1"/>
        <v>29</v>
      </c>
      <c r="F1797" s="1" t="str">
        <f>VLOOKUP(E1797,State_code!$B$1:$C$56, 2, FALSE)</f>
        <v>MO</v>
      </c>
      <c r="G1797" s="1">
        <v>2901.0</v>
      </c>
      <c r="H1797" s="1">
        <v>-2.0</v>
      </c>
      <c r="I1797" s="1" t="s">
        <v>2651</v>
      </c>
      <c r="J1797" s="5">
        <v>4.0</v>
      </c>
    </row>
    <row r="1798" hidden="1">
      <c r="A1798" s="1" t="s">
        <v>2652</v>
      </c>
      <c r="B1798" s="1">
        <v>178989.0</v>
      </c>
      <c r="C1798" s="1">
        <v>4.0</v>
      </c>
      <c r="D1798" s="1">
        <v>26.0</v>
      </c>
      <c r="E1798" s="1">
        <f t="shared" si="1"/>
        <v>29</v>
      </c>
      <c r="F1798" s="1" t="str">
        <f>VLOOKUP(E1798,State_code!$B$1:$C$56, 2, FALSE)</f>
        <v>MO</v>
      </c>
      <c r="G1798" s="1">
        <v>2905.0</v>
      </c>
      <c r="H1798" s="1">
        <v>-2.0</v>
      </c>
      <c r="I1798" s="1" t="s">
        <v>2652</v>
      </c>
      <c r="J1798" s="5">
        <v>2.0</v>
      </c>
    </row>
    <row r="1799" hidden="1">
      <c r="A1799" s="1" t="s">
        <v>155</v>
      </c>
      <c r="B1799" s="1">
        <v>179043.0</v>
      </c>
      <c r="C1799" s="1">
        <v>4.0</v>
      </c>
      <c r="D1799" s="1">
        <v>18.0</v>
      </c>
      <c r="E1799" s="1">
        <f t="shared" si="1"/>
        <v>29</v>
      </c>
      <c r="F1799" s="1" t="str">
        <f>VLOOKUP(E1799,State_code!$B$1:$C$56, 2, FALSE)</f>
        <v>MO</v>
      </c>
      <c r="G1799" s="1">
        <v>2905.0</v>
      </c>
      <c r="H1799" s="1">
        <v>30.0</v>
      </c>
      <c r="I1799" s="1" t="s">
        <v>155</v>
      </c>
      <c r="J1799" s="5">
        <v>3.0</v>
      </c>
    </row>
    <row r="1800" hidden="1">
      <c r="A1800" s="1" t="s">
        <v>756</v>
      </c>
      <c r="B1800" s="1">
        <v>179159.0</v>
      </c>
      <c r="C1800" s="1">
        <v>4.0</v>
      </c>
      <c r="D1800" s="1">
        <v>16.0</v>
      </c>
      <c r="E1800" s="1">
        <f t="shared" si="1"/>
        <v>29</v>
      </c>
      <c r="F1800" s="1" t="str">
        <f>VLOOKUP(E1800,State_code!$B$1:$C$56, 2, FALSE)</f>
        <v>MO</v>
      </c>
      <c r="G1800" s="1">
        <v>2901.0</v>
      </c>
      <c r="H1800" s="1">
        <v>30.0</v>
      </c>
      <c r="I1800" s="1" t="s">
        <v>756</v>
      </c>
      <c r="J1800" s="5">
        <v>2.0</v>
      </c>
    </row>
    <row r="1801" hidden="1">
      <c r="A1801" s="1" t="s">
        <v>2653</v>
      </c>
      <c r="B1801" s="1">
        <v>179195.0</v>
      </c>
      <c r="C1801" s="1">
        <v>4.0</v>
      </c>
      <c r="D1801" s="1">
        <v>-2.0</v>
      </c>
      <c r="E1801" s="1">
        <f t="shared" si="1"/>
        <v>29</v>
      </c>
      <c r="F1801" s="1" t="str">
        <f>VLOOKUP(E1801,State_code!$B$1:$C$56, 2, FALSE)</f>
        <v>MO</v>
      </c>
      <c r="G1801" s="1">
        <v>2908.0</v>
      </c>
      <c r="H1801" s="1">
        <v>-2.0</v>
      </c>
      <c r="I1801" s="1" t="s">
        <v>2653</v>
      </c>
      <c r="J1801" s="5">
        <v>1.0</v>
      </c>
    </row>
    <row r="1802" hidden="1">
      <c r="A1802" s="1" t="s">
        <v>2654</v>
      </c>
      <c r="B1802" s="1">
        <v>179265.0</v>
      </c>
      <c r="C1802" s="1">
        <v>4.0</v>
      </c>
      <c r="D1802" s="1">
        <v>26.0</v>
      </c>
      <c r="E1802" s="1">
        <f t="shared" si="1"/>
        <v>29</v>
      </c>
      <c r="F1802" s="1" t="str">
        <f>VLOOKUP(E1802,State_code!$B$1:$C$56, 2, FALSE)</f>
        <v>MO</v>
      </c>
      <c r="G1802" s="1">
        <v>2901.0</v>
      </c>
      <c r="H1802" s="1">
        <v>-2.0</v>
      </c>
      <c r="I1802" s="1" t="s">
        <v>2654</v>
      </c>
      <c r="J1802" s="5">
        <v>2.0</v>
      </c>
    </row>
    <row r="1803" hidden="1">
      <c r="A1803" s="1" t="s">
        <v>2655</v>
      </c>
      <c r="B1803" s="1">
        <v>179308.0</v>
      </c>
      <c r="C1803" s="1">
        <v>4.0</v>
      </c>
      <c r="D1803" s="1">
        <v>2.0</v>
      </c>
      <c r="E1803" s="1">
        <f t="shared" si="1"/>
        <v>29</v>
      </c>
      <c r="F1803" s="1" t="str">
        <f>VLOOKUP(E1803,State_code!$B$1:$C$56, 2, FALSE)</f>
        <v>MO</v>
      </c>
      <c r="G1803" s="1">
        <v>2901.0</v>
      </c>
      <c r="H1803" s="1">
        <v>-2.0</v>
      </c>
      <c r="I1803" s="1" t="s">
        <v>2655</v>
      </c>
      <c r="J1803" s="5">
        <v>4.0</v>
      </c>
    </row>
    <row r="1804" hidden="1">
      <c r="A1804" s="1" t="s">
        <v>2656</v>
      </c>
      <c r="B1804" s="1">
        <v>179317.0</v>
      </c>
      <c r="C1804" s="1">
        <v>4.0</v>
      </c>
      <c r="D1804" s="1">
        <v>24.0</v>
      </c>
      <c r="E1804" s="1">
        <f t="shared" si="1"/>
        <v>20</v>
      </c>
      <c r="F1804" s="1" t="str">
        <f>VLOOKUP(E1804,State_code!$B$1:$C$56, 2, FALSE)</f>
        <v>KS</v>
      </c>
      <c r="G1804" s="1">
        <v>2003.0</v>
      </c>
      <c r="H1804" s="1">
        <v>71.0</v>
      </c>
      <c r="I1804" s="1" t="s">
        <v>2656</v>
      </c>
      <c r="J1804" s="5">
        <v>1.0</v>
      </c>
    </row>
    <row r="1805" hidden="1">
      <c r="A1805" s="1" t="s">
        <v>2657</v>
      </c>
      <c r="B1805" s="1">
        <v>179326.0</v>
      </c>
      <c r="C1805" s="1">
        <v>4.0</v>
      </c>
      <c r="D1805" s="1">
        <v>18.0</v>
      </c>
      <c r="E1805" s="1">
        <f t="shared" si="1"/>
        <v>29</v>
      </c>
      <c r="F1805" s="1" t="str">
        <f>VLOOKUP(E1805,State_code!$B$1:$C$56, 2, FALSE)</f>
        <v>MO</v>
      </c>
      <c r="G1805" s="1">
        <v>2904.0</v>
      </c>
      <c r="H1805" s="1">
        <v>75.0</v>
      </c>
      <c r="I1805" s="1" t="s">
        <v>2657</v>
      </c>
      <c r="J1805" s="5">
        <v>1.0</v>
      </c>
    </row>
    <row r="1806" hidden="1">
      <c r="A1806" s="1" t="s">
        <v>2658</v>
      </c>
      <c r="B1806" s="1">
        <v>179344.0</v>
      </c>
      <c r="C1806" s="1">
        <v>4.0</v>
      </c>
      <c r="D1806" s="1">
        <v>2.0</v>
      </c>
      <c r="E1806" s="1">
        <f t="shared" si="1"/>
        <v>29</v>
      </c>
      <c r="F1806" s="1" t="str">
        <f>VLOOKUP(E1806,State_code!$B$1:$C$56, 2, FALSE)</f>
        <v>MO</v>
      </c>
      <c r="G1806" s="1">
        <v>2908.0</v>
      </c>
      <c r="H1806" s="1">
        <v>-2.0</v>
      </c>
      <c r="I1806" s="1" t="s">
        <v>2658</v>
      </c>
      <c r="J1806" s="5">
        <v>1.0</v>
      </c>
    </row>
    <row r="1807" hidden="1">
      <c r="A1807" s="1" t="s">
        <v>2659</v>
      </c>
      <c r="B1807" s="1">
        <v>179511.0</v>
      </c>
      <c r="C1807" s="1">
        <v>4.0</v>
      </c>
      <c r="D1807" s="1">
        <v>10.0</v>
      </c>
      <c r="E1807" s="1">
        <f t="shared" si="1"/>
        <v>29</v>
      </c>
      <c r="F1807" s="1" t="str">
        <f>VLOOKUP(E1807,State_code!$B$1:$C$56, 2, FALSE)</f>
        <v>MO</v>
      </c>
      <c r="G1807" s="1">
        <v>2901.0</v>
      </c>
      <c r="H1807" s="1">
        <v>-2.0</v>
      </c>
      <c r="I1807" s="1" t="s">
        <v>2659</v>
      </c>
      <c r="J1807" s="5">
        <v>1.0</v>
      </c>
    </row>
    <row r="1808" hidden="1">
      <c r="A1808" s="1" t="s">
        <v>2660</v>
      </c>
      <c r="B1808" s="1">
        <v>179539.0</v>
      </c>
      <c r="C1808" s="1">
        <v>4.0</v>
      </c>
      <c r="D1808" s="1">
        <v>4.0</v>
      </c>
      <c r="E1808" s="1">
        <f t="shared" si="1"/>
        <v>29</v>
      </c>
      <c r="F1808" s="1" t="str">
        <f>VLOOKUP(E1808,State_code!$B$1:$C$56, 2, FALSE)</f>
        <v>MO</v>
      </c>
      <c r="G1808" s="1">
        <v>2904.0</v>
      </c>
      <c r="H1808" s="1">
        <v>-2.0</v>
      </c>
      <c r="I1808" s="1" t="s">
        <v>2660</v>
      </c>
      <c r="J1808" s="5">
        <v>1.0</v>
      </c>
    </row>
    <row r="1809" hidden="1">
      <c r="A1809" s="1" t="s">
        <v>2661</v>
      </c>
      <c r="B1809" s="1">
        <v>179548.0</v>
      </c>
      <c r="C1809" s="1">
        <v>4.0</v>
      </c>
      <c r="D1809" s="1">
        <v>20.0</v>
      </c>
      <c r="E1809" s="1">
        <f t="shared" si="1"/>
        <v>29</v>
      </c>
      <c r="F1809" s="1" t="str">
        <f>VLOOKUP(E1809,State_code!$B$1:$C$56, 2, FALSE)</f>
        <v>MO</v>
      </c>
      <c r="G1809" s="1">
        <v>2904.0</v>
      </c>
      <c r="H1809" s="1">
        <v>-2.0</v>
      </c>
      <c r="I1809" s="1" t="s">
        <v>2661</v>
      </c>
      <c r="J1809" s="5">
        <v>1.0</v>
      </c>
    </row>
    <row r="1810" hidden="1">
      <c r="A1810" s="1" t="s">
        <v>2662</v>
      </c>
      <c r="B1810" s="1">
        <v>179557.0</v>
      </c>
      <c r="C1810" s="1">
        <v>4.0</v>
      </c>
      <c r="D1810" s="1">
        <v>18.0</v>
      </c>
      <c r="E1810" s="1">
        <f t="shared" si="1"/>
        <v>29</v>
      </c>
      <c r="F1810" s="1" t="str">
        <f>VLOOKUP(E1810,State_code!$B$1:$C$56, 2, FALSE)</f>
        <v>MO</v>
      </c>
      <c r="G1810" s="1">
        <v>2908.0</v>
      </c>
      <c r="H1810" s="1">
        <v>-2.0</v>
      </c>
      <c r="I1810" s="1" t="s">
        <v>2662</v>
      </c>
      <c r="J1810" s="5">
        <v>1.0</v>
      </c>
    </row>
    <row r="1811" hidden="1">
      <c r="A1811" s="1" t="s">
        <v>2663</v>
      </c>
      <c r="B1811" s="1">
        <v>179566.0</v>
      </c>
      <c r="C1811" s="1">
        <v>4.0</v>
      </c>
      <c r="D1811" s="1">
        <v>17.0</v>
      </c>
      <c r="E1811" s="1">
        <f t="shared" si="1"/>
        <v>29</v>
      </c>
      <c r="F1811" s="1" t="str">
        <f>VLOOKUP(E1811,State_code!$B$1:$C$56, 2, FALSE)</f>
        <v>MO</v>
      </c>
      <c r="G1811" s="1">
        <v>2907.0</v>
      </c>
      <c r="H1811" s="1">
        <v>-2.0</v>
      </c>
      <c r="I1811" s="1" t="s">
        <v>2663</v>
      </c>
      <c r="J1811" s="5">
        <v>4.0</v>
      </c>
    </row>
    <row r="1812" hidden="1">
      <c r="A1812" s="1" t="s">
        <v>2664</v>
      </c>
      <c r="B1812" s="1">
        <v>179645.0</v>
      </c>
      <c r="C1812" s="1">
        <v>4.0</v>
      </c>
      <c r="D1812" s="1">
        <v>1.0</v>
      </c>
      <c r="E1812" s="1">
        <f t="shared" si="1"/>
        <v>29</v>
      </c>
      <c r="F1812" s="1" t="str">
        <f>VLOOKUP(E1812,State_code!$B$1:$C$56, 2, FALSE)</f>
        <v>MO</v>
      </c>
      <c r="G1812" s="1">
        <v>2908.0</v>
      </c>
      <c r="H1812" s="1">
        <v>-2.0</v>
      </c>
      <c r="I1812" s="1" t="s">
        <v>2664</v>
      </c>
      <c r="J1812" s="5">
        <v>1.0</v>
      </c>
    </row>
    <row r="1813" hidden="1">
      <c r="A1813" s="1" t="s">
        <v>2665</v>
      </c>
      <c r="B1813" s="1">
        <v>179715.0</v>
      </c>
      <c r="C1813" s="1">
        <v>4.0</v>
      </c>
      <c r="D1813" s="1">
        <v>7.0</v>
      </c>
      <c r="E1813" s="1">
        <f t="shared" si="1"/>
        <v>29</v>
      </c>
      <c r="F1813" s="1" t="str">
        <f>VLOOKUP(E1813,State_code!$B$1:$C$56, 2, FALSE)</f>
        <v>MO</v>
      </c>
      <c r="G1813" s="1">
        <v>2906.0</v>
      </c>
      <c r="H1813" s="1">
        <v>-2.0</v>
      </c>
      <c r="I1813" s="1" t="s">
        <v>2665</v>
      </c>
      <c r="J1813" s="5">
        <v>1.0</v>
      </c>
    </row>
    <row r="1814" hidden="1">
      <c r="A1814" s="1" t="s">
        <v>2666</v>
      </c>
      <c r="B1814" s="1">
        <v>179812.0</v>
      </c>
      <c r="C1814" s="1">
        <v>4.0</v>
      </c>
      <c r="D1814" s="1">
        <v>25.0</v>
      </c>
      <c r="E1814" s="1">
        <f t="shared" si="1"/>
        <v>29</v>
      </c>
      <c r="F1814" s="1" t="str">
        <f>VLOOKUP(E1814,State_code!$B$1:$C$56, 2, FALSE)</f>
        <v>MO</v>
      </c>
      <c r="G1814" s="1">
        <v>2905.0</v>
      </c>
      <c r="H1814" s="1">
        <v>-2.0</v>
      </c>
      <c r="I1814" s="1" t="s">
        <v>2666</v>
      </c>
      <c r="J1814" s="5">
        <v>1.0</v>
      </c>
    </row>
    <row r="1815" hidden="1">
      <c r="A1815" s="1" t="s">
        <v>2667</v>
      </c>
      <c r="B1815" s="1">
        <v>179867.0</v>
      </c>
      <c r="C1815" s="1">
        <v>4.0</v>
      </c>
      <c r="D1815" s="1">
        <v>15.0</v>
      </c>
      <c r="E1815" s="1">
        <f t="shared" si="1"/>
        <v>29</v>
      </c>
      <c r="F1815" s="1" t="str">
        <f>VLOOKUP(E1815,State_code!$B$1:$C$56, 2, FALSE)</f>
        <v>MO</v>
      </c>
      <c r="G1815" s="1">
        <v>2901.0</v>
      </c>
      <c r="H1815" s="1">
        <v>-2.0</v>
      </c>
      <c r="I1815" s="1" t="s">
        <v>2667</v>
      </c>
      <c r="J1815" s="5">
        <v>1.0</v>
      </c>
    </row>
    <row r="1816" hidden="1">
      <c r="A1816" s="1" t="s">
        <v>2668</v>
      </c>
      <c r="B1816" s="1">
        <v>179894.0</v>
      </c>
      <c r="C1816" s="1">
        <v>4.0</v>
      </c>
      <c r="D1816" s="1">
        <v>18.0</v>
      </c>
      <c r="E1816" s="1">
        <f t="shared" si="1"/>
        <v>29</v>
      </c>
      <c r="F1816" s="1" t="str">
        <f>VLOOKUP(E1816,State_code!$B$1:$C$56, 2, FALSE)</f>
        <v>MO</v>
      </c>
      <c r="G1816" s="1">
        <v>2901.0</v>
      </c>
      <c r="H1816" s="1">
        <v>-2.0</v>
      </c>
      <c r="I1816" s="1" t="s">
        <v>2668</v>
      </c>
      <c r="J1816" s="5">
        <v>1.0</v>
      </c>
    </row>
    <row r="1817" hidden="1">
      <c r="A1817" s="1" t="s">
        <v>2669</v>
      </c>
      <c r="B1817" s="1">
        <v>179946.0</v>
      </c>
      <c r="C1817" s="1">
        <v>4.0</v>
      </c>
      <c r="D1817" s="1">
        <v>21.0</v>
      </c>
      <c r="E1817" s="1">
        <f t="shared" si="1"/>
        <v>29</v>
      </c>
      <c r="F1817" s="1" t="str">
        <f>VLOOKUP(E1817,State_code!$B$1:$C$56, 2, FALSE)</f>
        <v>MO</v>
      </c>
      <c r="G1817" s="1">
        <v>2903.0</v>
      </c>
      <c r="H1817" s="1">
        <v>66.0</v>
      </c>
      <c r="I1817" s="1" t="s">
        <v>2669</v>
      </c>
      <c r="J1817" s="5">
        <v>1.0</v>
      </c>
    </row>
    <row r="1818" hidden="1">
      <c r="A1818" s="1" t="s">
        <v>2670</v>
      </c>
      <c r="B1818" s="1">
        <v>179955.0</v>
      </c>
      <c r="C1818" s="1">
        <v>4.0</v>
      </c>
      <c r="D1818" s="1">
        <v>22.0</v>
      </c>
      <c r="E1818" s="1">
        <f t="shared" si="1"/>
        <v>29</v>
      </c>
      <c r="F1818" s="1" t="str">
        <f>VLOOKUP(E1818,State_code!$B$1:$C$56, 2, FALSE)</f>
        <v>MO</v>
      </c>
      <c r="G1818" s="1">
        <v>2906.0</v>
      </c>
      <c r="H1818" s="1">
        <v>-2.0</v>
      </c>
      <c r="I1818" s="1" t="s">
        <v>2670</v>
      </c>
      <c r="J1818" s="5">
        <v>1.0</v>
      </c>
    </row>
    <row r="1819" hidden="1">
      <c r="A1819" s="1" t="s">
        <v>2671</v>
      </c>
      <c r="B1819" s="1">
        <v>179964.0</v>
      </c>
      <c r="C1819" s="1">
        <v>4.0</v>
      </c>
      <c r="D1819" s="1">
        <v>17.0</v>
      </c>
      <c r="E1819" s="1">
        <f t="shared" si="1"/>
        <v>29</v>
      </c>
      <c r="F1819" s="1" t="str">
        <f>VLOOKUP(E1819,State_code!$B$1:$C$56, 2, FALSE)</f>
        <v>MO</v>
      </c>
      <c r="G1819" s="1">
        <v>2903.0</v>
      </c>
      <c r="H1819" s="1">
        <v>61.0</v>
      </c>
      <c r="I1819" s="1" t="s">
        <v>2671</v>
      </c>
      <c r="J1819" s="5">
        <v>4.0</v>
      </c>
    </row>
    <row r="1820" hidden="1">
      <c r="A1820" s="1" t="s">
        <v>2672</v>
      </c>
      <c r="B1820" s="1">
        <v>179991.0</v>
      </c>
      <c r="C1820" s="1">
        <v>7.0</v>
      </c>
      <c r="D1820" s="1">
        <v>-2.0</v>
      </c>
      <c r="E1820" s="1">
        <f t="shared" si="1"/>
        <v>30</v>
      </c>
      <c r="F1820" s="1" t="str">
        <f>VLOOKUP(E1820,State_code!$B$1:$C$56, 2, FALSE)</f>
        <v>MT</v>
      </c>
      <c r="G1820" s="1">
        <v>3001.0</v>
      </c>
      <c r="H1820" s="1">
        <v>-2.0</v>
      </c>
      <c r="I1820" s="1" t="s">
        <v>2672</v>
      </c>
      <c r="J1820" s="5">
        <v>1.0</v>
      </c>
    </row>
    <row r="1821" hidden="1">
      <c r="A1821" s="1" t="s">
        <v>2673</v>
      </c>
      <c r="B1821" s="1">
        <v>180054.0</v>
      </c>
      <c r="C1821" s="1">
        <v>7.0</v>
      </c>
      <c r="D1821" s="1">
        <v>33.0</v>
      </c>
      <c r="E1821" s="1">
        <f t="shared" si="1"/>
        <v>30</v>
      </c>
      <c r="F1821" s="1" t="str">
        <f>VLOOKUP(E1821,State_code!$B$1:$C$56, 2, FALSE)</f>
        <v>MT</v>
      </c>
      <c r="G1821" s="1">
        <v>3001.0</v>
      </c>
      <c r="H1821" s="1">
        <v>-2.0</v>
      </c>
      <c r="I1821" s="1" t="s">
        <v>2673</v>
      </c>
      <c r="J1821" s="5">
        <v>1.0</v>
      </c>
    </row>
    <row r="1822" hidden="1">
      <c r="A1822" s="1" t="s">
        <v>2674</v>
      </c>
      <c r="B1822" s="1">
        <v>180063.0</v>
      </c>
      <c r="C1822" s="1">
        <v>7.0</v>
      </c>
      <c r="D1822" s="1">
        <v>-2.0</v>
      </c>
      <c r="E1822" s="1">
        <f t="shared" si="1"/>
        <v>30</v>
      </c>
      <c r="F1822" s="1" t="str">
        <f>VLOOKUP(E1822,State_code!$B$1:$C$56, 2, FALSE)</f>
        <v>MT</v>
      </c>
      <c r="G1822" s="1">
        <v>3001.0</v>
      </c>
      <c r="H1822" s="1">
        <v>-2.0</v>
      </c>
      <c r="I1822" s="1" t="s">
        <v>2674</v>
      </c>
      <c r="J1822" s="5">
        <v>3.0</v>
      </c>
    </row>
    <row r="1823" hidden="1">
      <c r="A1823" s="1" t="s">
        <v>2675</v>
      </c>
      <c r="B1823" s="1">
        <v>180081.0</v>
      </c>
      <c r="C1823" s="1">
        <v>7.0</v>
      </c>
      <c r="D1823" s="1">
        <v>9.0</v>
      </c>
      <c r="E1823" s="1">
        <f t="shared" si="1"/>
        <v>30</v>
      </c>
      <c r="F1823" s="1" t="str">
        <f>VLOOKUP(E1823,State_code!$B$1:$C$56, 2, FALSE)</f>
        <v>MT</v>
      </c>
      <c r="G1823" s="1">
        <v>3001.0</v>
      </c>
      <c r="H1823" s="1">
        <v>-2.0</v>
      </c>
      <c r="I1823" s="1" t="s">
        <v>2675</v>
      </c>
      <c r="J1823" s="5">
        <v>4.0</v>
      </c>
    </row>
    <row r="1824" hidden="1">
      <c r="A1824" s="1" t="s">
        <v>2676</v>
      </c>
      <c r="B1824" s="1">
        <v>180090.0</v>
      </c>
      <c r="C1824" s="1">
        <v>7.0</v>
      </c>
      <c r="D1824" s="1">
        <v>-2.0</v>
      </c>
      <c r="E1824" s="1">
        <f t="shared" si="1"/>
        <v>30</v>
      </c>
      <c r="F1824" s="1" t="str">
        <f>VLOOKUP(E1824,State_code!$B$1:$C$56, 2, FALSE)</f>
        <v>MT</v>
      </c>
      <c r="G1824" s="1">
        <v>3001.0</v>
      </c>
      <c r="H1824" s="1">
        <v>-2.0</v>
      </c>
      <c r="I1824" s="1" t="s">
        <v>2676</v>
      </c>
      <c r="J1824" s="5">
        <v>3.0</v>
      </c>
    </row>
    <row r="1825" hidden="1">
      <c r="A1825" s="1" t="s">
        <v>2677</v>
      </c>
      <c r="B1825" s="1">
        <v>180106.0</v>
      </c>
      <c r="C1825" s="1">
        <v>7.0</v>
      </c>
      <c r="D1825" s="1">
        <v>22.0</v>
      </c>
      <c r="E1825" s="1">
        <f t="shared" si="1"/>
        <v>30</v>
      </c>
      <c r="F1825" s="1" t="str">
        <f>VLOOKUP(E1825,State_code!$B$1:$C$56, 2, FALSE)</f>
        <v>MT</v>
      </c>
      <c r="G1825" s="1">
        <v>3002.0</v>
      </c>
      <c r="H1825" s="1">
        <v>30.0</v>
      </c>
      <c r="I1825" s="1" t="s">
        <v>2677</v>
      </c>
      <c r="J1825" s="5">
        <v>1.0</v>
      </c>
    </row>
    <row r="1826" hidden="1">
      <c r="A1826" s="1" t="s">
        <v>2678</v>
      </c>
      <c r="B1826" s="1">
        <v>180151.0</v>
      </c>
      <c r="C1826" s="1">
        <v>7.0</v>
      </c>
      <c r="D1826" s="1">
        <v>3.0</v>
      </c>
      <c r="E1826" s="1">
        <f t="shared" si="1"/>
        <v>30</v>
      </c>
      <c r="F1826" s="1" t="str">
        <f>VLOOKUP(E1826,State_code!$B$1:$C$56, 2, FALSE)</f>
        <v>MT</v>
      </c>
      <c r="G1826" s="1">
        <v>3002.0</v>
      </c>
      <c r="H1826" s="1">
        <v>-2.0</v>
      </c>
      <c r="I1826" s="1" t="s">
        <v>2678</v>
      </c>
      <c r="J1826" s="5">
        <v>1.0</v>
      </c>
    </row>
    <row r="1827" hidden="1">
      <c r="A1827" s="1" t="s">
        <v>2679</v>
      </c>
      <c r="B1827" s="1">
        <v>180160.0</v>
      </c>
      <c r="C1827" s="1">
        <v>7.0</v>
      </c>
      <c r="D1827" s="1">
        <v>33.0</v>
      </c>
      <c r="E1827" s="1">
        <f t="shared" si="1"/>
        <v>30</v>
      </c>
      <c r="F1827" s="1" t="str">
        <f>VLOOKUP(E1827,State_code!$B$1:$C$56, 2, FALSE)</f>
        <v>MT</v>
      </c>
      <c r="G1827" s="1">
        <v>3002.0</v>
      </c>
      <c r="H1827" s="1">
        <v>-2.0</v>
      </c>
      <c r="I1827" s="1" t="s">
        <v>2679</v>
      </c>
      <c r="J1827" s="5">
        <v>2.0</v>
      </c>
    </row>
    <row r="1828" hidden="1">
      <c r="A1828" s="1" t="s">
        <v>2680</v>
      </c>
      <c r="B1828" s="1">
        <v>180179.0</v>
      </c>
      <c r="C1828" s="1">
        <v>7.0</v>
      </c>
      <c r="D1828" s="1">
        <v>19.0</v>
      </c>
      <c r="E1828" s="1">
        <f t="shared" si="1"/>
        <v>30</v>
      </c>
      <c r="F1828" s="1" t="str">
        <f>VLOOKUP(E1828,State_code!$B$1:$C$56, 2, FALSE)</f>
        <v>MT</v>
      </c>
      <c r="G1828" s="1">
        <v>3002.0</v>
      </c>
      <c r="H1828" s="1">
        <v>-2.0</v>
      </c>
      <c r="I1828" s="1" t="s">
        <v>2680</v>
      </c>
      <c r="J1828" s="5">
        <v>4.0</v>
      </c>
    </row>
    <row r="1829" hidden="1">
      <c r="A1829" s="1" t="s">
        <v>2681</v>
      </c>
      <c r="B1829" s="1">
        <v>180197.0</v>
      </c>
      <c r="C1829" s="1">
        <v>7.0</v>
      </c>
      <c r="D1829" s="1">
        <v>6.0</v>
      </c>
      <c r="E1829" s="1">
        <f t="shared" si="1"/>
        <v>30</v>
      </c>
      <c r="F1829" s="1" t="str">
        <f>VLOOKUP(E1829,State_code!$B$1:$C$56, 2, FALSE)</f>
        <v>MT</v>
      </c>
      <c r="G1829" s="1">
        <v>3001.0</v>
      </c>
      <c r="H1829" s="1">
        <v>-2.0</v>
      </c>
      <c r="I1829" s="1" t="s">
        <v>2681</v>
      </c>
      <c r="J1829" s="5">
        <v>4.0</v>
      </c>
    </row>
    <row r="1830" hidden="1">
      <c r="A1830" s="1" t="s">
        <v>2682</v>
      </c>
      <c r="B1830" s="1">
        <v>180203.0</v>
      </c>
      <c r="C1830" s="1">
        <v>7.0</v>
      </c>
      <c r="D1830" s="1">
        <v>33.0</v>
      </c>
      <c r="E1830" s="1">
        <f t="shared" si="1"/>
        <v>30</v>
      </c>
      <c r="F1830" s="1" t="str">
        <f>VLOOKUP(E1830,State_code!$B$1:$C$56, 2, FALSE)</f>
        <v>MT</v>
      </c>
      <c r="G1830" s="1">
        <v>3002.0</v>
      </c>
      <c r="H1830" s="1">
        <v>-2.0</v>
      </c>
      <c r="I1830" s="1" t="s">
        <v>2682</v>
      </c>
      <c r="J1830" s="5">
        <v>3.0</v>
      </c>
    </row>
    <row r="1831" hidden="1">
      <c r="A1831" s="1" t="s">
        <v>2683</v>
      </c>
      <c r="B1831" s="1">
        <v>180212.0</v>
      </c>
      <c r="C1831" s="1">
        <v>7.0</v>
      </c>
      <c r="D1831" s="1">
        <v>33.0</v>
      </c>
      <c r="E1831" s="1">
        <f t="shared" si="1"/>
        <v>30</v>
      </c>
      <c r="F1831" s="1" t="str">
        <f>VLOOKUP(E1831,State_code!$B$1:$C$56, 2, FALSE)</f>
        <v>MT</v>
      </c>
      <c r="G1831" s="1">
        <v>3002.0</v>
      </c>
      <c r="H1831" s="1">
        <v>-2.0</v>
      </c>
      <c r="I1831" s="1" t="s">
        <v>2683</v>
      </c>
      <c r="J1831" s="5">
        <v>4.0</v>
      </c>
    </row>
    <row r="1832" hidden="1">
      <c r="A1832" s="1" t="s">
        <v>2684</v>
      </c>
      <c r="B1832" s="1">
        <v>180249.0</v>
      </c>
      <c r="C1832" s="1">
        <v>7.0</v>
      </c>
      <c r="D1832" s="1">
        <v>6.0</v>
      </c>
      <c r="E1832" s="1">
        <f t="shared" si="1"/>
        <v>30</v>
      </c>
      <c r="F1832" s="1" t="str">
        <f>VLOOKUP(E1832,State_code!$B$1:$C$56, 2, FALSE)</f>
        <v>MT</v>
      </c>
      <c r="G1832" s="1">
        <v>3002.0</v>
      </c>
      <c r="H1832" s="1">
        <v>-2.0</v>
      </c>
      <c r="I1832" s="1" t="s">
        <v>2684</v>
      </c>
      <c r="J1832" s="5">
        <v>4.0</v>
      </c>
    </row>
    <row r="1833" hidden="1">
      <c r="A1833" s="1" t="s">
        <v>2685</v>
      </c>
      <c r="B1833" s="1">
        <v>180258.0</v>
      </c>
      <c r="C1833" s="1">
        <v>7.0</v>
      </c>
      <c r="D1833" s="1">
        <v>20.0</v>
      </c>
      <c r="E1833" s="1">
        <f t="shared" si="1"/>
        <v>30</v>
      </c>
      <c r="F1833" s="1" t="str">
        <f>VLOOKUP(E1833,State_code!$B$1:$C$56, 2, FALSE)</f>
        <v>MT</v>
      </c>
      <c r="G1833" s="1">
        <v>3002.0</v>
      </c>
      <c r="H1833" s="1">
        <v>30.0</v>
      </c>
      <c r="I1833" s="1" t="s">
        <v>2685</v>
      </c>
      <c r="J1833" s="5">
        <v>2.0</v>
      </c>
    </row>
    <row r="1834" hidden="1">
      <c r="A1834" s="1" t="s">
        <v>2686</v>
      </c>
      <c r="B1834" s="1">
        <v>180276.0</v>
      </c>
      <c r="C1834" s="1">
        <v>7.0</v>
      </c>
      <c r="D1834" s="1">
        <v>9.0</v>
      </c>
      <c r="E1834" s="1">
        <f t="shared" si="1"/>
        <v>30</v>
      </c>
      <c r="F1834" s="1" t="str">
        <f>VLOOKUP(E1834,State_code!$B$1:$C$56, 2, FALSE)</f>
        <v>MT</v>
      </c>
      <c r="G1834" s="1">
        <v>3002.0</v>
      </c>
      <c r="H1834" s="1">
        <v>-2.0</v>
      </c>
      <c r="I1834" s="1" t="s">
        <v>2686</v>
      </c>
      <c r="J1834" s="5">
        <v>1.0</v>
      </c>
    </row>
    <row r="1835" hidden="1">
      <c r="A1835" s="1" t="s">
        <v>2687</v>
      </c>
      <c r="B1835" s="1">
        <v>180328.0</v>
      </c>
      <c r="C1835" s="1">
        <v>7.0</v>
      </c>
      <c r="D1835" s="1">
        <v>33.0</v>
      </c>
      <c r="E1835" s="1">
        <f t="shared" si="1"/>
        <v>30</v>
      </c>
      <c r="F1835" s="1" t="str">
        <f>VLOOKUP(E1835,State_code!$B$1:$C$56, 2, FALSE)</f>
        <v>MT</v>
      </c>
      <c r="G1835" s="1">
        <v>3002.0</v>
      </c>
      <c r="H1835" s="1">
        <v>-2.0</v>
      </c>
      <c r="I1835" s="1" t="s">
        <v>2687</v>
      </c>
      <c r="J1835" s="5">
        <v>4.0</v>
      </c>
    </row>
    <row r="1836" hidden="1">
      <c r="A1836" s="1" t="s">
        <v>2688</v>
      </c>
      <c r="B1836" s="1">
        <v>180373.0</v>
      </c>
      <c r="C1836" s="1">
        <v>7.0</v>
      </c>
      <c r="D1836" s="1">
        <v>6.0</v>
      </c>
      <c r="E1836" s="1">
        <f t="shared" si="1"/>
        <v>30</v>
      </c>
      <c r="F1836" s="1" t="str">
        <f>VLOOKUP(E1836,State_code!$B$1:$C$56, 2, FALSE)</f>
        <v>MT</v>
      </c>
      <c r="G1836" s="1">
        <v>3002.0</v>
      </c>
      <c r="H1836" s="1">
        <v>-2.0</v>
      </c>
      <c r="I1836" s="1" t="s">
        <v>2688</v>
      </c>
      <c r="J1836" s="5">
        <v>1.0</v>
      </c>
    </row>
    <row r="1837" hidden="1">
      <c r="A1837" s="1" t="s">
        <v>2689</v>
      </c>
      <c r="B1837" s="1">
        <v>180416.0</v>
      </c>
      <c r="C1837" s="1">
        <v>7.0</v>
      </c>
      <c r="D1837" s="1">
        <v>20.0</v>
      </c>
      <c r="E1837" s="1">
        <f t="shared" si="1"/>
        <v>30</v>
      </c>
      <c r="F1837" s="1" t="str">
        <f>VLOOKUP(E1837,State_code!$B$1:$C$56, 2, FALSE)</f>
        <v>MT</v>
      </c>
      <c r="G1837" s="1">
        <v>3001.0</v>
      </c>
      <c r="H1837" s="1">
        <v>-2.0</v>
      </c>
      <c r="I1837" s="1" t="s">
        <v>2689</v>
      </c>
      <c r="J1837" s="5">
        <v>1.0</v>
      </c>
    </row>
    <row r="1838" hidden="1">
      <c r="A1838" s="1" t="s">
        <v>2690</v>
      </c>
      <c r="B1838" s="1">
        <v>180461.0</v>
      </c>
      <c r="C1838" s="1">
        <v>7.0</v>
      </c>
      <c r="D1838" s="1">
        <v>15.0</v>
      </c>
      <c r="E1838" s="1">
        <f t="shared" si="1"/>
        <v>30</v>
      </c>
      <c r="F1838" s="1" t="str">
        <f>VLOOKUP(E1838,State_code!$B$1:$C$56, 2, FALSE)</f>
        <v>MT</v>
      </c>
      <c r="G1838" s="1">
        <v>3001.0</v>
      </c>
      <c r="H1838" s="1">
        <v>-2.0</v>
      </c>
      <c r="I1838" s="1" t="s">
        <v>2690</v>
      </c>
      <c r="J1838" s="5">
        <v>4.0</v>
      </c>
    </row>
    <row r="1839" hidden="1">
      <c r="A1839" s="1" t="s">
        <v>2691</v>
      </c>
      <c r="B1839" s="1">
        <v>180489.0</v>
      </c>
      <c r="C1839" s="1">
        <v>7.0</v>
      </c>
      <c r="D1839" s="1">
        <v>15.0</v>
      </c>
      <c r="E1839" s="1">
        <f t="shared" si="1"/>
        <v>30</v>
      </c>
      <c r="F1839" s="1" t="str">
        <f>VLOOKUP(E1839,State_code!$B$1:$C$56, 2, FALSE)</f>
        <v>MT</v>
      </c>
      <c r="G1839" s="1">
        <v>3001.0</v>
      </c>
      <c r="H1839" s="1">
        <v>-2.0</v>
      </c>
      <c r="I1839" s="1" t="s">
        <v>2691</v>
      </c>
      <c r="J1839" s="5">
        <v>1.0</v>
      </c>
    </row>
    <row r="1840" hidden="1">
      <c r="A1840" s="1" t="s">
        <v>2692</v>
      </c>
      <c r="B1840" s="1">
        <v>180522.0</v>
      </c>
      <c r="C1840" s="1">
        <v>7.0</v>
      </c>
      <c r="D1840" s="1">
        <v>22.0</v>
      </c>
      <c r="E1840" s="1">
        <f t="shared" si="1"/>
        <v>30</v>
      </c>
      <c r="F1840" s="1" t="str">
        <f>VLOOKUP(E1840,State_code!$B$1:$C$56, 2, FALSE)</f>
        <v>MT</v>
      </c>
      <c r="G1840" s="1">
        <v>3002.0</v>
      </c>
      <c r="H1840" s="1">
        <v>-2.0</v>
      </c>
      <c r="I1840" s="1" t="s">
        <v>2692</v>
      </c>
      <c r="J1840" s="5">
        <v>1.0</v>
      </c>
    </row>
    <row r="1841" hidden="1">
      <c r="A1841" s="1" t="s">
        <v>2693</v>
      </c>
      <c r="B1841" s="1">
        <v>180595.0</v>
      </c>
      <c r="C1841" s="1">
        <v>7.0</v>
      </c>
      <c r="D1841" s="1">
        <v>20.0</v>
      </c>
      <c r="E1841" s="1">
        <f t="shared" si="1"/>
        <v>30</v>
      </c>
      <c r="F1841" s="1" t="str">
        <f>VLOOKUP(E1841,State_code!$B$1:$C$56, 2, FALSE)</f>
        <v>MT</v>
      </c>
      <c r="G1841" s="1">
        <v>3002.0</v>
      </c>
      <c r="H1841" s="1">
        <v>76.0</v>
      </c>
      <c r="I1841" s="1" t="s">
        <v>2693</v>
      </c>
      <c r="J1841" s="5">
        <v>1.0</v>
      </c>
    </row>
    <row r="1842" hidden="1">
      <c r="A1842" s="1" t="s">
        <v>2694</v>
      </c>
      <c r="B1842" s="1">
        <v>180647.0</v>
      </c>
      <c r="C1842" s="1">
        <v>7.0</v>
      </c>
      <c r="D1842" s="1">
        <v>33.0</v>
      </c>
      <c r="E1842" s="1">
        <f t="shared" si="1"/>
        <v>30</v>
      </c>
      <c r="F1842" s="1" t="str">
        <f>VLOOKUP(E1842,State_code!$B$1:$C$56, 2, FALSE)</f>
        <v>MT</v>
      </c>
      <c r="G1842" s="1">
        <v>3001.0</v>
      </c>
      <c r="H1842" s="1">
        <v>-2.0</v>
      </c>
      <c r="I1842" s="1" t="s">
        <v>2694</v>
      </c>
      <c r="J1842" s="5">
        <v>4.0</v>
      </c>
    </row>
    <row r="1843" hidden="1">
      <c r="A1843" s="1" t="s">
        <v>2695</v>
      </c>
      <c r="B1843" s="1">
        <v>180692.0</v>
      </c>
      <c r="C1843" s="1">
        <v>7.0</v>
      </c>
      <c r="D1843" s="1">
        <v>22.0</v>
      </c>
      <c r="E1843" s="1">
        <f t="shared" si="1"/>
        <v>30</v>
      </c>
      <c r="F1843" s="1" t="str">
        <f>VLOOKUP(E1843,State_code!$B$1:$C$56, 2, FALSE)</f>
        <v>MT</v>
      </c>
      <c r="G1843" s="1">
        <v>3001.0</v>
      </c>
      <c r="H1843" s="1">
        <v>-2.0</v>
      </c>
      <c r="I1843" s="1" t="s">
        <v>2695</v>
      </c>
      <c r="J1843" s="5">
        <v>1.0</v>
      </c>
    </row>
    <row r="1844" hidden="1">
      <c r="A1844" s="1" t="s">
        <v>2696</v>
      </c>
      <c r="B1844" s="1">
        <v>180814.0</v>
      </c>
      <c r="C1844" s="1">
        <v>4.0</v>
      </c>
      <c r="D1844" s="1">
        <v>18.0</v>
      </c>
      <c r="E1844" s="1">
        <f t="shared" si="1"/>
        <v>31</v>
      </c>
      <c r="F1844" s="1" t="str">
        <f>VLOOKUP(E1844,State_code!$B$1:$C$56, 2, FALSE)</f>
        <v>NE</v>
      </c>
      <c r="G1844" s="1">
        <v>3101.0</v>
      </c>
      <c r="H1844" s="1">
        <v>-2.0</v>
      </c>
      <c r="I1844" s="1" t="s">
        <v>2696</v>
      </c>
      <c r="J1844" s="5">
        <v>1.0</v>
      </c>
    </row>
    <row r="1845" hidden="1">
      <c r="A1845" s="1" t="s">
        <v>2697</v>
      </c>
      <c r="B1845" s="1">
        <v>180832.0</v>
      </c>
      <c r="C1845" s="1">
        <v>4.0</v>
      </c>
      <c r="D1845" s="1">
        <v>26.0</v>
      </c>
      <c r="E1845" s="1">
        <f t="shared" si="1"/>
        <v>31</v>
      </c>
      <c r="F1845" s="1" t="str">
        <f>VLOOKUP(E1845,State_code!$B$1:$C$56, 2, FALSE)</f>
        <v>NE</v>
      </c>
      <c r="G1845" s="1">
        <v>3102.0</v>
      </c>
      <c r="H1845" s="1">
        <v>50.0</v>
      </c>
      <c r="I1845" s="1" t="s">
        <v>2697</v>
      </c>
      <c r="J1845" s="5">
        <v>1.0</v>
      </c>
    </row>
    <row r="1846" hidden="1">
      <c r="A1846" s="1" t="s">
        <v>2698</v>
      </c>
      <c r="B1846" s="1">
        <v>180878.0</v>
      </c>
      <c r="C1846" s="1">
        <v>4.0</v>
      </c>
      <c r="D1846" s="1">
        <v>26.0</v>
      </c>
      <c r="E1846" s="1">
        <f t="shared" si="1"/>
        <v>31</v>
      </c>
      <c r="F1846" s="1" t="str">
        <f>VLOOKUP(E1846,State_code!$B$1:$C$56, 2, FALSE)</f>
        <v>NE</v>
      </c>
      <c r="G1846" s="1">
        <v>3101.0</v>
      </c>
      <c r="H1846" s="1">
        <v>-2.0</v>
      </c>
      <c r="I1846" s="1" t="s">
        <v>2698</v>
      </c>
      <c r="J1846" s="5">
        <v>4.0</v>
      </c>
    </row>
    <row r="1847" hidden="1">
      <c r="A1847" s="1" t="s">
        <v>2699</v>
      </c>
      <c r="B1847" s="1">
        <v>180902.0</v>
      </c>
      <c r="C1847" s="1">
        <v>4.0</v>
      </c>
      <c r="D1847" s="1">
        <v>9.0</v>
      </c>
      <c r="E1847" s="1">
        <f t="shared" si="1"/>
        <v>31</v>
      </c>
      <c r="F1847" s="1" t="str">
        <f>VLOOKUP(E1847,State_code!$B$1:$C$56, 2, FALSE)</f>
        <v>NE</v>
      </c>
      <c r="G1847" s="1">
        <v>3103.0</v>
      </c>
      <c r="H1847" s="1">
        <v>-2.0</v>
      </c>
      <c r="I1847" s="1" t="s">
        <v>2699</v>
      </c>
      <c r="J1847" s="5">
        <v>4.0</v>
      </c>
    </row>
    <row r="1848" hidden="1">
      <c r="A1848" s="1" t="s">
        <v>2700</v>
      </c>
      <c r="B1848" s="1">
        <v>180948.0</v>
      </c>
      <c r="C1848" s="1">
        <v>4.0</v>
      </c>
      <c r="D1848" s="1">
        <v>19.0</v>
      </c>
      <c r="E1848" s="1">
        <f t="shared" si="1"/>
        <v>31</v>
      </c>
      <c r="F1848" s="1" t="str">
        <f>VLOOKUP(E1848,State_code!$B$1:$C$56, 2, FALSE)</f>
        <v>NE</v>
      </c>
      <c r="G1848" s="1">
        <v>3103.0</v>
      </c>
      <c r="H1848" s="1">
        <v>-2.0</v>
      </c>
      <c r="I1848" s="1" t="s">
        <v>2700</v>
      </c>
      <c r="J1848" s="5">
        <v>1.0</v>
      </c>
    </row>
    <row r="1849" hidden="1">
      <c r="A1849" s="1" t="s">
        <v>2701</v>
      </c>
      <c r="B1849" s="1">
        <v>180957.0</v>
      </c>
      <c r="C1849" s="1">
        <v>4.0</v>
      </c>
      <c r="D1849" s="1">
        <v>-2.0</v>
      </c>
      <c r="E1849" s="1">
        <f t="shared" si="1"/>
        <v>31</v>
      </c>
      <c r="F1849" s="1" t="str">
        <f>VLOOKUP(E1849,State_code!$B$1:$C$56, 2, FALSE)</f>
        <v>NE</v>
      </c>
      <c r="G1849" s="1">
        <v>3101.0</v>
      </c>
      <c r="H1849" s="1">
        <v>-2.0</v>
      </c>
      <c r="I1849" s="1" t="s">
        <v>2701</v>
      </c>
      <c r="J1849" s="5">
        <v>4.0</v>
      </c>
    </row>
    <row r="1850" hidden="1">
      <c r="A1850" s="1" t="s">
        <v>2702</v>
      </c>
      <c r="B1850" s="1">
        <v>180984.0</v>
      </c>
      <c r="C1850" s="1">
        <v>4.0</v>
      </c>
      <c r="D1850" s="1">
        <v>18.0</v>
      </c>
      <c r="E1850" s="1">
        <f t="shared" si="1"/>
        <v>31</v>
      </c>
      <c r="F1850" s="1" t="str">
        <f>VLOOKUP(E1850,State_code!$B$1:$C$56, 2, FALSE)</f>
        <v>NE</v>
      </c>
      <c r="G1850" s="1">
        <v>3101.0</v>
      </c>
      <c r="H1850" s="1">
        <v>68.0</v>
      </c>
      <c r="I1850" s="1" t="s">
        <v>2702</v>
      </c>
      <c r="J1850" s="5">
        <v>1.0</v>
      </c>
    </row>
    <row r="1851" hidden="1">
      <c r="A1851" s="1" t="s">
        <v>407</v>
      </c>
      <c r="B1851" s="1">
        <v>181002.0</v>
      </c>
      <c r="C1851" s="1">
        <v>4.0</v>
      </c>
      <c r="D1851" s="1">
        <v>16.0</v>
      </c>
      <c r="E1851" s="1">
        <f t="shared" si="1"/>
        <v>31</v>
      </c>
      <c r="F1851" s="1" t="str">
        <f>VLOOKUP(E1851,State_code!$B$1:$C$56, 2, FALSE)</f>
        <v>NE</v>
      </c>
      <c r="G1851" s="1">
        <v>3102.0</v>
      </c>
      <c r="H1851" s="1">
        <v>30.0</v>
      </c>
      <c r="I1851" s="1" t="s">
        <v>407</v>
      </c>
      <c r="J1851" s="5">
        <v>1.0</v>
      </c>
    </row>
    <row r="1852" hidden="1">
      <c r="A1852" s="1" t="s">
        <v>2703</v>
      </c>
      <c r="B1852" s="1">
        <v>181020.0</v>
      </c>
      <c r="C1852" s="1">
        <v>4.0</v>
      </c>
      <c r="D1852" s="1">
        <v>18.0</v>
      </c>
      <c r="E1852" s="1">
        <f t="shared" si="1"/>
        <v>31</v>
      </c>
      <c r="F1852" s="1" t="str">
        <f>VLOOKUP(E1852,State_code!$B$1:$C$56, 2, FALSE)</f>
        <v>NE</v>
      </c>
      <c r="G1852" s="1">
        <v>3103.0</v>
      </c>
      <c r="H1852" s="1">
        <v>-2.0</v>
      </c>
      <c r="I1852" s="1" t="s">
        <v>2703</v>
      </c>
      <c r="J1852" s="5">
        <v>1.0</v>
      </c>
    </row>
    <row r="1853" hidden="1">
      <c r="A1853" s="1" t="s">
        <v>2704</v>
      </c>
      <c r="B1853" s="1">
        <v>181127.0</v>
      </c>
      <c r="C1853" s="1">
        <v>4.0</v>
      </c>
      <c r="D1853" s="1">
        <v>22.0</v>
      </c>
      <c r="E1853" s="1">
        <f t="shared" si="1"/>
        <v>31</v>
      </c>
      <c r="F1853" s="1" t="str">
        <f>VLOOKUP(E1853,State_code!$B$1:$C$56, 2, FALSE)</f>
        <v>NE</v>
      </c>
      <c r="G1853" s="1">
        <v>3103.0</v>
      </c>
      <c r="H1853" s="1">
        <v>66.0</v>
      </c>
      <c r="I1853" s="1" t="s">
        <v>2704</v>
      </c>
      <c r="J1853" s="5">
        <v>1.0</v>
      </c>
    </row>
    <row r="1854" hidden="1">
      <c r="A1854" s="1" t="s">
        <v>2705</v>
      </c>
      <c r="B1854" s="1">
        <v>181145.0</v>
      </c>
      <c r="C1854" s="1">
        <v>4.0</v>
      </c>
      <c r="D1854" s="1">
        <v>10.0</v>
      </c>
      <c r="E1854" s="1">
        <f t="shared" si="1"/>
        <v>31</v>
      </c>
      <c r="F1854" s="1" t="str">
        <f>VLOOKUP(E1854,State_code!$B$1:$C$56, 2, FALSE)</f>
        <v>NE</v>
      </c>
      <c r="G1854" s="1">
        <v>3102.0</v>
      </c>
      <c r="H1854" s="1">
        <v>30.0</v>
      </c>
      <c r="I1854" s="1" t="s">
        <v>2705</v>
      </c>
      <c r="J1854" s="5">
        <v>4.0</v>
      </c>
    </row>
    <row r="1855" hidden="1">
      <c r="A1855" s="1" t="s">
        <v>2706</v>
      </c>
      <c r="B1855" s="1">
        <v>181190.0</v>
      </c>
      <c r="C1855" s="1">
        <v>4.0</v>
      </c>
      <c r="D1855" s="1">
        <v>-2.0</v>
      </c>
      <c r="E1855" s="1">
        <f t="shared" si="1"/>
        <v>31</v>
      </c>
      <c r="F1855" s="1" t="str">
        <f>VLOOKUP(E1855,State_code!$B$1:$C$56, 2, FALSE)</f>
        <v>NE</v>
      </c>
      <c r="G1855" s="1">
        <v>3101.0</v>
      </c>
      <c r="H1855" s="1">
        <v>-2.0</v>
      </c>
      <c r="I1855" s="1" t="s">
        <v>2706</v>
      </c>
      <c r="J1855" s="5">
        <v>2.0</v>
      </c>
    </row>
    <row r="1856" hidden="1">
      <c r="A1856" s="1" t="s">
        <v>2707</v>
      </c>
      <c r="B1856" s="1">
        <v>181215.0</v>
      </c>
      <c r="C1856" s="1">
        <v>4.0</v>
      </c>
      <c r="D1856" s="1">
        <v>18.0</v>
      </c>
      <c r="E1856" s="1">
        <f t="shared" si="1"/>
        <v>31</v>
      </c>
      <c r="F1856" s="1" t="str">
        <f>VLOOKUP(E1856,State_code!$B$1:$C$56, 2, FALSE)</f>
        <v>NE</v>
      </c>
      <c r="G1856" s="1">
        <v>3103.0</v>
      </c>
      <c r="H1856" s="1">
        <v>-2.0</v>
      </c>
      <c r="I1856" s="1" t="s">
        <v>2707</v>
      </c>
      <c r="J1856" s="5">
        <v>2.0</v>
      </c>
    </row>
    <row r="1857" hidden="1">
      <c r="A1857" s="1" t="s">
        <v>2708</v>
      </c>
      <c r="B1857" s="1">
        <v>181297.0</v>
      </c>
      <c r="C1857" s="1">
        <v>4.0</v>
      </c>
      <c r="D1857" s="1">
        <v>26.0</v>
      </c>
      <c r="E1857" s="1">
        <f t="shared" si="1"/>
        <v>31</v>
      </c>
      <c r="F1857" s="1" t="str">
        <f>VLOOKUP(E1857,State_code!$B$1:$C$56, 2, FALSE)</f>
        <v>NE</v>
      </c>
      <c r="G1857" s="1">
        <v>3102.0</v>
      </c>
      <c r="H1857" s="1">
        <v>71.0</v>
      </c>
      <c r="I1857" s="1" t="s">
        <v>2708</v>
      </c>
      <c r="J1857" s="5">
        <v>1.0</v>
      </c>
    </row>
    <row r="1858" hidden="1">
      <c r="A1858" s="1" t="s">
        <v>2709</v>
      </c>
      <c r="B1858" s="1">
        <v>181303.0</v>
      </c>
      <c r="C1858" s="1">
        <v>4.0</v>
      </c>
      <c r="D1858" s="1">
        <v>6.0</v>
      </c>
      <c r="E1858" s="1">
        <f t="shared" si="1"/>
        <v>31</v>
      </c>
      <c r="F1858" s="1" t="str">
        <f>VLOOKUP(E1858,State_code!$B$1:$C$56, 2, FALSE)</f>
        <v>NE</v>
      </c>
      <c r="G1858" s="1">
        <v>3102.0</v>
      </c>
      <c r="H1858" s="1">
        <v>-2.0</v>
      </c>
      <c r="I1858" s="1" t="s">
        <v>2709</v>
      </c>
      <c r="J1858" s="5">
        <v>2.0</v>
      </c>
    </row>
    <row r="1859" hidden="1">
      <c r="A1859" s="1" t="s">
        <v>2710</v>
      </c>
      <c r="B1859" s="1">
        <v>181312.0</v>
      </c>
      <c r="C1859" s="1">
        <v>4.0</v>
      </c>
      <c r="D1859" s="1">
        <v>6.0</v>
      </c>
      <c r="E1859" s="1">
        <f t="shared" si="1"/>
        <v>31</v>
      </c>
      <c r="F1859" s="1" t="str">
        <f>VLOOKUP(E1859,State_code!$B$1:$C$56, 2, FALSE)</f>
        <v>NE</v>
      </c>
      <c r="G1859" s="1">
        <v>3103.0</v>
      </c>
      <c r="H1859" s="1">
        <v>-2.0</v>
      </c>
      <c r="I1859" s="1" t="s">
        <v>2710</v>
      </c>
      <c r="J1859" s="5">
        <v>1.0</v>
      </c>
    </row>
    <row r="1860" hidden="1">
      <c r="A1860" s="1" t="s">
        <v>2711</v>
      </c>
      <c r="B1860" s="1">
        <v>181330.0</v>
      </c>
      <c r="C1860" s="1">
        <v>4.0</v>
      </c>
      <c r="D1860" s="1">
        <v>20.0</v>
      </c>
      <c r="E1860" s="1">
        <f t="shared" si="1"/>
        <v>31</v>
      </c>
      <c r="F1860" s="1" t="str">
        <f>VLOOKUP(E1860,State_code!$B$1:$C$56, 2, FALSE)</f>
        <v>NE</v>
      </c>
      <c r="G1860" s="1">
        <v>3101.0</v>
      </c>
      <c r="H1860" s="1">
        <v>39.0</v>
      </c>
      <c r="I1860" s="1" t="s">
        <v>2711</v>
      </c>
      <c r="J1860" s="5">
        <v>1.0</v>
      </c>
    </row>
    <row r="1861" hidden="1">
      <c r="A1861" s="1" t="s">
        <v>2712</v>
      </c>
      <c r="B1861" s="1">
        <v>181394.0</v>
      </c>
      <c r="C1861" s="1">
        <v>4.0</v>
      </c>
      <c r="D1861" s="1">
        <v>16.0</v>
      </c>
      <c r="E1861" s="1">
        <f t="shared" si="1"/>
        <v>31</v>
      </c>
      <c r="F1861" s="1" t="str">
        <f>VLOOKUP(E1861,State_code!$B$1:$C$56, 2, FALSE)</f>
        <v>NE</v>
      </c>
      <c r="G1861" s="1">
        <v>3102.0</v>
      </c>
      <c r="H1861" s="1">
        <v>-2.0</v>
      </c>
      <c r="I1861" s="1" t="s">
        <v>2712</v>
      </c>
      <c r="J1861" s="5">
        <v>1.0</v>
      </c>
    </row>
    <row r="1862" hidden="1">
      <c r="A1862" s="1" t="s">
        <v>2713</v>
      </c>
      <c r="B1862" s="1">
        <v>181419.0</v>
      </c>
      <c r="C1862" s="1">
        <v>4.0</v>
      </c>
      <c r="D1862" s="1">
        <v>33.0</v>
      </c>
      <c r="E1862" s="1">
        <f t="shared" si="1"/>
        <v>31</v>
      </c>
      <c r="F1862" s="1" t="str">
        <f>VLOOKUP(E1862,State_code!$B$1:$C$56, 2, FALSE)</f>
        <v>NE</v>
      </c>
      <c r="G1862" s="1">
        <v>3103.0</v>
      </c>
      <c r="H1862" s="1">
        <v>-2.0</v>
      </c>
      <c r="I1862" s="1" t="s">
        <v>2713</v>
      </c>
      <c r="J1862" s="5">
        <v>1.0</v>
      </c>
    </row>
    <row r="1863" hidden="1">
      <c r="A1863" s="1" t="s">
        <v>2714</v>
      </c>
      <c r="B1863" s="1">
        <v>181428.0</v>
      </c>
      <c r="C1863" s="1">
        <v>4.0</v>
      </c>
      <c r="D1863" s="1">
        <v>27.0</v>
      </c>
      <c r="E1863" s="1">
        <f t="shared" si="1"/>
        <v>31</v>
      </c>
      <c r="F1863" s="1" t="str">
        <f>VLOOKUP(E1863,State_code!$B$1:$C$56, 2, FALSE)</f>
        <v>NE</v>
      </c>
      <c r="G1863" s="1">
        <v>3102.0</v>
      </c>
      <c r="H1863" s="1">
        <v>-2.0</v>
      </c>
      <c r="I1863" s="1" t="s">
        <v>2714</v>
      </c>
      <c r="J1863" s="5">
        <v>1.0</v>
      </c>
    </row>
    <row r="1864" hidden="1">
      <c r="A1864" s="1" t="s">
        <v>2715</v>
      </c>
      <c r="B1864" s="1">
        <v>181446.0</v>
      </c>
      <c r="C1864" s="1">
        <v>4.0</v>
      </c>
      <c r="D1864" s="1">
        <v>20.0</v>
      </c>
      <c r="E1864" s="1">
        <f t="shared" si="1"/>
        <v>31</v>
      </c>
      <c r="F1864" s="1" t="str">
        <f>VLOOKUP(E1864,State_code!$B$1:$C$56, 2, FALSE)</f>
        <v>NE</v>
      </c>
      <c r="G1864" s="1">
        <v>3101.0</v>
      </c>
      <c r="H1864" s="1">
        <v>71.0</v>
      </c>
      <c r="I1864" s="1" t="s">
        <v>2715</v>
      </c>
      <c r="J1864" s="5">
        <v>1.0</v>
      </c>
    </row>
    <row r="1865" hidden="1">
      <c r="A1865" s="1" t="s">
        <v>2716</v>
      </c>
      <c r="B1865" s="1">
        <v>181464.0</v>
      </c>
      <c r="C1865" s="1">
        <v>4.0</v>
      </c>
      <c r="D1865" s="1">
        <v>15.0</v>
      </c>
      <c r="E1865" s="1">
        <f t="shared" si="1"/>
        <v>31</v>
      </c>
      <c r="F1865" s="1" t="str">
        <f>VLOOKUP(E1865,State_code!$B$1:$C$56, 2, FALSE)</f>
        <v>NE</v>
      </c>
      <c r="G1865" s="1">
        <v>3101.0</v>
      </c>
      <c r="H1865" s="1">
        <v>-2.0</v>
      </c>
      <c r="I1865" s="1" t="s">
        <v>2716</v>
      </c>
      <c r="J1865" s="5">
        <v>3.0</v>
      </c>
    </row>
    <row r="1866" hidden="1">
      <c r="A1866" s="1" t="s">
        <v>2717</v>
      </c>
      <c r="B1866" s="1">
        <v>181491.0</v>
      </c>
      <c r="C1866" s="1">
        <v>4.0</v>
      </c>
      <c r="D1866" s="1">
        <v>8.0</v>
      </c>
      <c r="E1866" s="1">
        <f t="shared" si="1"/>
        <v>31</v>
      </c>
      <c r="F1866" s="1" t="str">
        <f>VLOOKUP(E1866,State_code!$B$1:$C$56, 2, FALSE)</f>
        <v>NE</v>
      </c>
      <c r="G1866" s="1">
        <v>3101.0</v>
      </c>
      <c r="H1866" s="1">
        <v>-2.0</v>
      </c>
      <c r="I1866" s="1" t="s">
        <v>2717</v>
      </c>
      <c r="J1866" s="5">
        <v>3.0</v>
      </c>
    </row>
    <row r="1867" hidden="1">
      <c r="A1867" s="1" t="s">
        <v>2718</v>
      </c>
      <c r="B1867" s="1">
        <v>181534.0</v>
      </c>
      <c r="C1867" s="1">
        <v>4.0</v>
      </c>
      <c r="D1867" s="1">
        <v>19.0</v>
      </c>
      <c r="E1867" s="1">
        <f t="shared" si="1"/>
        <v>31</v>
      </c>
      <c r="F1867" s="1" t="str">
        <f>VLOOKUP(E1867,State_code!$B$1:$C$56, 2, FALSE)</f>
        <v>NE</v>
      </c>
      <c r="G1867" s="1">
        <v>3103.0</v>
      </c>
      <c r="H1867" s="1">
        <v>-2.0</v>
      </c>
      <c r="I1867" s="1" t="s">
        <v>2718</v>
      </c>
      <c r="J1867" s="5">
        <v>2.0</v>
      </c>
    </row>
    <row r="1868" hidden="1">
      <c r="A1868" s="1" t="s">
        <v>2719</v>
      </c>
      <c r="B1868" s="1">
        <v>181543.0</v>
      </c>
      <c r="C1868" s="1">
        <v>4.0</v>
      </c>
      <c r="D1868" s="1">
        <v>24.0</v>
      </c>
      <c r="E1868" s="1">
        <f t="shared" si="1"/>
        <v>31</v>
      </c>
      <c r="F1868" s="1" t="str">
        <f>VLOOKUP(E1868,State_code!$B$1:$C$56, 2, FALSE)</f>
        <v>NE</v>
      </c>
      <c r="G1868" s="1">
        <v>3103.0</v>
      </c>
      <c r="H1868" s="1">
        <v>74.0</v>
      </c>
      <c r="I1868" s="1" t="s">
        <v>2719</v>
      </c>
      <c r="J1868" s="5">
        <v>2.0</v>
      </c>
    </row>
    <row r="1869" hidden="1">
      <c r="A1869" s="1" t="s">
        <v>2720</v>
      </c>
      <c r="B1869" s="1">
        <v>181604.0</v>
      </c>
      <c r="C1869" s="1">
        <v>4.0</v>
      </c>
      <c r="D1869" s="1">
        <v>19.0</v>
      </c>
      <c r="E1869" s="1">
        <f t="shared" si="1"/>
        <v>31</v>
      </c>
      <c r="F1869" s="1" t="str">
        <f>VLOOKUP(E1869,State_code!$B$1:$C$56, 2, FALSE)</f>
        <v>NE</v>
      </c>
      <c r="G1869" s="1">
        <v>3102.0</v>
      </c>
      <c r="H1869" s="1">
        <v>30.0</v>
      </c>
      <c r="I1869" s="1" t="s">
        <v>2720</v>
      </c>
      <c r="J1869" s="5">
        <v>3.0</v>
      </c>
    </row>
    <row r="1870" hidden="1">
      <c r="A1870" s="1" t="s">
        <v>2721</v>
      </c>
      <c r="B1870" s="1">
        <v>181640.0</v>
      </c>
      <c r="C1870" s="1">
        <v>4.0</v>
      </c>
      <c r="D1870" s="1">
        <v>8.0</v>
      </c>
      <c r="E1870" s="1">
        <f t="shared" si="1"/>
        <v>31</v>
      </c>
      <c r="F1870" s="1" t="str">
        <f>VLOOKUP(E1870,State_code!$B$1:$C$56, 2, FALSE)</f>
        <v>NE</v>
      </c>
      <c r="G1870" s="1">
        <v>3101.0</v>
      </c>
      <c r="H1870" s="1">
        <v>-2.0</v>
      </c>
      <c r="I1870" s="1" t="s">
        <v>2721</v>
      </c>
      <c r="J1870" s="5">
        <v>1.0</v>
      </c>
    </row>
    <row r="1871" hidden="1">
      <c r="A1871" s="1" t="s">
        <v>2722</v>
      </c>
      <c r="B1871" s="1">
        <v>181738.0</v>
      </c>
      <c r="C1871" s="1">
        <v>4.0</v>
      </c>
      <c r="D1871" s="1">
        <v>22.0</v>
      </c>
      <c r="E1871" s="1">
        <f t="shared" si="1"/>
        <v>31</v>
      </c>
      <c r="F1871" s="1" t="str">
        <f>VLOOKUP(E1871,State_code!$B$1:$C$56, 2, FALSE)</f>
        <v>NE</v>
      </c>
      <c r="G1871" s="1">
        <v>3101.0</v>
      </c>
      <c r="H1871" s="1">
        <v>95.0</v>
      </c>
      <c r="I1871" s="1" t="s">
        <v>2722</v>
      </c>
      <c r="J1871" s="5">
        <v>2.0</v>
      </c>
    </row>
    <row r="1872" hidden="1">
      <c r="A1872" s="1" t="s">
        <v>2723</v>
      </c>
      <c r="B1872" s="1">
        <v>181747.0</v>
      </c>
      <c r="C1872" s="1">
        <v>4.0</v>
      </c>
      <c r="D1872" s="1">
        <v>-2.0</v>
      </c>
      <c r="E1872" s="1">
        <f t="shared" si="1"/>
        <v>31</v>
      </c>
      <c r="F1872" s="1" t="str">
        <f>VLOOKUP(E1872,State_code!$B$1:$C$56, 2, FALSE)</f>
        <v>NE</v>
      </c>
      <c r="G1872" s="1">
        <v>3101.0</v>
      </c>
      <c r="H1872" s="1">
        <v>-2.0</v>
      </c>
      <c r="I1872" s="1" t="s">
        <v>2723</v>
      </c>
      <c r="J1872" s="5">
        <v>4.0</v>
      </c>
    </row>
    <row r="1873" hidden="1">
      <c r="A1873" s="1" t="s">
        <v>2724</v>
      </c>
      <c r="B1873" s="1">
        <v>181765.0</v>
      </c>
      <c r="C1873" s="1">
        <v>4.0</v>
      </c>
      <c r="D1873" s="1">
        <v>13.0</v>
      </c>
      <c r="E1873" s="1">
        <f t="shared" si="1"/>
        <v>31</v>
      </c>
      <c r="F1873" s="1" t="str">
        <f>VLOOKUP(E1873,State_code!$B$1:$C$56, 2, FALSE)</f>
        <v>NE</v>
      </c>
      <c r="G1873" s="1">
        <v>3103.0</v>
      </c>
      <c r="H1873" s="1">
        <v>-2.0</v>
      </c>
      <c r="I1873" s="1" t="s">
        <v>2724</v>
      </c>
      <c r="J1873" s="5">
        <v>3.0</v>
      </c>
    </row>
    <row r="1874" hidden="1">
      <c r="A1874" s="1" t="s">
        <v>2725</v>
      </c>
      <c r="B1874" s="1">
        <v>181783.0</v>
      </c>
      <c r="C1874" s="1">
        <v>4.0</v>
      </c>
      <c r="D1874" s="1">
        <v>18.0</v>
      </c>
      <c r="E1874" s="1">
        <f t="shared" si="1"/>
        <v>31</v>
      </c>
      <c r="F1874" s="1" t="str">
        <f>VLOOKUP(E1874,State_code!$B$1:$C$56, 2, FALSE)</f>
        <v>NE</v>
      </c>
      <c r="G1874" s="1">
        <v>3103.0</v>
      </c>
      <c r="H1874" s="1">
        <v>-2.0</v>
      </c>
      <c r="I1874" s="1" t="s">
        <v>2725</v>
      </c>
      <c r="J1874" s="5">
        <v>3.0</v>
      </c>
    </row>
    <row r="1875" hidden="1">
      <c r="A1875" s="1" t="s">
        <v>2726</v>
      </c>
      <c r="B1875" s="1">
        <v>181817.0</v>
      </c>
      <c r="C1875" s="1">
        <v>4.0</v>
      </c>
      <c r="D1875" s="1">
        <v>5.0</v>
      </c>
      <c r="E1875" s="1">
        <f t="shared" si="1"/>
        <v>31</v>
      </c>
      <c r="F1875" s="1" t="str">
        <f>VLOOKUP(E1875,State_code!$B$1:$C$56, 2, FALSE)</f>
        <v>NE</v>
      </c>
      <c r="G1875" s="1">
        <v>3103.0</v>
      </c>
      <c r="H1875" s="1">
        <v>-2.0</v>
      </c>
      <c r="I1875" s="1" t="s">
        <v>2726</v>
      </c>
      <c r="J1875" s="5">
        <v>2.0</v>
      </c>
    </row>
    <row r="1876" hidden="1">
      <c r="A1876" s="1" t="s">
        <v>2727</v>
      </c>
      <c r="B1876" s="1">
        <v>181853.0</v>
      </c>
      <c r="C1876" s="1">
        <v>4.0</v>
      </c>
      <c r="D1876" s="1">
        <v>22.0</v>
      </c>
      <c r="E1876" s="1">
        <f t="shared" si="1"/>
        <v>31</v>
      </c>
      <c r="F1876" s="1" t="str">
        <f>VLOOKUP(E1876,State_code!$B$1:$C$56, 2, FALSE)</f>
        <v>NE</v>
      </c>
      <c r="G1876" s="1">
        <v>3103.0</v>
      </c>
      <c r="H1876" s="1">
        <v>74.0</v>
      </c>
      <c r="I1876" s="1" t="s">
        <v>2727</v>
      </c>
      <c r="J1876" s="5">
        <v>1.0</v>
      </c>
    </row>
    <row r="1877" hidden="1">
      <c r="A1877" s="1" t="s">
        <v>2728</v>
      </c>
      <c r="B1877" s="1">
        <v>181880.0</v>
      </c>
      <c r="C1877" s="1">
        <v>8.0</v>
      </c>
      <c r="D1877" s="1">
        <v>-2.0</v>
      </c>
      <c r="E1877" s="1">
        <f t="shared" si="1"/>
        <v>32</v>
      </c>
      <c r="F1877" s="1" t="str">
        <f>VLOOKUP(E1877,State_code!$B$1:$C$56, 2, FALSE)</f>
        <v>NV</v>
      </c>
      <c r="G1877" s="1">
        <v>3204.0</v>
      </c>
      <c r="H1877" s="1">
        <v>-2.0</v>
      </c>
      <c r="I1877" s="1" t="s">
        <v>2728</v>
      </c>
      <c r="J1877" s="5">
        <v>1.0</v>
      </c>
    </row>
    <row r="1878" hidden="1">
      <c r="A1878" s="1" t="s">
        <v>2729</v>
      </c>
      <c r="B1878" s="1">
        <v>181941.0</v>
      </c>
      <c r="C1878" s="1">
        <v>8.0</v>
      </c>
      <c r="D1878" s="1">
        <v>8.0</v>
      </c>
      <c r="E1878" s="1">
        <f t="shared" si="1"/>
        <v>32</v>
      </c>
      <c r="F1878" s="1" t="str">
        <f>VLOOKUP(E1878,State_code!$B$1:$C$56, 2, FALSE)</f>
        <v>NV</v>
      </c>
      <c r="G1878" s="1">
        <v>3202.0</v>
      </c>
      <c r="H1878" s="1">
        <v>-2.0</v>
      </c>
      <c r="I1878" s="1" t="s">
        <v>2729</v>
      </c>
      <c r="J1878" s="5">
        <v>1.0</v>
      </c>
    </row>
    <row r="1879" hidden="1">
      <c r="A1879" s="1" t="s">
        <v>508</v>
      </c>
      <c r="B1879" s="1">
        <v>182005.0</v>
      </c>
      <c r="C1879" s="1">
        <v>8.0</v>
      </c>
      <c r="D1879" s="1">
        <v>14.0</v>
      </c>
      <c r="E1879" s="1">
        <f t="shared" si="1"/>
        <v>32</v>
      </c>
      <c r="F1879" s="1" t="str">
        <f>VLOOKUP(E1879,State_code!$B$1:$C$56, 2, FALSE)</f>
        <v>NV</v>
      </c>
      <c r="G1879" s="1">
        <v>3204.0</v>
      </c>
      <c r="H1879" s="1">
        <v>-2.0</v>
      </c>
      <c r="I1879" s="1" t="s">
        <v>508</v>
      </c>
      <c r="J1879" s="5">
        <v>1.0</v>
      </c>
    </row>
    <row r="1880" hidden="1">
      <c r="A1880" s="1" t="s">
        <v>2730</v>
      </c>
      <c r="B1880" s="1">
        <v>182148.0</v>
      </c>
      <c r="C1880" s="1">
        <v>8.0</v>
      </c>
      <c r="D1880" s="1">
        <v>10.0</v>
      </c>
      <c r="E1880" s="1">
        <f t="shared" si="1"/>
        <v>32</v>
      </c>
      <c r="F1880" s="1" t="str">
        <f>VLOOKUP(E1880,State_code!$B$1:$C$56, 2, FALSE)</f>
        <v>NV</v>
      </c>
      <c r="G1880" s="1">
        <v>3203.0</v>
      </c>
      <c r="H1880" s="1">
        <v>-2.0</v>
      </c>
      <c r="I1880" s="1" t="s">
        <v>2730</v>
      </c>
      <c r="J1880" s="5">
        <v>1.0</v>
      </c>
    </row>
    <row r="1881" hidden="1">
      <c r="A1881" s="1" t="s">
        <v>2731</v>
      </c>
      <c r="B1881" s="1">
        <v>182281.0</v>
      </c>
      <c r="C1881" s="1">
        <v>8.0</v>
      </c>
      <c r="D1881" s="1">
        <v>15.0</v>
      </c>
      <c r="E1881" s="1">
        <f t="shared" si="1"/>
        <v>32</v>
      </c>
      <c r="F1881" s="1" t="str">
        <f>VLOOKUP(E1881,State_code!$B$1:$C$56, 2, FALSE)</f>
        <v>NV</v>
      </c>
      <c r="G1881" s="1">
        <v>3201.0</v>
      </c>
      <c r="H1881" s="1">
        <v>-2.0</v>
      </c>
      <c r="I1881" s="1" t="s">
        <v>2731</v>
      </c>
      <c r="J1881" s="5">
        <v>1.0</v>
      </c>
    </row>
    <row r="1882" hidden="1">
      <c r="A1882" s="1" t="s">
        <v>2732</v>
      </c>
      <c r="B1882" s="1">
        <v>182290.0</v>
      </c>
      <c r="C1882" s="1">
        <v>8.0</v>
      </c>
      <c r="D1882" s="1">
        <v>15.0</v>
      </c>
      <c r="E1882" s="1">
        <f t="shared" si="1"/>
        <v>32</v>
      </c>
      <c r="F1882" s="1" t="str">
        <f>VLOOKUP(E1882,State_code!$B$1:$C$56, 2, FALSE)</f>
        <v>NV</v>
      </c>
      <c r="G1882" s="1">
        <v>3202.0</v>
      </c>
      <c r="H1882" s="1">
        <v>-2.0</v>
      </c>
      <c r="I1882" s="1" t="s">
        <v>2732</v>
      </c>
      <c r="J1882" s="5">
        <v>1.0</v>
      </c>
    </row>
    <row r="1883" hidden="1">
      <c r="A1883" s="1" t="s">
        <v>2733</v>
      </c>
      <c r="B1883" s="1">
        <v>182306.0</v>
      </c>
      <c r="C1883" s="1">
        <v>8.0</v>
      </c>
      <c r="D1883" s="1">
        <v>23.0</v>
      </c>
      <c r="E1883" s="1">
        <f t="shared" si="1"/>
        <v>32</v>
      </c>
      <c r="F1883" s="1" t="str">
        <f>VLOOKUP(E1883,State_code!$B$1:$C$56, 2, FALSE)</f>
        <v>NV</v>
      </c>
      <c r="G1883" s="1">
        <v>3202.0</v>
      </c>
      <c r="H1883" s="1">
        <v>-2.0</v>
      </c>
      <c r="I1883" s="1" t="s">
        <v>2733</v>
      </c>
      <c r="J1883" s="5">
        <v>1.0</v>
      </c>
    </row>
    <row r="1884" hidden="1">
      <c r="A1884" s="1" t="s">
        <v>421</v>
      </c>
      <c r="B1884" s="1">
        <v>182500.0</v>
      </c>
      <c r="C1884" s="1">
        <v>8.0</v>
      </c>
      <c r="D1884" s="1">
        <v>14.0</v>
      </c>
      <c r="E1884" s="1">
        <f t="shared" si="1"/>
        <v>32</v>
      </c>
      <c r="F1884" s="1" t="str">
        <f>VLOOKUP(E1884,State_code!$B$1:$C$56, 2, FALSE)</f>
        <v>NV</v>
      </c>
      <c r="G1884" s="1">
        <v>3202.0</v>
      </c>
      <c r="H1884" s="1">
        <v>-2.0</v>
      </c>
      <c r="I1884" s="1" t="s">
        <v>421</v>
      </c>
      <c r="J1884" s="5">
        <v>1.0</v>
      </c>
    </row>
    <row r="1885" hidden="1">
      <c r="A1885" s="1" t="s">
        <v>2734</v>
      </c>
      <c r="B1885" s="1">
        <v>182519.0</v>
      </c>
      <c r="C1885" s="1">
        <v>8.0</v>
      </c>
      <c r="D1885" s="1">
        <v>-2.0</v>
      </c>
      <c r="E1885" s="1">
        <f t="shared" si="1"/>
        <v>32</v>
      </c>
      <c r="F1885" s="1" t="str">
        <f>VLOOKUP(E1885,State_code!$B$1:$C$56, 2, FALSE)</f>
        <v>NV</v>
      </c>
      <c r="G1885" s="1">
        <v>3202.0</v>
      </c>
      <c r="H1885" s="1">
        <v>-2.0</v>
      </c>
      <c r="I1885" s="1" t="s">
        <v>2734</v>
      </c>
      <c r="J1885" s="5">
        <v>1.0</v>
      </c>
    </row>
    <row r="1886" hidden="1">
      <c r="A1886" s="1" t="s">
        <v>2735</v>
      </c>
      <c r="B1886" s="1">
        <v>182564.0</v>
      </c>
      <c r="C1886" s="1">
        <v>8.0</v>
      </c>
      <c r="D1886" s="1">
        <v>14.0</v>
      </c>
      <c r="E1886" s="1">
        <f t="shared" si="1"/>
        <v>32</v>
      </c>
      <c r="F1886" s="1" t="str">
        <f>VLOOKUP(E1886,State_code!$B$1:$C$56, 2, FALSE)</f>
        <v>NV</v>
      </c>
      <c r="G1886" s="1">
        <v>3202.0</v>
      </c>
      <c r="H1886" s="1">
        <v>-2.0</v>
      </c>
      <c r="I1886" s="1" t="s">
        <v>2735</v>
      </c>
      <c r="J1886" s="5">
        <v>1.0</v>
      </c>
    </row>
    <row r="1887" hidden="1">
      <c r="A1887" s="1" t="s">
        <v>2736</v>
      </c>
      <c r="B1887" s="1">
        <v>182634.0</v>
      </c>
      <c r="C1887" s="1">
        <v>1.0</v>
      </c>
      <c r="D1887" s="1">
        <v>22.0</v>
      </c>
      <c r="E1887" s="1">
        <f t="shared" si="1"/>
        <v>33</v>
      </c>
      <c r="F1887" s="1" t="str">
        <f>VLOOKUP(E1887,State_code!$B$1:$C$56, 2, FALSE)</f>
        <v>NH</v>
      </c>
      <c r="G1887" s="1">
        <v>3302.0</v>
      </c>
      <c r="H1887" s="1">
        <v>-2.0</v>
      </c>
      <c r="I1887" s="1" t="s">
        <v>2736</v>
      </c>
      <c r="J1887" s="5">
        <v>2.0</v>
      </c>
    </row>
    <row r="1888" hidden="1">
      <c r="A1888" s="1" t="s">
        <v>2737</v>
      </c>
      <c r="B1888" s="1">
        <v>182670.0</v>
      </c>
      <c r="C1888" s="1">
        <v>1.0</v>
      </c>
      <c r="D1888" s="1">
        <v>15.0</v>
      </c>
      <c r="E1888" s="1">
        <f t="shared" si="1"/>
        <v>33</v>
      </c>
      <c r="F1888" s="1" t="str">
        <f>VLOOKUP(E1888,State_code!$B$1:$C$56, 2, FALSE)</f>
        <v>NH</v>
      </c>
      <c r="G1888" s="1">
        <v>3302.0</v>
      </c>
      <c r="H1888" s="1">
        <v>-2.0</v>
      </c>
      <c r="I1888" s="1" t="s">
        <v>2737</v>
      </c>
      <c r="J1888" s="5">
        <v>4.0</v>
      </c>
    </row>
    <row r="1889" hidden="1">
      <c r="A1889" s="1" t="s">
        <v>2738</v>
      </c>
      <c r="B1889" s="1">
        <v>182704.0</v>
      </c>
      <c r="C1889" s="1">
        <v>1.0</v>
      </c>
      <c r="D1889" s="1">
        <v>-2.0</v>
      </c>
      <c r="E1889" s="1">
        <f t="shared" si="1"/>
        <v>33</v>
      </c>
      <c r="F1889" s="1" t="str">
        <f>VLOOKUP(E1889,State_code!$B$1:$C$56, 2, FALSE)</f>
        <v>NH</v>
      </c>
      <c r="G1889" s="1">
        <v>3301.0</v>
      </c>
      <c r="H1889" s="1">
        <v>-2.0</v>
      </c>
      <c r="I1889" s="1" t="s">
        <v>2738</v>
      </c>
      <c r="J1889" s="5">
        <v>4.0</v>
      </c>
    </row>
    <row r="1890" hidden="1">
      <c r="A1890" s="1" t="s">
        <v>2739</v>
      </c>
      <c r="B1890" s="1">
        <v>182722.0</v>
      </c>
      <c r="C1890" s="1">
        <v>1.0</v>
      </c>
      <c r="D1890" s="1">
        <v>-2.0</v>
      </c>
      <c r="E1890" s="1">
        <f t="shared" si="1"/>
        <v>33</v>
      </c>
      <c r="F1890" s="1" t="str">
        <f>VLOOKUP(E1890,State_code!$B$1:$C$56, 2, FALSE)</f>
        <v>NH</v>
      </c>
      <c r="G1890" s="1">
        <v>3301.0</v>
      </c>
      <c r="H1890" s="1">
        <v>-2.0</v>
      </c>
      <c r="I1890" s="1" t="s">
        <v>2739</v>
      </c>
      <c r="J1890" s="5">
        <v>4.0</v>
      </c>
    </row>
    <row r="1891" hidden="1">
      <c r="A1891" s="1" t="s">
        <v>2740</v>
      </c>
      <c r="B1891" s="1">
        <v>182795.0</v>
      </c>
      <c r="C1891" s="1">
        <v>1.0</v>
      </c>
      <c r="D1891" s="1">
        <v>19.0</v>
      </c>
      <c r="E1891" s="1">
        <f t="shared" si="1"/>
        <v>33</v>
      </c>
      <c r="F1891" s="1" t="str">
        <f>VLOOKUP(E1891,State_code!$B$1:$C$56, 2, FALSE)</f>
        <v>NH</v>
      </c>
      <c r="G1891" s="1">
        <v>3302.0</v>
      </c>
      <c r="H1891" s="1">
        <v>-2.0</v>
      </c>
      <c r="I1891" s="1" t="s">
        <v>2740</v>
      </c>
      <c r="J1891" s="5">
        <v>1.0</v>
      </c>
    </row>
    <row r="1892" hidden="1">
      <c r="A1892" s="1" t="s">
        <v>2741</v>
      </c>
      <c r="B1892" s="1">
        <v>182829.0</v>
      </c>
      <c r="C1892" s="1">
        <v>1.0</v>
      </c>
      <c r="D1892" s="1">
        <v>31.0</v>
      </c>
      <c r="E1892" s="1">
        <f t="shared" si="1"/>
        <v>33</v>
      </c>
      <c r="F1892" s="1" t="str">
        <f>VLOOKUP(E1892,State_code!$B$1:$C$56, 2, FALSE)</f>
        <v>NH</v>
      </c>
      <c r="G1892" s="1">
        <v>3302.0</v>
      </c>
      <c r="H1892" s="1">
        <v>-2.0</v>
      </c>
      <c r="I1892" s="1" t="s">
        <v>2741</v>
      </c>
      <c r="J1892" s="5">
        <v>4.0</v>
      </c>
    </row>
    <row r="1893" hidden="1">
      <c r="A1893" s="1" t="s">
        <v>2742</v>
      </c>
      <c r="B1893" s="1">
        <v>182892.0</v>
      </c>
      <c r="C1893" s="1">
        <v>1.0</v>
      </c>
      <c r="D1893" s="1">
        <v>-2.0</v>
      </c>
      <c r="E1893" s="1">
        <f t="shared" si="1"/>
        <v>33</v>
      </c>
      <c r="F1893" s="1" t="str">
        <f>VLOOKUP(E1893,State_code!$B$1:$C$56, 2, FALSE)</f>
        <v>NH</v>
      </c>
      <c r="G1893" s="1">
        <v>3302.0</v>
      </c>
      <c r="H1893" s="1">
        <v>-2.0</v>
      </c>
      <c r="I1893" s="1" t="s">
        <v>2742</v>
      </c>
      <c r="J1893" s="5">
        <v>1.0</v>
      </c>
    </row>
    <row r="1894" hidden="1">
      <c r="A1894" s="1" t="s">
        <v>2743</v>
      </c>
      <c r="B1894" s="1">
        <v>182917.0</v>
      </c>
      <c r="C1894" s="1">
        <v>1.0</v>
      </c>
      <c r="D1894" s="1">
        <v>21.0</v>
      </c>
      <c r="E1894" s="1">
        <f t="shared" si="1"/>
        <v>33</v>
      </c>
      <c r="F1894" s="1" t="str">
        <f>VLOOKUP(E1894,State_code!$B$1:$C$56, 2, FALSE)</f>
        <v>NH</v>
      </c>
      <c r="G1894" s="1">
        <v>3302.0</v>
      </c>
      <c r="H1894" s="1">
        <v>30.0</v>
      </c>
      <c r="I1894" s="1" t="s">
        <v>2743</v>
      </c>
      <c r="J1894" s="5">
        <v>2.0</v>
      </c>
    </row>
    <row r="1895" hidden="1">
      <c r="A1895" s="1" t="s">
        <v>2744</v>
      </c>
      <c r="B1895" s="1">
        <v>182980.0</v>
      </c>
      <c r="C1895" s="1">
        <v>1.0</v>
      </c>
      <c r="D1895" s="1">
        <v>18.0</v>
      </c>
      <c r="E1895" s="1">
        <f t="shared" si="1"/>
        <v>33</v>
      </c>
      <c r="F1895" s="1" t="str">
        <f>VLOOKUP(E1895,State_code!$B$1:$C$56, 2, FALSE)</f>
        <v>NH</v>
      </c>
      <c r="G1895" s="1">
        <v>3302.0</v>
      </c>
      <c r="H1895" s="1">
        <v>-2.0</v>
      </c>
      <c r="I1895" s="1" t="s">
        <v>2744</v>
      </c>
      <c r="J1895" s="5">
        <v>4.0</v>
      </c>
    </row>
    <row r="1896" hidden="1">
      <c r="A1896" s="1" t="s">
        <v>2745</v>
      </c>
      <c r="B1896" s="1">
        <v>182999.0</v>
      </c>
      <c r="C1896" s="1">
        <v>1.0</v>
      </c>
      <c r="D1896" s="1">
        <v>-2.0</v>
      </c>
      <c r="E1896" s="1">
        <f t="shared" si="1"/>
        <v>33</v>
      </c>
      <c r="F1896" s="1" t="str">
        <f>VLOOKUP(E1896,State_code!$B$1:$C$56, 2, FALSE)</f>
        <v>NH</v>
      </c>
      <c r="G1896" s="1">
        <v>3302.0</v>
      </c>
      <c r="H1896" s="1" t="e">
        <v>#N/A</v>
      </c>
      <c r="I1896" s="1" t="s">
        <v>2745</v>
      </c>
      <c r="J1896" s="5">
        <v>1.0</v>
      </c>
    </row>
    <row r="1897" hidden="1">
      <c r="A1897" s="1" t="s">
        <v>2746</v>
      </c>
      <c r="B1897" s="1">
        <v>183026.0</v>
      </c>
      <c r="C1897" s="1">
        <v>1.0</v>
      </c>
      <c r="D1897" s="1">
        <v>18.0</v>
      </c>
      <c r="E1897" s="1">
        <f t="shared" si="1"/>
        <v>33</v>
      </c>
      <c r="F1897" s="1" t="str">
        <f>VLOOKUP(E1897,State_code!$B$1:$C$56, 2, FALSE)</f>
        <v>NH</v>
      </c>
      <c r="G1897" s="1">
        <v>3301.0</v>
      </c>
      <c r="H1897" s="1">
        <v>-2.0</v>
      </c>
      <c r="I1897" s="1" t="s">
        <v>2746</v>
      </c>
      <c r="J1897" s="5">
        <v>2.0</v>
      </c>
    </row>
    <row r="1898" hidden="1">
      <c r="A1898" s="1" t="s">
        <v>2747</v>
      </c>
      <c r="B1898" s="1">
        <v>183035.0</v>
      </c>
      <c r="C1898" s="1">
        <v>1.0</v>
      </c>
      <c r="D1898" s="1">
        <v>-2.0</v>
      </c>
      <c r="E1898" s="1">
        <f t="shared" si="1"/>
        <v>33</v>
      </c>
      <c r="F1898" s="1" t="str">
        <f>VLOOKUP(E1898,State_code!$B$1:$C$56, 2, FALSE)</f>
        <v>NH</v>
      </c>
      <c r="G1898" s="1">
        <v>3302.0</v>
      </c>
      <c r="H1898" s="1">
        <v>-2.0</v>
      </c>
      <c r="I1898" s="1" t="s">
        <v>2747</v>
      </c>
      <c r="J1898" s="5">
        <v>1.0</v>
      </c>
    </row>
    <row r="1899" hidden="1">
      <c r="A1899" s="1" t="s">
        <v>2748</v>
      </c>
      <c r="B1899" s="1">
        <v>183044.0</v>
      </c>
      <c r="C1899" s="1">
        <v>1.0</v>
      </c>
      <c r="D1899" s="1">
        <v>15.0</v>
      </c>
      <c r="E1899" s="1">
        <f t="shared" si="1"/>
        <v>33</v>
      </c>
      <c r="F1899" s="1" t="str">
        <f>VLOOKUP(E1899,State_code!$B$1:$C$56, 2, FALSE)</f>
        <v>NH</v>
      </c>
      <c r="G1899" s="1">
        <v>3301.0</v>
      </c>
      <c r="H1899" s="1">
        <v>-2.0</v>
      </c>
      <c r="I1899" s="1" t="s">
        <v>2748</v>
      </c>
      <c r="J1899" s="5">
        <v>2.0</v>
      </c>
    </row>
    <row r="1900" hidden="1">
      <c r="A1900" s="1" t="s">
        <v>2749</v>
      </c>
      <c r="B1900" s="1">
        <v>183062.0</v>
      </c>
      <c r="C1900" s="1">
        <v>1.0</v>
      </c>
      <c r="D1900" s="1">
        <v>22.0</v>
      </c>
      <c r="E1900" s="1">
        <f t="shared" si="1"/>
        <v>33</v>
      </c>
      <c r="F1900" s="1" t="str">
        <f>VLOOKUP(E1900,State_code!$B$1:$C$56, 2, FALSE)</f>
        <v>NH</v>
      </c>
      <c r="G1900" s="1">
        <v>3302.0</v>
      </c>
      <c r="H1900" s="1">
        <v>-2.0</v>
      </c>
      <c r="I1900" s="1" t="s">
        <v>2749</v>
      </c>
      <c r="J1900" s="5">
        <v>3.0</v>
      </c>
    </row>
    <row r="1901" hidden="1">
      <c r="A1901" s="1" t="s">
        <v>2750</v>
      </c>
      <c r="B1901" s="1">
        <v>183071.0</v>
      </c>
      <c r="C1901" s="1">
        <v>1.0</v>
      </c>
      <c r="D1901" s="1">
        <v>21.0</v>
      </c>
      <c r="E1901" s="1">
        <f t="shared" si="1"/>
        <v>33</v>
      </c>
      <c r="F1901" s="1" t="str">
        <f>VLOOKUP(E1901,State_code!$B$1:$C$56, 2, FALSE)</f>
        <v>NH</v>
      </c>
      <c r="G1901" s="1">
        <v>3301.0</v>
      </c>
      <c r="H1901" s="1">
        <v>-2.0</v>
      </c>
      <c r="I1901" s="1" t="s">
        <v>2750</v>
      </c>
      <c r="J1901" s="5">
        <v>4.0</v>
      </c>
    </row>
    <row r="1902" hidden="1">
      <c r="A1902" s="1" t="s">
        <v>2751</v>
      </c>
      <c r="B1902" s="1">
        <v>183080.0</v>
      </c>
      <c r="C1902" s="1">
        <v>1.0</v>
      </c>
      <c r="D1902" s="1">
        <v>18.0</v>
      </c>
      <c r="E1902" s="1">
        <f t="shared" si="1"/>
        <v>33</v>
      </c>
      <c r="F1902" s="1" t="str">
        <f>VLOOKUP(E1902,State_code!$B$1:$C$56, 2, FALSE)</f>
        <v>NH</v>
      </c>
      <c r="G1902" s="1">
        <v>3302.0</v>
      </c>
      <c r="H1902" s="1">
        <v>-2.0</v>
      </c>
      <c r="I1902" s="1" t="s">
        <v>2751</v>
      </c>
      <c r="J1902" s="5">
        <v>1.0</v>
      </c>
    </row>
    <row r="1903" hidden="1">
      <c r="A1903" s="1" t="s">
        <v>2752</v>
      </c>
      <c r="B1903" s="1">
        <v>183099.0</v>
      </c>
      <c r="C1903" s="1">
        <v>1.0</v>
      </c>
      <c r="D1903" s="1">
        <v>6.0</v>
      </c>
      <c r="E1903" s="1">
        <f t="shared" si="1"/>
        <v>33</v>
      </c>
      <c r="F1903" s="1" t="str">
        <f>VLOOKUP(E1903,State_code!$B$1:$C$56, 2, FALSE)</f>
        <v>NH</v>
      </c>
      <c r="G1903" s="1">
        <v>3302.0</v>
      </c>
      <c r="H1903" s="1">
        <v>-2.0</v>
      </c>
      <c r="I1903" s="1" t="s">
        <v>2752</v>
      </c>
      <c r="J1903" s="5">
        <v>1.0</v>
      </c>
    </row>
    <row r="1904" hidden="1">
      <c r="A1904" s="1" t="s">
        <v>2753</v>
      </c>
      <c r="B1904" s="1">
        <v>183105.0</v>
      </c>
      <c r="C1904" s="1">
        <v>1.0</v>
      </c>
      <c r="D1904" s="1">
        <v>9.0</v>
      </c>
      <c r="E1904" s="1">
        <f t="shared" si="1"/>
        <v>33</v>
      </c>
      <c r="F1904" s="1" t="str">
        <f>VLOOKUP(E1904,State_code!$B$1:$C$56, 2, FALSE)</f>
        <v>NH</v>
      </c>
      <c r="G1904" s="1">
        <v>3302.0</v>
      </c>
      <c r="H1904" s="1">
        <v>-2.0</v>
      </c>
      <c r="I1904" s="1" t="s">
        <v>2753</v>
      </c>
      <c r="J1904" s="5">
        <v>4.0</v>
      </c>
    </row>
    <row r="1905" hidden="1">
      <c r="A1905" s="1" t="s">
        <v>2754</v>
      </c>
      <c r="B1905" s="1">
        <v>183114.0</v>
      </c>
      <c r="C1905" s="1">
        <v>1.0</v>
      </c>
      <c r="D1905" s="1">
        <v>9.0</v>
      </c>
      <c r="E1905" s="1">
        <f t="shared" si="1"/>
        <v>33</v>
      </c>
      <c r="F1905" s="1" t="str">
        <f>VLOOKUP(E1905,State_code!$B$1:$C$56, 2, FALSE)</f>
        <v>NH</v>
      </c>
      <c r="G1905" s="1">
        <v>3302.0</v>
      </c>
      <c r="H1905" s="1">
        <v>-2.0</v>
      </c>
      <c r="I1905" s="1" t="s">
        <v>2754</v>
      </c>
      <c r="J1905" s="5">
        <v>1.0</v>
      </c>
    </row>
    <row r="1906" hidden="1">
      <c r="A1906" s="1" t="s">
        <v>2755</v>
      </c>
      <c r="B1906" s="1">
        <v>183123.0</v>
      </c>
      <c r="C1906" s="1">
        <v>1.0</v>
      </c>
      <c r="D1906" s="1">
        <v>9.0</v>
      </c>
      <c r="E1906" s="1">
        <f t="shared" si="1"/>
        <v>33</v>
      </c>
      <c r="F1906" s="1" t="str">
        <f>VLOOKUP(E1906,State_code!$B$1:$C$56, 2, FALSE)</f>
        <v>NH</v>
      </c>
      <c r="G1906" s="1">
        <v>3301.0</v>
      </c>
      <c r="H1906" s="1">
        <v>-2.0</v>
      </c>
      <c r="I1906" s="1" t="s">
        <v>2755</v>
      </c>
      <c r="J1906" s="5">
        <v>4.0</v>
      </c>
    </row>
    <row r="1907" hidden="1">
      <c r="A1907" s="1" t="s">
        <v>1588</v>
      </c>
      <c r="B1907" s="1">
        <v>183132.0</v>
      </c>
      <c r="C1907" s="1">
        <v>1.0</v>
      </c>
      <c r="D1907" s="1">
        <v>6.0</v>
      </c>
      <c r="E1907" s="1">
        <f t="shared" si="1"/>
        <v>33</v>
      </c>
      <c r="F1907" s="1" t="str">
        <f>VLOOKUP(E1907,State_code!$B$1:$C$56, 2, FALSE)</f>
        <v>NH</v>
      </c>
      <c r="G1907" s="1">
        <v>3301.0</v>
      </c>
      <c r="H1907" s="1">
        <v>-2.0</v>
      </c>
      <c r="I1907" s="1" t="s">
        <v>1588</v>
      </c>
      <c r="J1907" s="5">
        <v>1.0</v>
      </c>
    </row>
    <row r="1908" hidden="1">
      <c r="A1908" s="1" t="s">
        <v>2756</v>
      </c>
      <c r="B1908" s="1">
        <v>183141.0</v>
      </c>
      <c r="C1908" s="1">
        <v>1.0</v>
      </c>
      <c r="D1908" s="1">
        <v>6.0</v>
      </c>
      <c r="E1908" s="1">
        <f t="shared" si="1"/>
        <v>33</v>
      </c>
      <c r="F1908" s="1" t="str">
        <f>VLOOKUP(E1908,State_code!$B$1:$C$56, 2, FALSE)</f>
        <v>NH</v>
      </c>
      <c r="G1908" s="1">
        <v>3302.0</v>
      </c>
      <c r="H1908" s="1">
        <v>-2.0</v>
      </c>
      <c r="I1908" s="1" t="s">
        <v>2756</v>
      </c>
      <c r="J1908" s="5">
        <v>2.0</v>
      </c>
    </row>
    <row r="1909" hidden="1">
      <c r="A1909" s="1" t="s">
        <v>2757</v>
      </c>
      <c r="B1909" s="1">
        <v>183150.0</v>
      </c>
      <c r="C1909" s="1">
        <v>1.0</v>
      </c>
      <c r="D1909" s="1">
        <v>6.0</v>
      </c>
      <c r="E1909" s="1">
        <f t="shared" si="1"/>
        <v>33</v>
      </c>
      <c r="F1909" s="1" t="str">
        <f>VLOOKUP(E1909,State_code!$B$1:$C$56, 2, FALSE)</f>
        <v>NH</v>
      </c>
      <c r="G1909" s="1">
        <v>3301.0</v>
      </c>
      <c r="H1909" s="1">
        <v>-2.0</v>
      </c>
      <c r="I1909" s="1" t="s">
        <v>2757</v>
      </c>
      <c r="J1909" s="5">
        <v>2.0</v>
      </c>
    </row>
    <row r="1910" hidden="1">
      <c r="A1910" s="1" t="s">
        <v>2758</v>
      </c>
      <c r="B1910" s="1">
        <v>183202.0</v>
      </c>
      <c r="C1910" s="1">
        <v>1.0</v>
      </c>
      <c r="D1910" s="1">
        <v>-2.0</v>
      </c>
      <c r="E1910" s="1">
        <f t="shared" si="1"/>
        <v>33</v>
      </c>
      <c r="F1910" s="1" t="str">
        <f>VLOOKUP(E1910,State_code!$B$1:$C$56, 2, FALSE)</f>
        <v>NH</v>
      </c>
      <c r="G1910" s="1">
        <v>3301.0</v>
      </c>
      <c r="H1910" s="1">
        <v>-2.0</v>
      </c>
      <c r="I1910" s="1" t="s">
        <v>2758</v>
      </c>
      <c r="J1910" s="5">
        <v>1.0</v>
      </c>
    </row>
    <row r="1911" hidden="1">
      <c r="A1911" s="1" t="s">
        <v>2759</v>
      </c>
      <c r="B1911" s="1">
        <v>183211.0</v>
      </c>
      <c r="C1911" s="1">
        <v>1.0</v>
      </c>
      <c r="D1911" s="1">
        <v>19.0</v>
      </c>
      <c r="E1911" s="1">
        <f t="shared" si="1"/>
        <v>33</v>
      </c>
      <c r="F1911" s="1" t="str">
        <f>VLOOKUP(E1911,State_code!$B$1:$C$56, 2, FALSE)</f>
        <v>NH</v>
      </c>
      <c r="G1911" s="1">
        <v>3302.0</v>
      </c>
      <c r="H1911" s="1">
        <v>30.0</v>
      </c>
      <c r="I1911" s="1" t="s">
        <v>2759</v>
      </c>
      <c r="J1911" s="5">
        <v>1.0</v>
      </c>
    </row>
    <row r="1912" hidden="1">
      <c r="A1912" s="1" t="s">
        <v>283</v>
      </c>
      <c r="B1912" s="1">
        <v>183239.0</v>
      </c>
      <c r="C1912" s="1">
        <v>1.0</v>
      </c>
      <c r="D1912" s="1">
        <v>21.0</v>
      </c>
      <c r="E1912" s="1">
        <f t="shared" si="1"/>
        <v>33</v>
      </c>
      <c r="F1912" s="1" t="str">
        <f>VLOOKUP(E1912,State_code!$B$1:$C$56, 2, FALSE)</f>
        <v>NH</v>
      </c>
      <c r="G1912" s="1">
        <v>3301.0</v>
      </c>
      <c r="H1912" s="1">
        <v>30.0</v>
      </c>
      <c r="I1912" s="1" t="s">
        <v>283</v>
      </c>
      <c r="J1912" s="5">
        <v>4.0</v>
      </c>
    </row>
    <row r="1913" hidden="1">
      <c r="A1913" s="1" t="s">
        <v>2760</v>
      </c>
      <c r="B1913" s="1">
        <v>183248.0</v>
      </c>
      <c r="C1913" s="1">
        <v>1.0</v>
      </c>
      <c r="D1913" s="1">
        <v>10.0</v>
      </c>
      <c r="E1913" s="1">
        <f t="shared" si="1"/>
        <v>33</v>
      </c>
      <c r="F1913" s="1" t="str">
        <f>VLOOKUP(E1913,State_code!$B$1:$C$56, 2, FALSE)</f>
        <v>NH</v>
      </c>
      <c r="G1913" s="1">
        <v>3302.0</v>
      </c>
      <c r="H1913" s="1">
        <v>30.0</v>
      </c>
      <c r="I1913" s="1" t="s">
        <v>2760</v>
      </c>
      <c r="J1913" s="5">
        <v>2.0</v>
      </c>
    </row>
    <row r="1914" hidden="1">
      <c r="A1914" s="1" t="s">
        <v>2761</v>
      </c>
      <c r="B1914" s="1">
        <v>183257.0</v>
      </c>
      <c r="C1914" s="1">
        <v>1.0</v>
      </c>
      <c r="D1914" s="1">
        <v>20.0</v>
      </c>
      <c r="E1914" s="1">
        <f t="shared" si="1"/>
        <v>33</v>
      </c>
      <c r="F1914" s="1" t="str">
        <f>VLOOKUP(E1914,State_code!$B$1:$C$56, 2, FALSE)</f>
        <v>NH</v>
      </c>
      <c r="G1914" s="1">
        <v>3301.0</v>
      </c>
      <c r="H1914" s="1">
        <v>-2.0</v>
      </c>
      <c r="I1914" s="1" t="s">
        <v>2761</v>
      </c>
      <c r="J1914" s="5">
        <v>1.0</v>
      </c>
    </row>
    <row r="1915" hidden="1">
      <c r="A1915" s="1" t="s">
        <v>2762</v>
      </c>
      <c r="B1915" s="1">
        <v>183275.0</v>
      </c>
      <c r="C1915" s="1">
        <v>1.0</v>
      </c>
      <c r="D1915" s="1">
        <v>21.0</v>
      </c>
      <c r="E1915" s="1">
        <f t="shared" si="1"/>
        <v>33</v>
      </c>
      <c r="F1915" s="1" t="str">
        <f>VLOOKUP(E1915,State_code!$B$1:$C$56, 2, FALSE)</f>
        <v>NH</v>
      </c>
      <c r="G1915" s="1">
        <v>3301.0</v>
      </c>
      <c r="H1915" s="1">
        <v>30.0</v>
      </c>
      <c r="I1915" s="1" t="s">
        <v>2762</v>
      </c>
      <c r="J1915" s="5">
        <v>2.0</v>
      </c>
    </row>
    <row r="1916" hidden="1">
      <c r="A1916" s="1" t="s">
        <v>2763</v>
      </c>
      <c r="B1916" s="1">
        <v>183327.0</v>
      </c>
      <c r="C1916" s="1">
        <v>1.0</v>
      </c>
      <c r="D1916" s="1">
        <v>-2.0</v>
      </c>
      <c r="E1916" s="1">
        <f t="shared" si="1"/>
        <v>33</v>
      </c>
      <c r="F1916" s="1" t="str">
        <f>VLOOKUP(E1916,State_code!$B$1:$C$56, 2, FALSE)</f>
        <v>NH</v>
      </c>
      <c r="G1916" s="1">
        <v>3302.0</v>
      </c>
      <c r="H1916" s="1">
        <v>-2.0</v>
      </c>
      <c r="I1916" s="1" t="s">
        <v>2763</v>
      </c>
      <c r="J1916" s="5">
        <v>3.0</v>
      </c>
    </row>
    <row r="1917" hidden="1">
      <c r="A1917" s="1" t="s">
        <v>2764</v>
      </c>
      <c r="B1917" s="1">
        <v>183488.0</v>
      </c>
      <c r="C1917" s="1">
        <v>2.0</v>
      </c>
      <c r="D1917" s="1">
        <v>8.0</v>
      </c>
      <c r="E1917" s="1">
        <f t="shared" si="1"/>
        <v>34</v>
      </c>
      <c r="F1917" s="1" t="str">
        <f>VLOOKUP(E1917,State_code!$B$1:$C$56, 2, FALSE)</f>
        <v>NJ</v>
      </c>
      <c r="G1917" s="1">
        <v>3405.0</v>
      </c>
      <c r="H1917" s="1">
        <v>-2.0</v>
      </c>
      <c r="I1917" s="1" t="s">
        <v>2764</v>
      </c>
      <c r="J1917" s="5">
        <v>4.0</v>
      </c>
    </row>
    <row r="1918" hidden="1">
      <c r="A1918" s="1" t="s">
        <v>2765</v>
      </c>
      <c r="B1918" s="1">
        <v>183600.0</v>
      </c>
      <c r="C1918" s="1">
        <v>2.0</v>
      </c>
      <c r="D1918" s="1">
        <v>1.0</v>
      </c>
      <c r="E1918" s="1">
        <f t="shared" si="1"/>
        <v>34</v>
      </c>
      <c r="F1918" s="1" t="str">
        <f>VLOOKUP(E1918,State_code!$B$1:$C$56, 2, FALSE)</f>
        <v>NJ</v>
      </c>
      <c r="G1918" s="1">
        <v>3411.0</v>
      </c>
      <c r="H1918" s="1">
        <v>30.0</v>
      </c>
      <c r="I1918" s="1" t="s">
        <v>2765</v>
      </c>
      <c r="J1918" s="5">
        <v>3.0</v>
      </c>
    </row>
    <row r="1919" hidden="1">
      <c r="A1919" s="1" t="s">
        <v>2766</v>
      </c>
      <c r="B1919" s="1">
        <v>183655.0</v>
      </c>
      <c r="C1919" s="1">
        <v>2.0</v>
      </c>
      <c r="D1919" s="1">
        <v>1.0</v>
      </c>
      <c r="E1919" s="1">
        <f t="shared" si="1"/>
        <v>34</v>
      </c>
      <c r="F1919" s="1" t="str">
        <f>VLOOKUP(E1919,State_code!$B$1:$C$56, 2, FALSE)</f>
        <v>NJ</v>
      </c>
      <c r="G1919" s="1">
        <v>3402.0</v>
      </c>
      <c r="H1919" s="1">
        <v>-2.0</v>
      </c>
      <c r="I1919" s="1" t="s">
        <v>2766</v>
      </c>
      <c r="J1919" s="5">
        <v>2.0</v>
      </c>
    </row>
    <row r="1920" hidden="1">
      <c r="A1920" s="1" t="s">
        <v>2767</v>
      </c>
      <c r="B1920" s="1">
        <v>183725.0</v>
      </c>
      <c r="C1920" s="1">
        <v>2.0</v>
      </c>
      <c r="D1920" s="1">
        <v>-2.0</v>
      </c>
      <c r="E1920" s="1">
        <f t="shared" si="1"/>
        <v>34</v>
      </c>
      <c r="F1920" s="1" t="str">
        <f>VLOOKUP(E1920,State_code!$B$1:$C$56, 2, FALSE)</f>
        <v>NJ</v>
      </c>
      <c r="G1920" s="1">
        <v>3411.0</v>
      </c>
      <c r="H1920" s="1">
        <v>-2.0</v>
      </c>
      <c r="I1920" s="1" t="s">
        <v>2767</v>
      </c>
      <c r="J1920" s="5">
        <v>4.0</v>
      </c>
    </row>
    <row r="1921" hidden="1">
      <c r="A1921" s="1" t="s">
        <v>2768</v>
      </c>
      <c r="B1921" s="1">
        <v>183743.0</v>
      </c>
      <c r="C1921" s="1">
        <v>2.0</v>
      </c>
      <c r="D1921" s="1">
        <v>1.0</v>
      </c>
      <c r="E1921" s="1">
        <f t="shared" si="1"/>
        <v>34</v>
      </c>
      <c r="F1921" s="1" t="str">
        <f>VLOOKUP(E1921,State_code!$B$1:$C$56, 2, FALSE)</f>
        <v>NJ</v>
      </c>
      <c r="G1921" s="1">
        <v>3405.0</v>
      </c>
      <c r="H1921" s="1">
        <v>-2.0</v>
      </c>
      <c r="I1921" s="1" t="s">
        <v>2768</v>
      </c>
      <c r="J1921" s="5">
        <v>1.0</v>
      </c>
    </row>
    <row r="1922" hidden="1">
      <c r="A1922" s="1" t="s">
        <v>2769</v>
      </c>
      <c r="B1922" s="1">
        <v>183789.0</v>
      </c>
      <c r="C1922" s="1">
        <v>2.0</v>
      </c>
      <c r="D1922" s="1">
        <v>20.0</v>
      </c>
      <c r="E1922" s="1">
        <f t="shared" si="1"/>
        <v>34</v>
      </c>
      <c r="F1922" s="1" t="str">
        <f>VLOOKUP(E1922,State_code!$B$1:$C$56, 2, FALSE)</f>
        <v>NJ</v>
      </c>
      <c r="G1922" s="1">
        <v>3411.0</v>
      </c>
      <c r="H1922" s="1">
        <v>-2.0</v>
      </c>
      <c r="I1922" s="1" t="s">
        <v>2769</v>
      </c>
      <c r="J1922" s="5">
        <v>1.0</v>
      </c>
    </row>
    <row r="1923" hidden="1">
      <c r="A1923" s="1" t="s">
        <v>2770</v>
      </c>
      <c r="B1923" s="1">
        <v>183804.0</v>
      </c>
      <c r="C1923" s="1">
        <v>2.0</v>
      </c>
      <c r="D1923" s="1">
        <v>24.0</v>
      </c>
      <c r="E1923" s="1">
        <f t="shared" si="1"/>
        <v>34</v>
      </c>
      <c r="F1923" s="1" t="str">
        <f>VLOOKUP(E1923,State_code!$B$1:$C$56, 2, FALSE)</f>
        <v>NJ</v>
      </c>
      <c r="G1923" s="1">
        <v>3404.0</v>
      </c>
      <c r="H1923" s="1">
        <v>-2.0</v>
      </c>
      <c r="I1923" s="1" t="s">
        <v>2770</v>
      </c>
      <c r="J1923" s="5">
        <v>2.0</v>
      </c>
    </row>
    <row r="1924" hidden="1">
      <c r="A1924" s="1" t="s">
        <v>2771</v>
      </c>
      <c r="B1924" s="1">
        <v>183822.0</v>
      </c>
      <c r="C1924" s="1">
        <v>2.0</v>
      </c>
      <c r="D1924" s="1">
        <v>21.0</v>
      </c>
      <c r="E1924" s="1">
        <f t="shared" si="1"/>
        <v>34</v>
      </c>
      <c r="F1924" s="1" t="str">
        <f>VLOOKUP(E1924,State_code!$B$1:$C$56, 2, FALSE)</f>
        <v>NJ</v>
      </c>
      <c r="G1924" s="1">
        <v>3411.0</v>
      </c>
      <c r="H1924" s="1">
        <v>66.0</v>
      </c>
      <c r="I1924" s="1" t="s">
        <v>2771</v>
      </c>
      <c r="J1924" s="5">
        <v>2.0</v>
      </c>
    </row>
    <row r="1925" hidden="1">
      <c r="A1925" s="1" t="s">
        <v>929</v>
      </c>
      <c r="B1925" s="1">
        <v>183859.0</v>
      </c>
      <c r="C1925" s="1">
        <v>2.0</v>
      </c>
      <c r="D1925" s="1">
        <v>4.0</v>
      </c>
      <c r="E1925" s="1">
        <f t="shared" si="1"/>
        <v>34</v>
      </c>
      <c r="F1925" s="1" t="str">
        <f>VLOOKUP(E1925,State_code!$B$1:$C$56, 2, FALSE)</f>
        <v>NJ</v>
      </c>
      <c r="G1925" s="1">
        <v>3404.0</v>
      </c>
      <c r="H1925" s="1">
        <v>-2.0</v>
      </c>
      <c r="I1925" s="1" t="s">
        <v>929</v>
      </c>
      <c r="J1925" s="5">
        <v>4.0</v>
      </c>
    </row>
    <row r="1926" hidden="1">
      <c r="A1926" s="1" t="s">
        <v>2772</v>
      </c>
      <c r="B1926" s="1">
        <v>183877.0</v>
      </c>
      <c r="C1926" s="1">
        <v>2.0</v>
      </c>
      <c r="D1926" s="1">
        <v>2.0</v>
      </c>
      <c r="E1926" s="1">
        <f t="shared" si="1"/>
        <v>34</v>
      </c>
      <c r="F1926" s="1" t="str">
        <f>VLOOKUP(E1926,State_code!$B$1:$C$56, 2, FALSE)</f>
        <v>NJ</v>
      </c>
      <c r="G1926" s="1">
        <v>3403.0</v>
      </c>
      <c r="H1926" s="1">
        <v>-2.0</v>
      </c>
      <c r="I1926" s="1" t="s">
        <v>2772</v>
      </c>
      <c r="J1926" s="5">
        <v>1.0</v>
      </c>
    </row>
    <row r="1927" hidden="1">
      <c r="A1927" s="1" t="s">
        <v>2773</v>
      </c>
      <c r="B1927" s="1">
        <v>183910.0</v>
      </c>
      <c r="C1927" s="1">
        <v>2.0</v>
      </c>
      <c r="D1927" s="1">
        <v>19.0</v>
      </c>
      <c r="E1927" s="1">
        <f t="shared" si="1"/>
        <v>34</v>
      </c>
      <c r="F1927" s="1" t="str">
        <f>VLOOKUP(E1927,State_code!$B$1:$C$56, 2, FALSE)</f>
        <v>NJ</v>
      </c>
      <c r="G1927" s="1">
        <v>3410.0</v>
      </c>
      <c r="H1927" s="1">
        <v>30.0</v>
      </c>
      <c r="I1927" s="1" t="s">
        <v>2773</v>
      </c>
      <c r="J1927" s="5">
        <v>1.0</v>
      </c>
    </row>
    <row r="1928" hidden="1">
      <c r="A1928" s="1" t="s">
        <v>2774</v>
      </c>
      <c r="B1928" s="1">
        <v>183938.0</v>
      </c>
      <c r="C1928" s="1">
        <v>2.0</v>
      </c>
      <c r="D1928" s="1">
        <v>3.0</v>
      </c>
      <c r="E1928" s="1">
        <f t="shared" si="1"/>
        <v>34</v>
      </c>
      <c r="F1928" s="1" t="str">
        <f>VLOOKUP(E1928,State_code!$B$1:$C$56, 2, FALSE)</f>
        <v>NJ</v>
      </c>
      <c r="G1928" s="1">
        <v>3401.0</v>
      </c>
      <c r="H1928" s="1">
        <v>-2.0</v>
      </c>
      <c r="I1928" s="1" t="s">
        <v>2774</v>
      </c>
      <c r="J1928" s="5">
        <v>1.0</v>
      </c>
    </row>
    <row r="1929" hidden="1">
      <c r="A1929" s="1" t="s">
        <v>2775</v>
      </c>
      <c r="B1929" s="1">
        <v>183974.0</v>
      </c>
      <c r="C1929" s="1">
        <v>2.0</v>
      </c>
      <c r="D1929" s="1">
        <v>19.0</v>
      </c>
      <c r="E1929" s="1">
        <f t="shared" si="1"/>
        <v>34</v>
      </c>
      <c r="F1929" s="1" t="str">
        <f>VLOOKUP(E1929,State_code!$B$1:$C$56, 2, FALSE)</f>
        <v>NJ</v>
      </c>
      <c r="G1929" s="1">
        <v>3407.0</v>
      </c>
      <c r="H1929" s="1">
        <v>71.0</v>
      </c>
      <c r="I1929" s="1" t="s">
        <v>2775</v>
      </c>
      <c r="J1929" s="5">
        <v>2.0</v>
      </c>
    </row>
    <row r="1930" hidden="1">
      <c r="A1930" s="1" t="s">
        <v>2776</v>
      </c>
      <c r="B1930" s="1">
        <v>183983.0</v>
      </c>
      <c r="C1930" s="1">
        <v>2.0</v>
      </c>
      <c r="D1930" s="1">
        <v>-2.0</v>
      </c>
      <c r="E1930" s="1">
        <f t="shared" si="1"/>
        <v>34</v>
      </c>
      <c r="F1930" s="1" t="str">
        <f>VLOOKUP(E1930,State_code!$B$1:$C$56, 2, FALSE)</f>
        <v>NJ</v>
      </c>
      <c r="G1930" s="1">
        <v>3405.0</v>
      </c>
      <c r="H1930" s="1">
        <v>-2.0</v>
      </c>
      <c r="I1930" s="1" t="s">
        <v>2776</v>
      </c>
      <c r="J1930" s="5">
        <v>2.0</v>
      </c>
    </row>
    <row r="1931" hidden="1">
      <c r="A1931" s="1" t="s">
        <v>2777</v>
      </c>
      <c r="B1931" s="1">
        <v>184056.0</v>
      </c>
      <c r="C1931" s="1">
        <v>2.0</v>
      </c>
      <c r="D1931" s="1">
        <v>-2.0</v>
      </c>
      <c r="E1931" s="1">
        <f t="shared" si="1"/>
        <v>34</v>
      </c>
      <c r="F1931" s="1" t="str">
        <f>VLOOKUP(E1931,State_code!$B$1:$C$56, 2, FALSE)</f>
        <v>NJ</v>
      </c>
      <c r="G1931" s="1">
        <v>3406.0</v>
      </c>
      <c r="H1931" s="1">
        <v>-2.0</v>
      </c>
      <c r="I1931" s="1" t="s">
        <v>2777</v>
      </c>
      <c r="J1931" s="5">
        <v>1.0</v>
      </c>
    </row>
    <row r="1932" hidden="1">
      <c r="A1932" s="1" t="s">
        <v>2778</v>
      </c>
      <c r="B1932" s="1">
        <v>184092.0</v>
      </c>
      <c r="C1932" s="1">
        <v>2.0</v>
      </c>
      <c r="D1932" s="1">
        <v>-2.0</v>
      </c>
      <c r="E1932" s="1">
        <f t="shared" si="1"/>
        <v>34</v>
      </c>
      <c r="F1932" s="1" t="str">
        <f>VLOOKUP(E1932,State_code!$B$1:$C$56, 2, FALSE)</f>
        <v>NJ</v>
      </c>
      <c r="G1932" s="1">
        <v>3409.0</v>
      </c>
      <c r="H1932" s="1">
        <v>-2.0</v>
      </c>
      <c r="I1932" s="1" t="s">
        <v>2778</v>
      </c>
      <c r="J1932" s="5">
        <v>1.0</v>
      </c>
    </row>
    <row r="1933" hidden="1">
      <c r="A1933" s="1" t="s">
        <v>2779</v>
      </c>
      <c r="B1933" s="1">
        <v>184180.0</v>
      </c>
      <c r="C1933" s="1">
        <v>2.0</v>
      </c>
      <c r="D1933" s="1">
        <v>2.0</v>
      </c>
      <c r="E1933" s="1">
        <f t="shared" si="1"/>
        <v>34</v>
      </c>
      <c r="F1933" s="1" t="str">
        <f>VLOOKUP(E1933,State_code!$B$1:$C$56, 2, FALSE)</f>
        <v>NJ</v>
      </c>
      <c r="G1933" s="1">
        <v>3411.0</v>
      </c>
      <c r="H1933" s="1">
        <v>-2.0</v>
      </c>
      <c r="I1933" s="1" t="s">
        <v>2779</v>
      </c>
      <c r="J1933" s="5">
        <v>3.0</v>
      </c>
    </row>
    <row r="1934" hidden="1">
      <c r="A1934" s="1" t="s">
        <v>2780</v>
      </c>
      <c r="B1934" s="1">
        <v>184205.0</v>
      </c>
      <c r="C1934" s="1">
        <v>2.0</v>
      </c>
      <c r="D1934" s="1">
        <v>4.0</v>
      </c>
      <c r="E1934" s="1">
        <f t="shared" si="1"/>
        <v>34</v>
      </c>
      <c r="F1934" s="1" t="str">
        <f>VLOOKUP(E1934,State_code!$B$1:$C$56, 2, FALSE)</f>
        <v>NJ</v>
      </c>
      <c r="G1934" s="1">
        <v>3402.0</v>
      </c>
      <c r="H1934" s="1">
        <v>-2.0</v>
      </c>
      <c r="I1934" s="1" t="s">
        <v>2780</v>
      </c>
      <c r="J1934" s="5">
        <v>1.0</v>
      </c>
    </row>
    <row r="1935" hidden="1">
      <c r="A1935" s="1" t="s">
        <v>565</v>
      </c>
      <c r="B1935" s="1">
        <v>184348.0</v>
      </c>
      <c r="C1935" s="1">
        <v>2.0</v>
      </c>
      <c r="D1935" s="1">
        <v>21.0</v>
      </c>
      <c r="E1935" s="1">
        <f t="shared" si="1"/>
        <v>34</v>
      </c>
      <c r="F1935" s="1" t="str">
        <f>VLOOKUP(E1935,State_code!$B$1:$C$56, 2, FALSE)</f>
        <v>NJ</v>
      </c>
      <c r="G1935" s="1">
        <v>3411.0</v>
      </c>
      <c r="H1935" s="1">
        <v>71.0</v>
      </c>
      <c r="I1935" s="1" t="s">
        <v>565</v>
      </c>
      <c r="J1935" s="5">
        <v>3.0</v>
      </c>
    </row>
    <row r="1936" hidden="1">
      <c r="A1936" s="1" t="s">
        <v>2781</v>
      </c>
      <c r="B1936" s="1">
        <v>184427.0</v>
      </c>
      <c r="C1936" s="1">
        <v>2.0</v>
      </c>
      <c r="D1936" s="1">
        <v>-2.0</v>
      </c>
      <c r="E1936" s="1">
        <f t="shared" si="1"/>
        <v>34</v>
      </c>
      <c r="F1936" s="1" t="str">
        <f>VLOOKUP(E1936,State_code!$B$1:$C$56, 2, FALSE)</f>
        <v>NJ</v>
      </c>
      <c r="G1936" s="1">
        <v>3406.0</v>
      </c>
      <c r="H1936" s="1">
        <v>-2.0</v>
      </c>
      <c r="I1936" s="1" t="s">
        <v>2781</v>
      </c>
      <c r="J1936" s="5">
        <v>2.0</v>
      </c>
    </row>
    <row r="1937" hidden="1">
      <c r="A1937" s="1" t="s">
        <v>2782</v>
      </c>
      <c r="B1937" s="1">
        <v>184481.0</v>
      </c>
      <c r="C1937" s="1">
        <v>2.0</v>
      </c>
      <c r="D1937" s="1">
        <v>4.0</v>
      </c>
      <c r="E1937" s="1">
        <f t="shared" si="1"/>
        <v>34</v>
      </c>
      <c r="F1937" s="1" t="str">
        <f>VLOOKUP(E1937,State_code!$B$1:$C$56, 2, FALSE)</f>
        <v>NJ</v>
      </c>
      <c r="G1937" s="1">
        <v>3410.0</v>
      </c>
      <c r="H1937" s="1">
        <v>-2.0</v>
      </c>
      <c r="I1937" s="1" t="s">
        <v>2782</v>
      </c>
      <c r="J1937" s="5">
        <v>4.0</v>
      </c>
    </row>
    <row r="1938" hidden="1">
      <c r="A1938" s="1" t="s">
        <v>2783</v>
      </c>
      <c r="B1938" s="1">
        <v>184506.0</v>
      </c>
      <c r="C1938" s="1">
        <v>2.0</v>
      </c>
      <c r="D1938" s="1">
        <v>-2.0</v>
      </c>
      <c r="E1938" s="1">
        <f t="shared" si="1"/>
        <v>34</v>
      </c>
      <c r="F1938" s="1" t="str">
        <f>VLOOKUP(E1938,State_code!$B$1:$C$56, 2, FALSE)</f>
        <v>NJ</v>
      </c>
      <c r="G1938" s="1">
        <v>3410.0</v>
      </c>
      <c r="H1938" s="1">
        <v>-2.0</v>
      </c>
      <c r="I1938" s="1" t="s">
        <v>2783</v>
      </c>
      <c r="J1938" s="5">
        <v>2.0</v>
      </c>
    </row>
    <row r="1939" hidden="1">
      <c r="A1939" s="1" t="s">
        <v>2784</v>
      </c>
      <c r="B1939" s="1">
        <v>184603.0</v>
      </c>
      <c r="C1939" s="1">
        <v>2.0</v>
      </c>
      <c r="D1939" s="1">
        <v>18.0</v>
      </c>
      <c r="E1939" s="1">
        <f t="shared" si="1"/>
        <v>34</v>
      </c>
      <c r="F1939" s="1" t="str">
        <f>VLOOKUP(E1939,State_code!$B$1:$C$56, 2, FALSE)</f>
        <v>NJ</v>
      </c>
      <c r="G1939" s="1">
        <v>3405.0</v>
      </c>
      <c r="H1939" s="1">
        <v>-2.0</v>
      </c>
      <c r="I1939" s="1" t="s">
        <v>2784</v>
      </c>
      <c r="J1939" s="5">
        <v>1.0</v>
      </c>
    </row>
    <row r="1940" hidden="1">
      <c r="A1940" s="1" t="s">
        <v>657</v>
      </c>
      <c r="B1940" s="1">
        <v>184612.0</v>
      </c>
      <c r="C1940" s="1">
        <v>2.0</v>
      </c>
      <c r="D1940" s="1">
        <v>19.0</v>
      </c>
      <c r="E1940" s="1">
        <f t="shared" si="1"/>
        <v>34</v>
      </c>
      <c r="F1940" s="1" t="str">
        <f>VLOOKUP(E1940,State_code!$B$1:$C$56, 2, FALSE)</f>
        <v>NJ</v>
      </c>
      <c r="G1940" s="1">
        <v>3409.0</v>
      </c>
      <c r="H1940" s="1">
        <v>30.0</v>
      </c>
      <c r="I1940" s="1" t="s">
        <v>657</v>
      </c>
      <c r="J1940" s="5">
        <v>1.0</v>
      </c>
    </row>
    <row r="1941" hidden="1">
      <c r="A1941" s="1" t="s">
        <v>2785</v>
      </c>
      <c r="B1941" s="1">
        <v>184694.0</v>
      </c>
      <c r="C1941" s="1">
        <v>2.0</v>
      </c>
      <c r="D1941" s="1">
        <v>18.0</v>
      </c>
      <c r="E1941" s="1">
        <f t="shared" si="1"/>
        <v>34</v>
      </c>
      <c r="F1941" s="1" t="str">
        <f>VLOOKUP(E1941,State_code!$B$1:$C$56, 2, FALSE)</f>
        <v>NJ</v>
      </c>
      <c r="G1941" s="1">
        <v>3411.0</v>
      </c>
      <c r="H1941" s="1">
        <v>-2.0</v>
      </c>
      <c r="I1941" s="1" t="s">
        <v>2785</v>
      </c>
      <c r="J1941" s="5">
        <v>2.0</v>
      </c>
    </row>
    <row r="1942" hidden="1">
      <c r="A1942" s="1" t="s">
        <v>2786</v>
      </c>
      <c r="B1942" s="1">
        <v>184746.0</v>
      </c>
      <c r="C1942" s="1">
        <v>2.0</v>
      </c>
      <c r="D1942" s="1">
        <v>-2.0</v>
      </c>
      <c r="E1942" s="1">
        <f t="shared" si="1"/>
        <v>34</v>
      </c>
      <c r="F1942" s="1" t="str">
        <f>VLOOKUP(E1942,State_code!$B$1:$C$56, 2, FALSE)</f>
        <v>NJ</v>
      </c>
      <c r="G1942" s="1">
        <v>3409.0</v>
      </c>
      <c r="H1942" s="1">
        <v>-2.0</v>
      </c>
      <c r="I1942" s="1" t="s">
        <v>2786</v>
      </c>
      <c r="J1942" s="5">
        <v>2.0</v>
      </c>
    </row>
    <row r="1943" hidden="1">
      <c r="A1943" s="1" t="s">
        <v>202</v>
      </c>
      <c r="B1943" s="1">
        <v>184773.0</v>
      </c>
      <c r="C1943" s="1">
        <v>2.0</v>
      </c>
      <c r="D1943" s="1">
        <v>18.0</v>
      </c>
      <c r="E1943" s="1">
        <f t="shared" si="1"/>
        <v>34</v>
      </c>
      <c r="F1943" s="1" t="str">
        <f>VLOOKUP(E1943,State_code!$B$1:$C$56, 2, FALSE)</f>
        <v>NJ</v>
      </c>
      <c r="G1943" s="1">
        <v>3404.0</v>
      </c>
      <c r="H1943" s="1">
        <v>30.0</v>
      </c>
      <c r="I1943" s="1" t="s">
        <v>202</v>
      </c>
      <c r="J1943" s="5">
        <v>1.0</v>
      </c>
    </row>
    <row r="1944" hidden="1">
      <c r="A1944" s="1" t="s">
        <v>435</v>
      </c>
      <c r="B1944" s="1">
        <v>184782.0</v>
      </c>
      <c r="C1944" s="1">
        <v>2.0</v>
      </c>
      <c r="D1944" s="1">
        <v>16.0</v>
      </c>
      <c r="E1944" s="1">
        <f t="shared" si="1"/>
        <v>34</v>
      </c>
      <c r="F1944" s="1" t="str">
        <f>VLOOKUP(E1944,State_code!$B$1:$C$56, 2, FALSE)</f>
        <v>NJ</v>
      </c>
      <c r="G1944" s="1">
        <v>3401.0</v>
      </c>
      <c r="H1944" s="1">
        <v>-2.0</v>
      </c>
      <c r="I1944" s="1" t="s">
        <v>435</v>
      </c>
      <c r="J1944" s="5">
        <v>2.0</v>
      </c>
    </row>
    <row r="1945" hidden="1">
      <c r="A1945" s="1" t="s">
        <v>2787</v>
      </c>
      <c r="B1945" s="1">
        <v>184791.0</v>
      </c>
      <c r="C1945" s="1">
        <v>2.0</v>
      </c>
      <c r="D1945" s="1">
        <v>1.0</v>
      </c>
      <c r="E1945" s="1">
        <f t="shared" si="1"/>
        <v>34</v>
      </c>
      <c r="F1945" s="1" t="str">
        <f>VLOOKUP(E1945,State_code!$B$1:$C$56, 2, FALSE)</f>
        <v>NJ</v>
      </c>
      <c r="G1945" s="1">
        <v>3401.0</v>
      </c>
      <c r="H1945" s="1">
        <v>-2.0</v>
      </c>
      <c r="I1945" s="1" t="s">
        <v>2787</v>
      </c>
      <c r="J1945" s="5">
        <v>4.0</v>
      </c>
    </row>
    <row r="1946" hidden="1">
      <c r="A1946" s="1" t="s">
        <v>2788</v>
      </c>
      <c r="B1946" s="1">
        <v>184816.0</v>
      </c>
      <c r="C1946" s="1">
        <v>2.0</v>
      </c>
      <c r="D1946" s="1">
        <v>-2.0</v>
      </c>
      <c r="E1946" s="1">
        <f t="shared" si="1"/>
        <v>34</v>
      </c>
      <c r="F1946" s="1" t="str">
        <f>VLOOKUP(E1946,State_code!$B$1:$C$56, 2, FALSE)</f>
        <v>NJ</v>
      </c>
      <c r="G1946" s="1">
        <v>3401.0</v>
      </c>
      <c r="H1946" s="1">
        <v>-2.0</v>
      </c>
      <c r="I1946" s="1" t="s">
        <v>2788</v>
      </c>
      <c r="J1946" s="5">
        <v>3.0</v>
      </c>
    </row>
    <row r="1947" hidden="1">
      <c r="A1947" s="1" t="s">
        <v>2789</v>
      </c>
      <c r="B1947" s="1">
        <v>184959.0</v>
      </c>
      <c r="C1947" s="1">
        <v>2.0</v>
      </c>
      <c r="D1947" s="1">
        <v>26.0</v>
      </c>
      <c r="E1947" s="1">
        <f t="shared" si="1"/>
        <v>34</v>
      </c>
      <c r="F1947" s="1" t="str">
        <f>VLOOKUP(E1947,State_code!$B$1:$C$56, 2, FALSE)</f>
        <v>NJ</v>
      </c>
      <c r="G1947" s="1">
        <v>3405.0</v>
      </c>
      <c r="H1947" s="1">
        <v>-2.0</v>
      </c>
      <c r="I1947" s="1" t="s">
        <v>2789</v>
      </c>
      <c r="J1947" s="5">
        <v>3.0</v>
      </c>
    </row>
    <row r="1948" hidden="1">
      <c r="A1948" s="1" t="s">
        <v>2790</v>
      </c>
      <c r="B1948" s="1">
        <v>184968.0</v>
      </c>
      <c r="C1948" s="1">
        <v>2.0</v>
      </c>
      <c r="D1948" s="1">
        <v>-2.0</v>
      </c>
      <c r="E1948" s="1">
        <f t="shared" si="1"/>
        <v>34</v>
      </c>
      <c r="F1948" s="1" t="str">
        <f>VLOOKUP(E1948,State_code!$B$1:$C$56, 2, FALSE)</f>
        <v>NJ</v>
      </c>
      <c r="G1948" s="1">
        <v>3405.0</v>
      </c>
      <c r="H1948" s="1">
        <v>30.0</v>
      </c>
      <c r="I1948" s="1" t="s">
        <v>2790</v>
      </c>
      <c r="J1948" s="5">
        <v>1.0</v>
      </c>
    </row>
    <row r="1949" hidden="1">
      <c r="A1949" s="1" t="s">
        <v>808</v>
      </c>
      <c r="B1949" s="1">
        <v>184995.0</v>
      </c>
      <c r="C1949" s="1">
        <v>2.0</v>
      </c>
      <c r="D1949" s="1">
        <v>4.0</v>
      </c>
      <c r="E1949" s="1">
        <f t="shared" si="1"/>
        <v>34</v>
      </c>
      <c r="F1949" s="1" t="str">
        <f>VLOOKUP(E1949,State_code!$B$1:$C$56, 2, FALSE)</f>
        <v>NJ</v>
      </c>
      <c r="G1949" s="1">
        <v>3410.0</v>
      </c>
      <c r="H1949" s="1">
        <v>-2.0</v>
      </c>
      <c r="I1949" s="1" t="s">
        <v>808</v>
      </c>
      <c r="J1949" s="5">
        <v>2.0</v>
      </c>
    </row>
    <row r="1950" hidden="1">
      <c r="A1950" s="1" t="s">
        <v>20</v>
      </c>
      <c r="B1950" s="1">
        <v>185129.0</v>
      </c>
      <c r="C1950" s="1">
        <v>2.0</v>
      </c>
      <c r="D1950" s="1">
        <v>18.0</v>
      </c>
      <c r="E1950" s="1">
        <f t="shared" si="1"/>
        <v>34</v>
      </c>
      <c r="F1950" s="1" t="str">
        <f>VLOOKUP(E1950,State_code!$B$1:$C$56, 2, FALSE)</f>
        <v>NJ</v>
      </c>
      <c r="G1950" s="1">
        <v>3410.0</v>
      </c>
      <c r="H1950" s="1">
        <v>-2.0</v>
      </c>
      <c r="I1950" s="1" t="s">
        <v>20</v>
      </c>
      <c r="J1950" s="5">
        <v>3.0</v>
      </c>
    </row>
    <row r="1951" hidden="1">
      <c r="A1951" s="1" t="s">
        <v>2791</v>
      </c>
      <c r="B1951" s="1">
        <v>185174.0</v>
      </c>
      <c r="C1951" s="1">
        <v>2.0</v>
      </c>
      <c r="D1951" s="1">
        <v>-2.0</v>
      </c>
      <c r="E1951" s="1">
        <f t="shared" si="1"/>
        <v>34</v>
      </c>
      <c r="F1951" s="1" t="str">
        <f>VLOOKUP(E1951,State_code!$B$1:$C$56, 2, FALSE)</f>
        <v>NJ</v>
      </c>
      <c r="G1951" s="1">
        <v>3411.0</v>
      </c>
      <c r="H1951" s="1" t="e">
        <v>#N/A</v>
      </c>
      <c r="I1951" s="1" t="s">
        <v>2791</v>
      </c>
      <c r="J1951" s="5">
        <v>1.0</v>
      </c>
    </row>
    <row r="1952" hidden="1">
      <c r="A1952" s="1" t="s">
        <v>818</v>
      </c>
      <c r="B1952" s="1">
        <v>185262.0</v>
      </c>
      <c r="C1952" s="1">
        <v>2.0</v>
      </c>
      <c r="D1952" s="1">
        <v>17.0</v>
      </c>
      <c r="E1952" s="1">
        <f t="shared" si="1"/>
        <v>34</v>
      </c>
      <c r="F1952" s="1" t="str">
        <f>VLOOKUP(E1952,State_code!$B$1:$C$56, 2, FALSE)</f>
        <v>NJ</v>
      </c>
      <c r="G1952" s="1">
        <v>3410.0</v>
      </c>
      <c r="H1952" s="1">
        <v>-2.0</v>
      </c>
      <c r="I1952" s="1" t="s">
        <v>818</v>
      </c>
      <c r="J1952" s="5">
        <v>1.0</v>
      </c>
    </row>
    <row r="1953" hidden="1">
      <c r="A1953" s="1" t="s">
        <v>2792</v>
      </c>
      <c r="B1953" s="1">
        <v>185396.0</v>
      </c>
      <c r="C1953" s="1">
        <v>2.0</v>
      </c>
      <c r="D1953" s="1">
        <v>-2.0</v>
      </c>
      <c r="E1953" s="1">
        <f t="shared" si="1"/>
        <v>34</v>
      </c>
      <c r="F1953" s="1" t="str">
        <f>VLOOKUP(E1953,State_code!$B$1:$C$56, 2, FALSE)</f>
        <v>NJ</v>
      </c>
      <c r="G1953" s="1">
        <v>3410.0</v>
      </c>
      <c r="H1953" s="1">
        <v>-2.0</v>
      </c>
      <c r="I1953" s="1" t="s">
        <v>2792</v>
      </c>
      <c r="J1953" s="5">
        <v>1.0</v>
      </c>
    </row>
    <row r="1954" hidden="1">
      <c r="A1954" s="1" t="s">
        <v>2793</v>
      </c>
      <c r="B1954" s="1">
        <v>185466.0</v>
      </c>
      <c r="C1954" s="1">
        <v>2.0</v>
      </c>
      <c r="D1954" s="1">
        <v>-2.0</v>
      </c>
      <c r="E1954" s="1">
        <f t="shared" si="1"/>
        <v>34</v>
      </c>
      <c r="F1954" s="1" t="str">
        <f>VLOOKUP(E1954,State_code!$B$1:$C$56, 2, FALSE)</f>
        <v>NJ</v>
      </c>
      <c r="G1954" s="1">
        <v>3401.0</v>
      </c>
      <c r="H1954" s="1">
        <v>-2.0</v>
      </c>
      <c r="I1954" s="1" t="s">
        <v>2793</v>
      </c>
      <c r="J1954" s="5">
        <v>4.0</v>
      </c>
    </row>
    <row r="1955" hidden="1">
      <c r="A1955" s="1" t="s">
        <v>2794</v>
      </c>
      <c r="B1955" s="1">
        <v>185509.0</v>
      </c>
      <c r="C1955" s="1">
        <v>2.0</v>
      </c>
      <c r="D1955" s="1">
        <v>4.0</v>
      </c>
      <c r="E1955" s="1">
        <f t="shared" si="1"/>
        <v>34</v>
      </c>
      <c r="F1955" s="1" t="str">
        <f>VLOOKUP(E1955,State_code!$B$1:$C$56, 2, FALSE)</f>
        <v>NJ</v>
      </c>
      <c r="G1955" s="1">
        <v>3412.0</v>
      </c>
      <c r="H1955" s="1">
        <v>-2.0</v>
      </c>
      <c r="I1955" s="1" t="s">
        <v>2794</v>
      </c>
      <c r="J1955" s="5">
        <v>4.0</v>
      </c>
    </row>
    <row r="1956" hidden="1">
      <c r="A1956" s="1" t="s">
        <v>623</v>
      </c>
      <c r="B1956" s="1">
        <v>185536.0</v>
      </c>
      <c r="C1956" s="1">
        <v>2.0</v>
      </c>
      <c r="D1956" s="1">
        <v>2.0</v>
      </c>
      <c r="E1956" s="1">
        <f t="shared" si="1"/>
        <v>34</v>
      </c>
      <c r="F1956" s="1" t="str">
        <f>VLOOKUP(E1956,State_code!$B$1:$C$56, 2, FALSE)</f>
        <v>NJ</v>
      </c>
      <c r="G1956" s="1">
        <v>3406.0</v>
      </c>
      <c r="H1956" s="1">
        <v>-2.0</v>
      </c>
      <c r="I1956" s="1" t="s">
        <v>623</v>
      </c>
      <c r="J1956" s="5">
        <v>4.0</v>
      </c>
    </row>
    <row r="1957" hidden="1">
      <c r="A1957" s="1" t="s">
        <v>2795</v>
      </c>
      <c r="B1957" s="1">
        <v>185572.0</v>
      </c>
      <c r="C1957" s="1">
        <v>2.0</v>
      </c>
      <c r="D1957" s="1">
        <v>18.0</v>
      </c>
      <c r="E1957" s="1">
        <f t="shared" si="1"/>
        <v>34</v>
      </c>
      <c r="F1957" s="1" t="str">
        <f>VLOOKUP(E1957,State_code!$B$1:$C$56, 2, FALSE)</f>
        <v>NJ</v>
      </c>
      <c r="G1957" s="1">
        <v>3406.0</v>
      </c>
      <c r="H1957" s="1">
        <v>-2.0</v>
      </c>
      <c r="I1957" s="1" t="s">
        <v>2795</v>
      </c>
      <c r="J1957" s="5">
        <v>1.0</v>
      </c>
    </row>
    <row r="1958" hidden="1">
      <c r="A1958" s="1" t="s">
        <v>519</v>
      </c>
      <c r="B1958" s="1">
        <v>185590.0</v>
      </c>
      <c r="C1958" s="1">
        <v>2.0</v>
      </c>
      <c r="D1958" s="1">
        <v>16.0</v>
      </c>
      <c r="E1958" s="1">
        <f t="shared" si="1"/>
        <v>34</v>
      </c>
      <c r="F1958" s="1" t="str">
        <f>VLOOKUP(E1958,State_code!$B$1:$C$56, 2, FALSE)</f>
        <v>NJ</v>
      </c>
      <c r="G1958" s="1">
        <v>3411.0</v>
      </c>
      <c r="H1958" s="1">
        <v>-2.0</v>
      </c>
      <c r="I1958" s="1" t="s">
        <v>519</v>
      </c>
      <c r="J1958" s="5">
        <v>4.0</v>
      </c>
    </row>
    <row r="1959" hidden="1">
      <c r="A1959" s="1" t="s">
        <v>2796</v>
      </c>
      <c r="B1959" s="1">
        <v>185679.0</v>
      </c>
      <c r="C1959" s="1">
        <v>2.0</v>
      </c>
      <c r="D1959" s="1">
        <v>-2.0</v>
      </c>
      <c r="E1959" s="1">
        <f t="shared" si="1"/>
        <v>34</v>
      </c>
      <c r="F1959" s="1" t="str">
        <f>VLOOKUP(E1959,State_code!$B$1:$C$56, 2, FALSE)</f>
        <v>NJ</v>
      </c>
      <c r="G1959" s="1">
        <v>3412.0</v>
      </c>
      <c r="H1959" s="1">
        <v>-2.0</v>
      </c>
      <c r="I1959" s="1" t="s">
        <v>2796</v>
      </c>
      <c r="J1959" s="5">
        <v>2.0</v>
      </c>
    </row>
    <row r="1960" hidden="1">
      <c r="A1960" s="1" t="s">
        <v>2797</v>
      </c>
      <c r="B1960" s="1">
        <v>185721.0</v>
      </c>
      <c r="C1960" s="1">
        <v>2.0</v>
      </c>
      <c r="D1960" s="1">
        <v>10.0</v>
      </c>
      <c r="E1960" s="1">
        <f t="shared" si="1"/>
        <v>34</v>
      </c>
      <c r="F1960" s="1" t="str">
        <f>VLOOKUP(E1960,State_code!$B$1:$C$56, 2, FALSE)</f>
        <v>NJ</v>
      </c>
      <c r="G1960" s="1">
        <v>3411.0</v>
      </c>
      <c r="H1960" s="1">
        <v>-2.0</v>
      </c>
      <c r="I1960" s="1" t="s">
        <v>2797</v>
      </c>
      <c r="J1960" s="5">
        <v>4.0</v>
      </c>
    </row>
    <row r="1961" hidden="1">
      <c r="A1961" s="1" t="s">
        <v>2798</v>
      </c>
      <c r="B1961" s="1">
        <v>185758.0</v>
      </c>
      <c r="C1961" s="1">
        <v>2.0</v>
      </c>
      <c r="D1961" s="1">
        <v>24.0</v>
      </c>
      <c r="E1961" s="1">
        <f t="shared" si="1"/>
        <v>34</v>
      </c>
      <c r="F1961" s="1" t="str">
        <f>VLOOKUP(E1961,State_code!$B$1:$C$56, 2, FALSE)</f>
        <v>NJ</v>
      </c>
      <c r="G1961" s="1">
        <v>3406.0</v>
      </c>
      <c r="H1961" s="1">
        <v>49.0</v>
      </c>
      <c r="I1961" s="1" t="s">
        <v>2798</v>
      </c>
      <c r="J1961" s="5">
        <v>1.0</v>
      </c>
    </row>
    <row r="1962" hidden="1">
      <c r="A1962" s="1" t="s">
        <v>2799</v>
      </c>
      <c r="B1962" s="1">
        <v>185767.0</v>
      </c>
      <c r="C1962" s="1">
        <v>2.0</v>
      </c>
      <c r="D1962" s="1">
        <v>-2.0</v>
      </c>
      <c r="E1962" s="1">
        <f t="shared" si="1"/>
        <v>34</v>
      </c>
      <c r="F1962" s="1" t="str">
        <f>VLOOKUP(E1962,State_code!$B$1:$C$56, 2, FALSE)</f>
        <v>NJ</v>
      </c>
      <c r="G1962" s="1">
        <v>3408.0</v>
      </c>
      <c r="H1962" s="1">
        <v>-2.0</v>
      </c>
      <c r="I1962" s="1" t="s">
        <v>2799</v>
      </c>
      <c r="J1962" s="5">
        <v>3.0</v>
      </c>
    </row>
    <row r="1963" hidden="1">
      <c r="A1963" s="1" t="s">
        <v>559</v>
      </c>
      <c r="B1963" s="1">
        <v>185828.0</v>
      </c>
      <c r="C1963" s="1">
        <v>2.0</v>
      </c>
      <c r="D1963" s="1">
        <v>15.0</v>
      </c>
      <c r="E1963" s="1">
        <f t="shared" si="1"/>
        <v>34</v>
      </c>
      <c r="F1963" s="1" t="str">
        <f>VLOOKUP(E1963,State_code!$B$1:$C$56, 2, FALSE)</f>
        <v>NJ</v>
      </c>
      <c r="G1963" s="1">
        <v>3410.0</v>
      </c>
      <c r="H1963" s="1">
        <v>-2.0</v>
      </c>
      <c r="I1963" s="1" t="s">
        <v>559</v>
      </c>
      <c r="J1963" s="5">
        <v>1.0</v>
      </c>
    </row>
    <row r="1964" hidden="1">
      <c r="A1964" s="1" t="s">
        <v>2800</v>
      </c>
      <c r="B1964" s="1">
        <v>185873.0</v>
      </c>
      <c r="C1964" s="1">
        <v>2.0</v>
      </c>
      <c r="D1964" s="1">
        <v>3.0</v>
      </c>
      <c r="E1964" s="1">
        <f t="shared" si="1"/>
        <v>34</v>
      </c>
      <c r="F1964" s="1" t="str">
        <f>VLOOKUP(E1964,State_code!$B$1:$C$56, 2, FALSE)</f>
        <v>NJ</v>
      </c>
      <c r="G1964" s="1">
        <v>3404.0</v>
      </c>
      <c r="H1964" s="1">
        <v>-2.0</v>
      </c>
      <c r="I1964" s="1" t="s">
        <v>2800</v>
      </c>
      <c r="J1964" s="5">
        <v>3.0</v>
      </c>
    </row>
    <row r="1965" hidden="1">
      <c r="A1965" s="1" t="s">
        <v>2801</v>
      </c>
      <c r="B1965" s="1">
        <v>185970.0</v>
      </c>
      <c r="C1965" s="1">
        <v>2.0</v>
      </c>
      <c r="D1965" s="1">
        <v>-2.0</v>
      </c>
      <c r="E1965" s="1">
        <f t="shared" si="1"/>
        <v>34</v>
      </c>
      <c r="F1965" s="1" t="str">
        <f>VLOOKUP(E1965,State_code!$B$1:$C$56, 2, FALSE)</f>
        <v>NJ</v>
      </c>
      <c r="G1965" s="1">
        <v>3401.0</v>
      </c>
      <c r="H1965" s="1">
        <v>-2.0</v>
      </c>
      <c r="I1965" s="1" t="s">
        <v>2801</v>
      </c>
      <c r="J1965" s="5">
        <v>2.0</v>
      </c>
    </row>
    <row r="1966" hidden="1">
      <c r="A1966" s="1" t="s">
        <v>2802</v>
      </c>
      <c r="B1966" s="1">
        <v>186016.0</v>
      </c>
      <c r="C1966" s="1">
        <v>2.0</v>
      </c>
      <c r="D1966" s="1">
        <v>-2.0</v>
      </c>
      <c r="E1966" s="1">
        <f t="shared" si="1"/>
        <v>34</v>
      </c>
      <c r="F1966" s="1" t="str">
        <f>VLOOKUP(E1966,State_code!$B$1:$C$56, 2, FALSE)</f>
        <v>NJ</v>
      </c>
      <c r="G1966" s="1">
        <v>3405.0</v>
      </c>
      <c r="H1966" s="1">
        <v>-2.0</v>
      </c>
      <c r="I1966" s="1" t="s">
        <v>2802</v>
      </c>
      <c r="J1966" s="5">
        <v>1.0</v>
      </c>
    </row>
    <row r="1967" hidden="1">
      <c r="A1967" s="1" t="s">
        <v>2803</v>
      </c>
      <c r="B1967" s="1">
        <v>186034.0</v>
      </c>
      <c r="C1967" s="1">
        <v>2.0</v>
      </c>
      <c r="D1967" s="1">
        <v>4.0</v>
      </c>
      <c r="E1967" s="1">
        <f t="shared" si="1"/>
        <v>34</v>
      </c>
      <c r="F1967" s="1" t="str">
        <f>VLOOKUP(E1967,State_code!$B$1:$C$56, 2, FALSE)</f>
        <v>NJ</v>
      </c>
      <c r="G1967" s="1">
        <v>3409.0</v>
      </c>
      <c r="H1967" s="1">
        <v>-2.0</v>
      </c>
      <c r="I1967" s="1" t="s">
        <v>2803</v>
      </c>
      <c r="J1967" s="5">
        <v>1.0</v>
      </c>
    </row>
    <row r="1968" hidden="1">
      <c r="A1968" s="1" t="s">
        <v>2804</v>
      </c>
      <c r="B1968" s="1">
        <v>186052.0</v>
      </c>
      <c r="C1968" s="1">
        <v>2.0</v>
      </c>
      <c r="D1968" s="1">
        <v>-2.0</v>
      </c>
      <c r="E1968" s="1">
        <f t="shared" si="1"/>
        <v>34</v>
      </c>
      <c r="F1968" s="1" t="str">
        <f>VLOOKUP(E1968,State_code!$B$1:$C$56, 2, FALSE)</f>
        <v>NJ</v>
      </c>
      <c r="G1968" s="1">
        <v>3401.0</v>
      </c>
      <c r="H1968" s="1">
        <v>-2.0</v>
      </c>
      <c r="I1968" s="1" t="s">
        <v>2804</v>
      </c>
      <c r="J1968" s="5">
        <v>1.0</v>
      </c>
    </row>
    <row r="1969" hidden="1">
      <c r="A1969" s="1" t="s">
        <v>2805</v>
      </c>
      <c r="B1969" s="1">
        <v>186122.0</v>
      </c>
      <c r="C1969" s="1">
        <v>2.0</v>
      </c>
      <c r="D1969" s="1">
        <v>24.0</v>
      </c>
      <c r="E1969" s="1">
        <f t="shared" si="1"/>
        <v>34</v>
      </c>
      <c r="F1969" s="1" t="str">
        <f>VLOOKUP(E1969,State_code!$B$1:$C$56, 2, FALSE)</f>
        <v>NJ</v>
      </c>
      <c r="G1969" s="1">
        <v>3412.0</v>
      </c>
      <c r="H1969" s="1">
        <v>66.0</v>
      </c>
      <c r="I1969" s="1" t="s">
        <v>2805</v>
      </c>
      <c r="J1969" s="5">
        <v>1.0</v>
      </c>
    </row>
    <row r="1970" hidden="1">
      <c r="A1970" s="1" t="s">
        <v>267</v>
      </c>
      <c r="B1970" s="1">
        <v>186131.0</v>
      </c>
      <c r="C1970" s="1">
        <v>2.0</v>
      </c>
      <c r="D1970" s="1">
        <v>15.0</v>
      </c>
      <c r="E1970" s="1">
        <f t="shared" si="1"/>
        <v>34</v>
      </c>
      <c r="F1970" s="1" t="str">
        <f>VLOOKUP(E1970,State_code!$B$1:$C$56, 2, FALSE)</f>
        <v>NJ</v>
      </c>
      <c r="G1970" s="1">
        <v>3412.0</v>
      </c>
      <c r="H1970" s="1">
        <v>-2.0</v>
      </c>
      <c r="I1970" s="1" t="s">
        <v>267</v>
      </c>
      <c r="J1970" s="5">
        <v>2.0</v>
      </c>
    </row>
    <row r="1971" hidden="1">
      <c r="A1971" s="1" t="s">
        <v>2806</v>
      </c>
      <c r="B1971" s="1">
        <v>186186.0</v>
      </c>
      <c r="C1971" s="1">
        <v>2.0</v>
      </c>
      <c r="D1971" s="1">
        <v>24.0</v>
      </c>
      <c r="E1971" s="1">
        <f t="shared" si="1"/>
        <v>34</v>
      </c>
      <c r="F1971" s="1" t="str">
        <f>VLOOKUP(E1971,State_code!$B$1:$C$56, 2, FALSE)</f>
        <v>NJ</v>
      </c>
      <c r="G1971" s="1">
        <v>3411.0</v>
      </c>
      <c r="H1971" s="1">
        <v>-2.0</v>
      </c>
      <c r="I1971" s="1" t="s">
        <v>2806</v>
      </c>
      <c r="J1971" s="5">
        <v>1.0</v>
      </c>
    </row>
    <row r="1972" hidden="1">
      <c r="A1972" s="1" t="s">
        <v>2807</v>
      </c>
      <c r="B1972" s="1">
        <v>186201.0</v>
      </c>
      <c r="C1972" s="1">
        <v>2.0</v>
      </c>
      <c r="D1972" s="1">
        <v>18.0</v>
      </c>
      <c r="E1972" s="1">
        <f t="shared" si="1"/>
        <v>34</v>
      </c>
      <c r="F1972" s="1" t="str">
        <f>VLOOKUP(E1972,State_code!$B$1:$C$56, 2, FALSE)</f>
        <v>NJ</v>
      </c>
      <c r="G1972" s="1">
        <v>3405.0</v>
      </c>
      <c r="H1972" s="1">
        <v>-2.0</v>
      </c>
      <c r="I1972" s="1" t="s">
        <v>2807</v>
      </c>
      <c r="J1972" s="5">
        <v>1.0</v>
      </c>
    </row>
    <row r="1973" hidden="1">
      <c r="A1973" s="1" t="s">
        <v>2808</v>
      </c>
      <c r="B1973" s="1">
        <v>186274.0</v>
      </c>
      <c r="C1973" s="1">
        <v>5.0</v>
      </c>
      <c r="D1973" s="1">
        <v>-2.0</v>
      </c>
      <c r="E1973" s="1">
        <f t="shared" si="1"/>
        <v>12</v>
      </c>
      <c r="F1973" s="1" t="str">
        <f>VLOOKUP(E1973,State_code!$B$1:$C$56, 2, FALSE)</f>
        <v>FL</v>
      </c>
      <c r="G1973" s="1">
        <v>1222.0</v>
      </c>
      <c r="H1973" s="1">
        <v>-2.0</v>
      </c>
      <c r="I1973" s="1" t="s">
        <v>2808</v>
      </c>
      <c r="J1973" s="5">
        <v>1.0</v>
      </c>
    </row>
    <row r="1974" hidden="1">
      <c r="A1974" s="1" t="s">
        <v>229</v>
      </c>
      <c r="B1974" s="1">
        <v>186283.0</v>
      </c>
      <c r="C1974" s="1">
        <v>2.0</v>
      </c>
      <c r="D1974" s="1">
        <v>18.0</v>
      </c>
      <c r="E1974" s="1">
        <f t="shared" si="1"/>
        <v>34</v>
      </c>
      <c r="F1974" s="1" t="str">
        <f>VLOOKUP(E1974,State_code!$B$1:$C$56, 2, FALSE)</f>
        <v>NJ</v>
      </c>
      <c r="G1974" s="1">
        <v>3403.0</v>
      </c>
      <c r="H1974" s="1">
        <v>-2.0</v>
      </c>
      <c r="I1974" s="1" t="s">
        <v>229</v>
      </c>
      <c r="J1974" s="5">
        <v>1.0</v>
      </c>
    </row>
    <row r="1975" hidden="1">
      <c r="A1975" s="1" t="s">
        <v>2809</v>
      </c>
      <c r="B1975" s="1">
        <v>186371.0</v>
      </c>
      <c r="C1975" s="1">
        <v>2.0</v>
      </c>
      <c r="D1975" s="1">
        <v>16.0</v>
      </c>
      <c r="E1975" s="1">
        <f t="shared" si="1"/>
        <v>34</v>
      </c>
      <c r="F1975" s="1" t="str">
        <f>VLOOKUP(E1975,State_code!$B$1:$C$56, 2, FALSE)</f>
        <v>NJ</v>
      </c>
      <c r="G1975" s="1">
        <v>3401.0</v>
      </c>
      <c r="H1975" s="1">
        <v>-2.0</v>
      </c>
      <c r="I1975" s="1" t="s">
        <v>2809</v>
      </c>
      <c r="J1975" s="5">
        <v>1.0</v>
      </c>
    </row>
    <row r="1976" hidden="1">
      <c r="A1976" s="1" t="s">
        <v>2810</v>
      </c>
      <c r="B1976" s="1">
        <v>186380.0</v>
      </c>
      <c r="C1976" s="1">
        <v>2.0</v>
      </c>
      <c r="D1976" s="1">
        <v>15.0</v>
      </c>
      <c r="E1976" s="1">
        <f t="shared" si="1"/>
        <v>34</v>
      </c>
      <c r="F1976" s="1" t="str">
        <f>VLOOKUP(E1976,State_code!$B$1:$C$56, 2, FALSE)</f>
        <v>NJ</v>
      </c>
      <c r="G1976" s="1">
        <v>3406.0</v>
      </c>
      <c r="H1976" s="1">
        <v>-2.0</v>
      </c>
      <c r="I1976" s="1" t="s">
        <v>2810</v>
      </c>
      <c r="J1976" s="5">
        <v>1.0</v>
      </c>
    </row>
    <row r="1977" hidden="1">
      <c r="A1977" s="1" t="s">
        <v>2811</v>
      </c>
      <c r="B1977" s="1">
        <v>186399.0</v>
      </c>
      <c r="C1977" s="1">
        <v>2.0</v>
      </c>
      <c r="D1977" s="1">
        <v>16.0</v>
      </c>
      <c r="E1977" s="1">
        <f t="shared" si="1"/>
        <v>34</v>
      </c>
      <c r="F1977" s="1" t="str">
        <f>VLOOKUP(E1977,State_code!$B$1:$C$56, 2, FALSE)</f>
        <v>NJ</v>
      </c>
      <c r="G1977" s="1">
        <v>3410.0</v>
      </c>
      <c r="H1977" s="1">
        <v>-2.0</v>
      </c>
      <c r="I1977" s="1" t="s">
        <v>2811</v>
      </c>
      <c r="J1977" s="5">
        <v>1.0</v>
      </c>
    </row>
    <row r="1978" hidden="1">
      <c r="A1978" s="1" t="s">
        <v>2812</v>
      </c>
      <c r="B1978" s="1">
        <v>186405.0</v>
      </c>
      <c r="C1978" s="1">
        <v>2.0</v>
      </c>
      <c r="D1978" s="1">
        <v>-2.0</v>
      </c>
      <c r="E1978" s="1">
        <f t="shared" si="1"/>
        <v>34</v>
      </c>
      <c r="F1978" s="1" t="str">
        <f>VLOOKUP(E1978,State_code!$B$1:$C$56, 2, FALSE)</f>
        <v>NJ</v>
      </c>
      <c r="G1978" s="1">
        <v>3412.0</v>
      </c>
      <c r="H1978" s="1">
        <v>30.0</v>
      </c>
      <c r="I1978" s="1" t="s">
        <v>2812</v>
      </c>
      <c r="J1978" s="5">
        <v>1.0</v>
      </c>
    </row>
    <row r="1979" hidden="1">
      <c r="A1979" s="1" t="s">
        <v>2813</v>
      </c>
      <c r="B1979" s="1">
        <v>186423.0</v>
      </c>
      <c r="C1979" s="1">
        <v>2.0</v>
      </c>
      <c r="D1979" s="1">
        <v>-2.0</v>
      </c>
      <c r="E1979" s="1">
        <f t="shared" si="1"/>
        <v>34</v>
      </c>
      <c r="F1979" s="1" t="str">
        <f>VLOOKUP(E1979,State_code!$B$1:$C$56, 2, FALSE)</f>
        <v>NJ</v>
      </c>
      <c r="G1979" s="1">
        <v>3412.0</v>
      </c>
      <c r="H1979" s="1">
        <v>30.0</v>
      </c>
      <c r="I1979" s="1" t="s">
        <v>2813</v>
      </c>
      <c r="J1979" s="5">
        <v>1.0</v>
      </c>
    </row>
    <row r="1980" hidden="1">
      <c r="A1980" s="1" t="s">
        <v>76</v>
      </c>
      <c r="B1980" s="1">
        <v>186432.0</v>
      </c>
      <c r="C1980" s="1">
        <v>2.0</v>
      </c>
      <c r="D1980" s="1">
        <v>18.0</v>
      </c>
      <c r="E1980" s="1">
        <f t="shared" si="1"/>
        <v>34</v>
      </c>
      <c r="F1980" s="1" t="str">
        <f>VLOOKUP(E1980,State_code!$B$1:$C$56, 2, FALSE)</f>
        <v>NJ</v>
      </c>
      <c r="G1980" s="1">
        <v>3410.0</v>
      </c>
      <c r="H1980" s="1">
        <v>30.0</v>
      </c>
      <c r="I1980" s="1" t="s">
        <v>76</v>
      </c>
      <c r="J1980" s="5">
        <v>1.0</v>
      </c>
    </row>
    <row r="1981" hidden="1">
      <c r="A1981" s="1" t="s">
        <v>2814</v>
      </c>
      <c r="B1981" s="1">
        <v>186469.0</v>
      </c>
      <c r="C1981" s="1">
        <v>2.0</v>
      </c>
      <c r="D1981" s="1">
        <v>9.0</v>
      </c>
      <c r="E1981" s="1">
        <f t="shared" si="1"/>
        <v>34</v>
      </c>
      <c r="F1981" s="1" t="str">
        <f>VLOOKUP(E1981,State_code!$B$1:$C$56, 2, FALSE)</f>
        <v>NJ</v>
      </c>
      <c r="G1981" s="1">
        <v>3402.0</v>
      </c>
      <c r="H1981" s="1">
        <v>-2.0</v>
      </c>
      <c r="I1981" s="1" t="s">
        <v>2814</v>
      </c>
      <c r="J1981" s="5">
        <v>1.0</v>
      </c>
    </row>
    <row r="1982" hidden="1">
      <c r="A1982" s="1" t="s">
        <v>816</v>
      </c>
      <c r="B1982" s="1">
        <v>186584.0</v>
      </c>
      <c r="C1982" s="1">
        <v>2.0</v>
      </c>
      <c r="D1982" s="1">
        <v>16.0</v>
      </c>
      <c r="E1982" s="1">
        <f t="shared" si="1"/>
        <v>34</v>
      </c>
      <c r="F1982" s="1" t="str">
        <f>VLOOKUP(E1982,State_code!$B$1:$C$56, 2, FALSE)</f>
        <v>NJ</v>
      </c>
      <c r="G1982" s="1">
        <v>3411.0</v>
      </c>
      <c r="H1982" s="1">
        <v>30.0</v>
      </c>
      <c r="I1982" s="1" t="s">
        <v>816</v>
      </c>
      <c r="J1982" s="5">
        <v>1.0</v>
      </c>
    </row>
    <row r="1983" hidden="1">
      <c r="A1983" s="1" t="s">
        <v>2815</v>
      </c>
      <c r="B1983" s="1">
        <v>186593.0</v>
      </c>
      <c r="C1983" s="1">
        <v>2.0</v>
      </c>
      <c r="D1983" s="1">
        <v>-2.0</v>
      </c>
      <c r="E1983" s="1">
        <f t="shared" si="1"/>
        <v>34</v>
      </c>
      <c r="F1983" s="1" t="str">
        <f>VLOOKUP(E1983,State_code!$B$1:$C$56, 2, FALSE)</f>
        <v>NJ</v>
      </c>
      <c r="G1983" s="1">
        <v>3402.0</v>
      </c>
      <c r="H1983" s="1">
        <v>-2.0</v>
      </c>
      <c r="I1983" s="1" t="s">
        <v>2815</v>
      </c>
      <c r="J1983" s="5">
        <v>1.0</v>
      </c>
    </row>
    <row r="1984" hidden="1">
      <c r="A1984" s="1" t="s">
        <v>2816</v>
      </c>
      <c r="B1984" s="1">
        <v>186618.0</v>
      </c>
      <c r="C1984" s="1">
        <v>2.0</v>
      </c>
      <c r="D1984" s="1">
        <v>19.0</v>
      </c>
      <c r="E1984" s="1">
        <f t="shared" si="1"/>
        <v>34</v>
      </c>
      <c r="F1984" s="1" t="str">
        <f>VLOOKUP(E1984,State_code!$B$1:$C$56, 2, FALSE)</f>
        <v>NJ</v>
      </c>
      <c r="G1984" s="1">
        <v>3411.0</v>
      </c>
      <c r="H1984" s="1">
        <v>30.0</v>
      </c>
      <c r="I1984" s="1" t="s">
        <v>2816</v>
      </c>
      <c r="J1984" s="5">
        <v>1.0</v>
      </c>
    </row>
    <row r="1985" hidden="1">
      <c r="A1985" s="1" t="s">
        <v>635</v>
      </c>
      <c r="B1985" s="1">
        <v>186645.0</v>
      </c>
      <c r="C1985" s="1">
        <v>2.0</v>
      </c>
      <c r="D1985" s="1">
        <v>5.0</v>
      </c>
      <c r="E1985" s="1">
        <f t="shared" si="1"/>
        <v>34</v>
      </c>
      <c r="F1985" s="1" t="str">
        <f>VLOOKUP(E1985,State_code!$B$1:$C$56, 2, FALSE)</f>
        <v>NJ</v>
      </c>
      <c r="G1985" s="1">
        <v>3407.0</v>
      </c>
      <c r="H1985" s="1">
        <v>-2.0</v>
      </c>
      <c r="I1985" s="1" t="s">
        <v>635</v>
      </c>
      <c r="J1985" s="5">
        <v>1.0</v>
      </c>
    </row>
    <row r="1986" hidden="1">
      <c r="A1986" s="1" t="s">
        <v>281</v>
      </c>
      <c r="B1986" s="1">
        <v>186867.0</v>
      </c>
      <c r="C1986" s="1">
        <v>2.0</v>
      </c>
      <c r="D1986" s="1">
        <v>16.0</v>
      </c>
      <c r="E1986" s="1">
        <f t="shared" si="1"/>
        <v>34</v>
      </c>
      <c r="F1986" s="1" t="str">
        <f>VLOOKUP(E1986,State_code!$B$1:$C$56, 2, FALSE)</f>
        <v>NJ</v>
      </c>
      <c r="G1986" s="1">
        <v>3408.0</v>
      </c>
      <c r="H1986" s="1">
        <v>-2.0</v>
      </c>
      <c r="I1986" s="1" t="s">
        <v>281</v>
      </c>
      <c r="J1986" s="5">
        <v>1.0</v>
      </c>
    </row>
    <row r="1987" hidden="1">
      <c r="A1987" s="1" t="s">
        <v>86</v>
      </c>
      <c r="B1987" s="1">
        <v>186876.0</v>
      </c>
      <c r="C1987" s="1">
        <v>2.0</v>
      </c>
      <c r="D1987" s="1">
        <v>17.0</v>
      </c>
      <c r="E1987" s="1">
        <f t="shared" si="1"/>
        <v>34</v>
      </c>
      <c r="F1987" s="1" t="str">
        <f>VLOOKUP(E1987,State_code!$B$1:$C$56, 2, FALSE)</f>
        <v>NJ</v>
      </c>
      <c r="G1987" s="1">
        <v>3402.0</v>
      </c>
      <c r="H1987" s="1">
        <v>-2.0</v>
      </c>
      <c r="I1987" s="1" t="s">
        <v>86</v>
      </c>
      <c r="J1987" s="5">
        <v>1.0</v>
      </c>
    </row>
    <row r="1988" hidden="1">
      <c r="A1988" s="1" t="s">
        <v>2817</v>
      </c>
      <c r="B1988" s="1">
        <v>186900.0</v>
      </c>
      <c r="C1988" s="1">
        <v>2.0</v>
      </c>
      <c r="D1988" s="1">
        <v>24.0</v>
      </c>
      <c r="E1988" s="1">
        <f t="shared" si="1"/>
        <v>34</v>
      </c>
      <c r="F1988" s="1" t="str">
        <f>VLOOKUP(E1988,State_code!$B$1:$C$56, 2, FALSE)</f>
        <v>NJ</v>
      </c>
      <c r="G1988" s="1">
        <v>3404.0</v>
      </c>
      <c r="H1988" s="1">
        <v>-2.0</v>
      </c>
      <c r="I1988" s="1" t="s">
        <v>2817</v>
      </c>
      <c r="J1988" s="5">
        <v>1.0</v>
      </c>
    </row>
    <row r="1989" hidden="1">
      <c r="A1989" s="1" t="s">
        <v>2818</v>
      </c>
      <c r="B1989" s="1">
        <v>187000.0</v>
      </c>
      <c r="C1989" s="1">
        <v>2.0</v>
      </c>
      <c r="D1989" s="1">
        <v>-2.0</v>
      </c>
      <c r="E1989" s="1">
        <f t="shared" si="1"/>
        <v>34</v>
      </c>
      <c r="F1989" s="1" t="str">
        <f>VLOOKUP(E1989,State_code!$B$1:$C$56, 2, FALSE)</f>
        <v>NJ</v>
      </c>
      <c r="G1989" s="1">
        <v>3409.0</v>
      </c>
      <c r="H1989" s="1">
        <v>-2.0</v>
      </c>
      <c r="I1989" s="1" t="s">
        <v>2818</v>
      </c>
      <c r="J1989" s="5">
        <v>1.0</v>
      </c>
    </row>
    <row r="1990" hidden="1">
      <c r="A1990" s="1" t="s">
        <v>379</v>
      </c>
      <c r="B1990" s="1">
        <v>187046.0</v>
      </c>
      <c r="C1990" s="1">
        <v>2.0</v>
      </c>
      <c r="D1990" s="1">
        <v>19.0</v>
      </c>
      <c r="E1990" s="1">
        <f t="shared" si="1"/>
        <v>34</v>
      </c>
      <c r="F1990" s="1" t="str">
        <f>VLOOKUP(E1990,State_code!$B$1:$C$56, 2, FALSE)</f>
        <v>NJ</v>
      </c>
      <c r="G1990" s="1">
        <v>3412.0</v>
      </c>
      <c r="H1990" s="1">
        <v>-2.0</v>
      </c>
      <c r="I1990" s="1" t="s">
        <v>379</v>
      </c>
      <c r="J1990" s="5">
        <v>1.0</v>
      </c>
    </row>
    <row r="1991" hidden="1">
      <c r="A1991" s="1" t="s">
        <v>84</v>
      </c>
      <c r="B1991" s="1">
        <v>187134.0</v>
      </c>
      <c r="C1991" s="1">
        <v>2.0</v>
      </c>
      <c r="D1991" s="1">
        <v>18.0</v>
      </c>
      <c r="E1991" s="1">
        <f t="shared" si="1"/>
        <v>34</v>
      </c>
      <c r="F1991" s="1" t="str">
        <f>VLOOKUP(E1991,State_code!$B$1:$C$56, 2, FALSE)</f>
        <v>NJ</v>
      </c>
      <c r="G1991" s="1">
        <v>3412.0</v>
      </c>
      <c r="H1991" s="1">
        <v>-2.0</v>
      </c>
      <c r="I1991" s="1" t="s">
        <v>84</v>
      </c>
      <c r="J1991" s="5">
        <v>1.0</v>
      </c>
    </row>
    <row r="1992" hidden="1">
      <c r="A1992" s="1" t="s">
        <v>2819</v>
      </c>
      <c r="B1992" s="1">
        <v>187198.0</v>
      </c>
      <c r="C1992" s="1">
        <v>2.0</v>
      </c>
      <c r="D1992" s="1">
        <v>4.0</v>
      </c>
      <c r="E1992" s="1">
        <f t="shared" si="1"/>
        <v>34</v>
      </c>
      <c r="F1992" s="1" t="str">
        <f>VLOOKUP(E1992,State_code!$B$1:$C$56, 2, FALSE)</f>
        <v>NJ</v>
      </c>
      <c r="G1992" s="1">
        <v>3410.0</v>
      </c>
      <c r="H1992" s="1">
        <v>-2.0</v>
      </c>
      <c r="I1992" s="1" t="s">
        <v>2819</v>
      </c>
      <c r="J1992" s="5">
        <v>1.0</v>
      </c>
    </row>
    <row r="1993" hidden="1">
      <c r="A1993" s="1" t="s">
        <v>2820</v>
      </c>
      <c r="B1993" s="1">
        <v>187444.0</v>
      </c>
      <c r="C1993" s="1">
        <v>2.0</v>
      </c>
      <c r="D1993" s="1">
        <v>18.0</v>
      </c>
      <c r="E1993" s="1">
        <f t="shared" si="1"/>
        <v>34</v>
      </c>
      <c r="F1993" s="1" t="str">
        <f>VLOOKUP(E1993,State_code!$B$1:$C$56, 2, FALSE)</f>
        <v>NJ</v>
      </c>
      <c r="G1993" s="1">
        <v>3411.0</v>
      </c>
      <c r="H1993" s="1">
        <v>-2.0</v>
      </c>
      <c r="I1993" s="1" t="s">
        <v>2820</v>
      </c>
      <c r="J1993" s="5">
        <v>3.0</v>
      </c>
    </row>
    <row r="1994" hidden="1">
      <c r="A1994" s="1" t="s">
        <v>2821</v>
      </c>
      <c r="B1994" s="1">
        <v>187505.0</v>
      </c>
      <c r="C1994" s="1">
        <v>6.0</v>
      </c>
      <c r="D1994" s="1">
        <v>-2.0</v>
      </c>
      <c r="E1994" s="1">
        <f t="shared" si="1"/>
        <v>35</v>
      </c>
      <c r="F1994" s="1" t="str">
        <f>VLOOKUP(E1994,State_code!$B$1:$C$56, 2, FALSE)</f>
        <v>NM</v>
      </c>
      <c r="G1994" s="1">
        <v>3502.0</v>
      </c>
      <c r="H1994" s="1">
        <v>-2.0</v>
      </c>
      <c r="I1994" s="1" t="s">
        <v>2821</v>
      </c>
      <c r="J1994" s="5">
        <v>3.0</v>
      </c>
    </row>
    <row r="1995" hidden="1">
      <c r="A1995" s="1" t="s">
        <v>2822</v>
      </c>
      <c r="B1995" s="1">
        <v>187532.0</v>
      </c>
      <c r="C1995" s="1">
        <v>6.0</v>
      </c>
      <c r="D1995" s="1">
        <v>2.0</v>
      </c>
      <c r="E1995" s="1">
        <f t="shared" si="1"/>
        <v>35</v>
      </c>
      <c r="F1995" s="1" t="str">
        <f>VLOOKUP(E1995,State_code!$B$1:$C$56, 2, FALSE)</f>
        <v>NM</v>
      </c>
      <c r="G1995" s="1">
        <v>3501.0</v>
      </c>
      <c r="H1995" s="1">
        <v>-2.0</v>
      </c>
      <c r="I1995" s="1" t="s">
        <v>2822</v>
      </c>
      <c r="J1995" s="5">
        <v>1.0</v>
      </c>
    </row>
    <row r="1996" hidden="1">
      <c r="A1996" s="1" t="s">
        <v>2823</v>
      </c>
      <c r="B1996" s="1">
        <v>187596.0</v>
      </c>
      <c r="C1996" s="1">
        <v>6.0</v>
      </c>
      <c r="D1996" s="1">
        <v>33.0</v>
      </c>
      <c r="E1996" s="1">
        <f t="shared" si="1"/>
        <v>35</v>
      </c>
      <c r="F1996" s="1" t="str">
        <f>VLOOKUP(E1996,State_code!$B$1:$C$56, 2, FALSE)</f>
        <v>NM</v>
      </c>
      <c r="G1996" s="1">
        <v>3503.0</v>
      </c>
      <c r="H1996" s="1">
        <v>-2.0</v>
      </c>
      <c r="I1996" s="1" t="s">
        <v>2823</v>
      </c>
      <c r="J1996" s="5">
        <v>1.0</v>
      </c>
    </row>
    <row r="1997" hidden="1">
      <c r="A1997" s="1" t="s">
        <v>2824</v>
      </c>
      <c r="B1997" s="1">
        <v>187620.0</v>
      </c>
      <c r="C1997" s="1">
        <v>6.0</v>
      </c>
      <c r="D1997" s="1">
        <v>5.0</v>
      </c>
      <c r="E1997" s="1">
        <f t="shared" si="1"/>
        <v>35</v>
      </c>
      <c r="F1997" s="1" t="str">
        <f>VLOOKUP(E1997,State_code!$B$1:$C$56, 2, FALSE)</f>
        <v>NM</v>
      </c>
      <c r="G1997" s="1">
        <v>3502.0</v>
      </c>
      <c r="H1997" s="1">
        <v>-2.0</v>
      </c>
      <c r="I1997" s="1" t="s">
        <v>2824</v>
      </c>
      <c r="J1997" s="5">
        <v>1.0</v>
      </c>
    </row>
    <row r="1998" hidden="1">
      <c r="A1998" s="1" t="s">
        <v>2825</v>
      </c>
      <c r="B1998" s="1">
        <v>187639.0</v>
      </c>
      <c r="C1998" s="1">
        <v>6.0</v>
      </c>
      <c r="D1998" s="1">
        <v>6.0</v>
      </c>
      <c r="E1998" s="1">
        <f t="shared" si="1"/>
        <v>35</v>
      </c>
      <c r="F1998" s="1" t="str">
        <f>VLOOKUP(E1998,State_code!$B$1:$C$56, 2, FALSE)</f>
        <v>NM</v>
      </c>
      <c r="G1998" s="1">
        <v>3503.0</v>
      </c>
      <c r="H1998" s="1">
        <v>-2.0</v>
      </c>
      <c r="I1998" s="1" t="s">
        <v>2825</v>
      </c>
      <c r="J1998" s="5">
        <v>2.0</v>
      </c>
    </row>
    <row r="1999" hidden="1">
      <c r="A1999" s="1" t="s">
        <v>2826</v>
      </c>
      <c r="B1999" s="1">
        <v>187648.0</v>
      </c>
      <c r="C1999" s="1">
        <v>6.0</v>
      </c>
      <c r="D1999" s="1">
        <v>18.0</v>
      </c>
      <c r="E1999" s="1">
        <f t="shared" si="1"/>
        <v>35</v>
      </c>
      <c r="F1999" s="1" t="str">
        <f>VLOOKUP(E1999,State_code!$B$1:$C$56, 2, FALSE)</f>
        <v>NM</v>
      </c>
      <c r="G1999" s="1">
        <v>3503.0</v>
      </c>
      <c r="H1999" s="1">
        <v>-2.0</v>
      </c>
      <c r="I1999" s="1" t="s">
        <v>2826</v>
      </c>
      <c r="J1999" s="5">
        <v>1.0</v>
      </c>
    </row>
    <row r="2000" hidden="1">
      <c r="A2000" s="1" t="s">
        <v>2827</v>
      </c>
      <c r="B2000" s="1">
        <v>187666.0</v>
      </c>
      <c r="C2000" s="1">
        <v>6.0</v>
      </c>
      <c r="D2000" s="1">
        <v>8.0</v>
      </c>
      <c r="E2000" s="1">
        <f t="shared" si="1"/>
        <v>35</v>
      </c>
      <c r="F2000" s="1" t="str">
        <f>VLOOKUP(E2000,State_code!$B$1:$C$56, 2, FALSE)</f>
        <v>NM</v>
      </c>
      <c r="G2000" s="1">
        <v>3503.0</v>
      </c>
      <c r="H2000" s="1">
        <v>-2.0</v>
      </c>
      <c r="I2000" s="1" t="s">
        <v>2827</v>
      </c>
      <c r="J2000" s="5">
        <v>3.0</v>
      </c>
    </row>
    <row r="2001" hidden="1">
      <c r="A2001" s="1" t="s">
        <v>2828</v>
      </c>
      <c r="B2001" s="1">
        <v>187745.0</v>
      </c>
      <c r="C2001" s="1">
        <v>6.0</v>
      </c>
      <c r="D2001" s="1">
        <v>33.0</v>
      </c>
      <c r="E2001" s="1">
        <f t="shared" si="1"/>
        <v>35</v>
      </c>
      <c r="F2001" s="1" t="str">
        <f>VLOOKUP(E2001,State_code!$B$1:$C$56, 2, FALSE)</f>
        <v>NM</v>
      </c>
      <c r="G2001" s="1">
        <v>3503.0</v>
      </c>
      <c r="H2001" s="1">
        <v>-2.0</v>
      </c>
      <c r="I2001" s="1" t="s">
        <v>2828</v>
      </c>
      <c r="J2001" s="5">
        <v>3.0</v>
      </c>
    </row>
    <row r="2002" hidden="1">
      <c r="A2002" s="1" t="s">
        <v>2829</v>
      </c>
      <c r="B2002" s="1">
        <v>187897.0</v>
      </c>
      <c r="C2002" s="1">
        <v>6.0</v>
      </c>
      <c r="D2002" s="1">
        <v>18.0</v>
      </c>
      <c r="E2002" s="1">
        <f t="shared" si="1"/>
        <v>35</v>
      </c>
      <c r="F2002" s="1" t="str">
        <f>VLOOKUP(E2002,State_code!$B$1:$C$56, 2, FALSE)</f>
        <v>NM</v>
      </c>
      <c r="G2002" s="1">
        <v>3503.0</v>
      </c>
      <c r="H2002" s="1">
        <v>-2.0</v>
      </c>
      <c r="I2002" s="1" t="s">
        <v>2829</v>
      </c>
      <c r="J2002" s="5">
        <v>1.0</v>
      </c>
    </row>
    <row r="2003" hidden="1">
      <c r="A2003" s="1" t="s">
        <v>2830</v>
      </c>
      <c r="B2003" s="1">
        <v>187903.0</v>
      </c>
      <c r="C2003" s="1">
        <v>6.0</v>
      </c>
      <c r="D2003" s="1">
        <v>4.0</v>
      </c>
      <c r="E2003" s="1">
        <f t="shared" si="1"/>
        <v>35</v>
      </c>
      <c r="F2003" s="1" t="str">
        <f>VLOOKUP(E2003,State_code!$B$1:$C$56, 2, FALSE)</f>
        <v>NM</v>
      </c>
      <c r="G2003" s="1">
        <v>3503.0</v>
      </c>
      <c r="H2003" s="1">
        <v>-2.0</v>
      </c>
      <c r="I2003" s="1" t="s">
        <v>2830</v>
      </c>
      <c r="J2003" s="5">
        <v>3.0</v>
      </c>
    </row>
    <row r="2004" hidden="1">
      <c r="A2004" s="1" t="s">
        <v>2831</v>
      </c>
      <c r="B2004" s="1">
        <v>187912.0</v>
      </c>
      <c r="C2004" s="1">
        <v>6.0</v>
      </c>
      <c r="D2004" s="1">
        <v>2.0</v>
      </c>
      <c r="E2004" s="1">
        <f t="shared" si="1"/>
        <v>35</v>
      </c>
      <c r="F2004" s="1" t="str">
        <f>VLOOKUP(E2004,State_code!$B$1:$C$56, 2, FALSE)</f>
        <v>NM</v>
      </c>
      <c r="G2004" s="1">
        <v>3503.0</v>
      </c>
      <c r="H2004" s="1">
        <v>-2.0</v>
      </c>
      <c r="I2004" s="1" t="s">
        <v>2831</v>
      </c>
      <c r="J2004" s="5">
        <v>3.0</v>
      </c>
    </row>
    <row r="2005" hidden="1">
      <c r="A2005" s="1" t="s">
        <v>2832</v>
      </c>
      <c r="B2005" s="1">
        <v>187958.0</v>
      </c>
      <c r="C2005" s="1">
        <v>6.0</v>
      </c>
      <c r="D2005" s="1">
        <v>8.0</v>
      </c>
      <c r="E2005" s="1">
        <f t="shared" si="1"/>
        <v>35</v>
      </c>
      <c r="F2005" s="1" t="str">
        <f>VLOOKUP(E2005,State_code!$B$1:$C$56, 2, FALSE)</f>
        <v>NM</v>
      </c>
      <c r="G2005" s="1">
        <v>3503.0</v>
      </c>
      <c r="H2005" s="1">
        <v>-2.0</v>
      </c>
      <c r="I2005" s="1" t="s">
        <v>2832</v>
      </c>
      <c r="J2005" s="5">
        <v>3.0</v>
      </c>
    </row>
    <row r="2006" hidden="1">
      <c r="A2006" s="1" t="s">
        <v>2833</v>
      </c>
      <c r="B2006" s="1">
        <v>187967.0</v>
      </c>
      <c r="C2006" s="1">
        <v>6.0</v>
      </c>
      <c r="D2006" s="1">
        <v>20.0</v>
      </c>
      <c r="E2006" s="1">
        <f t="shared" si="1"/>
        <v>35</v>
      </c>
      <c r="F2006" s="1" t="str">
        <f>VLOOKUP(E2006,State_code!$B$1:$C$56, 2, FALSE)</f>
        <v>NM</v>
      </c>
      <c r="G2006" s="1">
        <v>3502.0</v>
      </c>
      <c r="H2006" s="1">
        <v>-2.0</v>
      </c>
      <c r="I2006" s="1" t="s">
        <v>2833</v>
      </c>
      <c r="J2006" s="5">
        <v>3.0</v>
      </c>
    </row>
    <row r="2007" hidden="1">
      <c r="A2007" s="1" t="s">
        <v>2834</v>
      </c>
      <c r="B2007" s="1">
        <v>187976.0</v>
      </c>
      <c r="C2007" s="1">
        <v>6.0</v>
      </c>
      <c r="D2007" s="1">
        <v>3.0</v>
      </c>
      <c r="E2007" s="1">
        <f t="shared" si="1"/>
        <v>35</v>
      </c>
      <c r="F2007" s="1" t="str">
        <f>VLOOKUP(E2007,State_code!$B$1:$C$56, 2, FALSE)</f>
        <v>NM</v>
      </c>
      <c r="G2007" s="1">
        <v>3503.0</v>
      </c>
      <c r="H2007" s="1">
        <v>-2.0</v>
      </c>
      <c r="I2007" s="1" t="s">
        <v>2834</v>
      </c>
      <c r="J2007" s="5">
        <v>3.0</v>
      </c>
    </row>
    <row r="2008" hidden="1">
      <c r="A2008" s="1" t="s">
        <v>2835</v>
      </c>
      <c r="B2008" s="1">
        <v>187985.0</v>
      </c>
      <c r="C2008" s="1">
        <v>6.0</v>
      </c>
      <c r="D2008" s="1">
        <v>15.0</v>
      </c>
      <c r="E2008" s="1">
        <f t="shared" si="1"/>
        <v>35</v>
      </c>
      <c r="F2008" s="1" t="str">
        <f>VLOOKUP(E2008,State_code!$B$1:$C$56, 2, FALSE)</f>
        <v>NM</v>
      </c>
      <c r="G2008" s="1">
        <v>3501.0</v>
      </c>
      <c r="H2008" s="1">
        <v>-2.0</v>
      </c>
      <c r="I2008" s="1" t="s">
        <v>2835</v>
      </c>
      <c r="J2008" s="5">
        <v>2.0</v>
      </c>
    </row>
    <row r="2009" hidden="1">
      <c r="A2009" s="1" t="s">
        <v>2836</v>
      </c>
      <c r="B2009" s="1">
        <v>187994.0</v>
      </c>
      <c r="C2009" s="1">
        <v>6.0</v>
      </c>
      <c r="D2009" s="1">
        <v>3.0</v>
      </c>
      <c r="E2009" s="1">
        <f t="shared" si="1"/>
        <v>35</v>
      </c>
      <c r="F2009" s="1" t="str">
        <f>VLOOKUP(E2009,State_code!$B$1:$C$56, 2, FALSE)</f>
        <v>NM</v>
      </c>
      <c r="G2009" s="1">
        <v>3502.0</v>
      </c>
      <c r="H2009" s="1">
        <v>-2.0</v>
      </c>
      <c r="I2009" s="1" t="s">
        <v>2836</v>
      </c>
      <c r="J2009" s="5">
        <v>3.0</v>
      </c>
    </row>
    <row r="2010" hidden="1">
      <c r="A2010" s="1" t="s">
        <v>2837</v>
      </c>
      <c r="B2010" s="1">
        <v>188003.0</v>
      </c>
      <c r="C2010" s="1">
        <v>6.0</v>
      </c>
      <c r="D2010" s="1">
        <v>3.0</v>
      </c>
      <c r="E2010" s="1">
        <f t="shared" si="1"/>
        <v>35</v>
      </c>
      <c r="F2010" s="1" t="str">
        <f>VLOOKUP(E2010,State_code!$B$1:$C$56, 2, FALSE)</f>
        <v>NM</v>
      </c>
      <c r="G2010" s="1">
        <v>3502.0</v>
      </c>
      <c r="H2010" s="1">
        <v>-2.0</v>
      </c>
      <c r="I2010" s="1" t="s">
        <v>2837</v>
      </c>
      <c r="J2010" s="5">
        <v>3.0</v>
      </c>
    </row>
    <row r="2011" hidden="1">
      <c r="A2011" s="1" t="s">
        <v>2838</v>
      </c>
      <c r="B2011" s="1">
        <v>188021.0</v>
      </c>
      <c r="C2011" s="1">
        <v>6.0</v>
      </c>
      <c r="D2011" s="1">
        <v>6.0</v>
      </c>
      <c r="E2011" s="1">
        <f t="shared" si="1"/>
        <v>35</v>
      </c>
      <c r="F2011" s="1" t="str">
        <f>VLOOKUP(E2011,State_code!$B$1:$C$56, 2, FALSE)</f>
        <v>NM</v>
      </c>
      <c r="G2011" s="1">
        <v>3502.0</v>
      </c>
      <c r="H2011" s="1">
        <v>-2.0</v>
      </c>
      <c r="I2011" s="1" t="s">
        <v>2838</v>
      </c>
      <c r="J2011" s="5">
        <v>3.0</v>
      </c>
    </row>
    <row r="2012" hidden="1">
      <c r="A2012" s="1" t="s">
        <v>2839</v>
      </c>
      <c r="B2012" s="1">
        <v>188030.0</v>
      </c>
      <c r="C2012" s="1">
        <v>6.0</v>
      </c>
      <c r="D2012" s="1">
        <v>16.0</v>
      </c>
      <c r="E2012" s="1">
        <f t="shared" si="1"/>
        <v>35</v>
      </c>
      <c r="F2012" s="1" t="str">
        <f>VLOOKUP(E2012,State_code!$B$1:$C$56, 2, FALSE)</f>
        <v>NM</v>
      </c>
      <c r="G2012" s="1">
        <v>3502.0</v>
      </c>
      <c r="H2012" s="1">
        <v>-2.0</v>
      </c>
      <c r="I2012" s="1" t="s">
        <v>2839</v>
      </c>
      <c r="J2012" s="5">
        <v>3.0</v>
      </c>
    </row>
    <row r="2013" hidden="1">
      <c r="A2013" s="1" t="s">
        <v>2840</v>
      </c>
      <c r="B2013" s="1">
        <v>188049.0</v>
      </c>
      <c r="C2013" s="1">
        <v>6.0</v>
      </c>
      <c r="D2013" s="1">
        <v>5.0</v>
      </c>
      <c r="E2013" s="1">
        <f t="shared" si="1"/>
        <v>35</v>
      </c>
      <c r="F2013" s="1" t="str">
        <f>VLOOKUP(E2013,State_code!$B$1:$C$56, 2, FALSE)</f>
        <v>NM</v>
      </c>
      <c r="G2013" s="1">
        <v>3501.0</v>
      </c>
      <c r="H2013" s="1">
        <v>-2.0</v>
      </c>
      <c r="I2013" s="1" t="s">
        <v>2840</v>
      </c>
      <c r="J2013" s="5">
        <v>2.0</v>
      </c>
    </row>
    <row r="2014" hidden="1">
      <c r="A2014" s="1" t="s">
        <v>2841</v>
      </c>
      <c r="B2014" s="1">
        <v>188058.0</v>
      </c>
      <c r="C2014" s="1">
        <v>6.0</v>
      </c>
      <c r="D2014" s="1">
        <v>23.0</v>
      </c>
      <c r="E2014" s="1">
        <f t="shared" si="1"/>
        <v>35</v>
      </c>
      <c r="F2014" s="1" t="str">
        <f>VLOOKUP(E2014,State_code!$B$1:$C$56, 2, FALSE)</f>
        <v>NM</v>
      </c>
      <c r="G2014" s="1">
        <v>3503.0</v>
      </c>
      <c r="H2014" s="1">
        <v>-2.0</v>
      </c>
      <c r="I2014" s="1" t="s">
        <v>2841</v>
      </c>
      <c r="J2014" s="5">
        <v>3.0</v>
      </c>
    </row>
    <row r="2015" hidden="1">
      <c r="A2015" s="1" t="s">
        <v>2842</v>
      </c>
      <c r="B2015" s="1">
        <v>188100.0</v>
      </c>
      <c r="C2015" s="1">
        <v>6.0</v>
      </c>
      <c r="D2015" s="1">
        <v>8.0</v>
      </c>
      <c r="E2015" s="1">
        <f t="shared" si="1"/>
        <v>35</v>
      </c>
      <c r="F2015" s="1" t="str">
        <f>VLOOKUP(E2015,State_code!$B$1:$C$56, 2, FALSE)</f>
        <v>NM</v>
      </c>
      <c r="G2015" s="1">
        <v>3503.0</v>
      </c>
      <c r="H2015" s="1">
        <v>-2.0</v>
      </c>
      <c r="I2015" s="1" t="s">
        <v>2842</v>
      </c>
      <c r="J2015" s="5">
        <v>3.0</v>
      </c>
    </row>
    <row r="2016" hidden="1">
      <c r="A2016" s="1" t="s">
        <v>2843</v>
      </c>
      <c r="B2016" s="1">
        <v>188137.0</v>
      </c>
      <c r="C2016" s="1">
        <v>6.0</v>
      </c>
      <c r="D2016" s="1">
        <v>6.0</v>
      </c>
      <c r="E2016" s="1">
        <f t="shared" si="1"/>
        <v>35</v>
      </c>
      <c r="F2016" s="1" t="str">
        <f>VLOOKUP(E2016,State_code!$B$1:$C$56, 2, FALSE)</f>
        <v>NM</v>
      </c>
      <c r="G2016" s="1">
        <v>3503.0</v>
      </c>
      <c r="H2016" s="1">
        <v>-2.0</v>
      </c>
      <c r="I2016" s="1" t="s">
        <v>2843</v>
      </c>
      <c r="J2016" s="5">
        <v>3.0</v>
      </c>
    </row>
    <row r="2017" hidden="1">
      <c r="A2017" s="1" t="s">
        <v>2844</v>
      </c>
      <c r="B2017" s="1">
        <v>188182.0</v>
      </c>
      <c r="C2017" s="1">
        <v>6.0</v>
      </c>
      <c r="D2017" s="1">
        <v>18.0</v>
      </c>
      <c r="E2017" s="1">
        <f t="shared" si="1"/>
        <v>35</v>
      </c>
      <c r="F2017" s="1" t="str">
        <f>VLOOKUP(E2017,State_code!$B$1:$C$56, 2, FALSE)</f>
        <v>NM</v>
      </c>
      <c r="G2017" s="1">
        <v>3503.0</v>
      </c>
      <c r="H2017" s="1">
        <v>-2.0</v>
      </c>
      <c r="I2017" s="1" t="s">
        <v>2844</v>
      </c>
      <c r="J2017" s="5">
        <v>3.0</v>
      </c>
    </row>
    <row r="2018" hidden="1">
      <c r="A2018" s="1" t="s">
        <v>1491</v>
      </c>
      <c r="B2018" s="1">
        <v>188207.0</v>
      </c>
      <c r="C2018" s="1">
        <v>6.0</v>
      </c>
      <c r="D2018" s="1">
        <v>26.0</v>
      </c>
      <c r="E2018" s="1">
        <f t="shared" si="1"/>
        <v>35</v>
      </c>
      <c r="F2018" s="1" t="str">
        <f>VLOOKUP(E2018,State_code!$B$1:$C$56, 2, FALSE)</f>
        <v>NM</v>
      </c>
      <c r="G2018" s="1">
        <v>3503.0</v>
      </c>
      <c r="H2018" s="1">
        <v>-2.0</v>
      </c>
      <c r="I2018" s="1" t="s">
        <v>1491</v>
      </c>
      <c r="J2018" s="5">
        <v>3.0</v>
      </c>
    </row>
    <row r="2019" hidden="1">
      <c r="A2019" s="1" t="s">
        <v>2845</v>
      </c>
      <c r="B2019" s="1">
        <v>188216.0</v>
      </c>
      <c r="C2019" s="1">
        <v>6.0</v>
      </c>
      <c r="D2019" s="1">
        <v>33.0</v>
      </c>
      <c r="E2019" s="1">
        <f t="shared" si="1"/>
        <v>35</v>
      </c>
      <c r="F2019" s="1" t="str">
        <f>VLOOKUP(E2019,State_code!$B$1:$C$56, 2, FALSE)</f>
        <v>NM</v>
      </c>
      <c r="G2019" s="1">
        <v>3501.0</v>
      </c>
      <c r="H2019" s="1">
        <v>-2.0</v>
      </c>
      <c r="I2019" s="1" t="s">
        <v>2845</v>
      </c>
      <c r="J2019" s="5">
        <v>2.0</v>
      </c>
    </row>
    <row r="2020" hidden="1">
      <c r="A2020" s="1" t="s">
        <v>2846</v>
      </c>
      <c r="B2020" s="1">
        <v>188225.0</v>
      </c>
      <c r="C2020" s="1">
        <v>6.0</v>
      </c>
      <c r="D2020" s="1">
        <v>6.0</v>
      </c>
      <c r="E2020" s="1">
        <f t="shared" si="1"/>
        <v>35</v>
      </c>
      <c r="F2020" s="1" t="str">
        <f>VLOOKUP(E2020,State_code!$B$1:$C$56, 2, FALSE)</f>
        <v>NM</v>
      </c>
      <c r="G2020" s="1">
        <v>3503.0</v>
      </c>
      <c r="H2020" s="1">
        <v>-2.0</v>
      </c>
      <c r="I2020" s="1" t="s">
        <v>2846</v>
      </c>
      <c r="J2020" s="5">
        <v>2.0</v>
      </c>
    </row>
    <row r="2021" hidden="1">
      <c r="A2021" s="1" t="s">
        <v>2847</v>
      </c>
      <c r="B2021" s="1">
        <v>188261.0</v>
      </c>
      <c r="C2021" s="1">
        <v>6.0</v>
      </c>
      <c r="D2021" s="1">
        <v>6.0</v>
      </c>
      <c r="E2021" s="1">
        <f t="shared" si="1"/>
        <v>35</v>
      </c>
      <c r="F2021" s="1" t="str">
        <f>VLOOKUP(E2021,State_code!$B$1:$C$56, 2, FALSE)</f>
        <v>NM</v>
      </c>
      <c r="G2021" s="1">
        <v>3503.0</v>
      </c>
      <c r="H2021" s="1">
        <v>-2.0</v>
      </c>
      <c r="I2021" s="1" t="s">
        <v>2847</v>
      </c>
      <c r="J2021" s="5">
        <v>2.0</v>
      </c>
    </row>
    <row r="2022" hidden="1">
      <c r="A2022" s="1" t="s">
        <v>2848</v>
      </c>
      <c r="B2022" s="1">
        <v>188289.0</v>
      </c>
      <c r="C2022" s="1">
        <v>6.0</v>
      </c>
      <c r="D2022" s="1">
        <v>-2.0</v>
      </c>
      <c r="E2022" s="1">
        <f t="shared" si="1"/>
        <v>35</v>
      </c>
      <c r="F2022" s="1" t="str">
        <f>VLOOKUP(E2022,State_code!$B$1:$C$56, 2, FALSE)</f>
        <v>NM</v>
      </c>
      <c r="G2022" s="1">
        <v>3503.0</v>
      </c>
      <c r="H2022" s="1">
        <v>-2.0</v>
      </c>
      <c r="I2022" s="1" t="s">
        <v>2848</v>
      </c>
      <c r="J2022" s="5">
        <v>3.0</v>
      </c>
    </row>
    <row r="2023" hidden="1">
      <c r="A2023" s="1" t="s">
        <v>2849</v>
      </c>
      <c r="B2023" s="1">
        <v>188304.0</v>
      </c>
      <c r="C2023" s="1">
        <v>6.0</v>
      </c>
      <c r="D2023" s="1">
        <v>18.0</v>
      </c>
      <c r="E2023" s="1">
        <f t="shared" si="1"/>
        <v>35</v>
      </c>
      <c r="F2023" s="1" t="str">
        <f>VLOOKUP(E2023,State_code!$B$1:$C$56, 2, FALSE)</f>
        <v>NM</v>
      </c>
      <c r="G2023" s="1">
        <v>3502.0</v>
      </c>
      <c r="H2023" s="1">
        <v>-2.0</v>
      </c>
      <c r="I2023" s="1" t="s">
        <v>2849</v>
      </c>
      <c r="J2023" s="5">
        <v>3.0</v>
      </c>
    </row>
    <row r="2024" hidden="1">
      <c r="A2024" s="1" t="s">
        <v>2850</v>
      </c>
      <c r="B2024" s="1">
        <v>188340.0</v>
      </c>
      <c r="C2024" s="1">
        <v>2.0</v>
      </c>
      <c r="D2024" s="1">
        <v>22.0</v>
      </c>
      <c r="E2024" s="1">
        <f t="shared" si="1"/>
        <v>36</v>
      </c>
      <c r="F2024" s="1" t="str">
        <f>VLOOKUP(E2024,State_code!$B$1:$C$56, 2, FALSE)</f>
        <v>NY</v>
      </c>
      <c r="G2024" s="1">
        <v>3614.0</v>
      </c>
      <c r="H2024" s="1">
        <v>-2.0</v>
      </c>
      <c r="I2024" s="1" t="s">
        <v>2850</v>
      </c>
      <c r="J2024" s="5">
        <v>2.0</v>
      </c>
    </row>
    <row r="2025" hidden="1">
      <c r="A2025" s="1" t="s">
        <v>830</v>
      </c>
      <c r="B2025" s="1">
        <v>188429.0</v>
      </c>
      <c r="C2025" s="1">
        <v>2.0</v>
      </c>
      <c r="D2025" s="1">
        <v>17.0</v>
      </c>
      <c r="E2025" s="1">
        <f t="shared" si="1"/>
        <v>36</v>
      </c>
      <c r="F2025" s="1" t="str">
        <f>VLOOKUP(E2025,State_code!$B$1:$C$56, 2, FALSE)</f>
        <v>NY</v>
      </c>
      <c r="G2025" s="1">
        <v>3604.0</v>
      </c>
      <c r="H2025" s="1">
        <v>-2.0</v>
      </c>
      <c r="I2025" s="1" t="s">
        <v>830</v>
      </c>
      <c r="J2025" s="5">
        <v>3.0</v>
      </c>
    </row>
    <row r="2026">
      <c r="A2026" s="1" t="s">
        <v>2851</v>
      </c>
      <c r="B2026" s="1">
        <v>188438.0</v>
      </c>
      <c r="C2026" s="1">
        <v>2.0</v>
      </c>
      <c r="D2026" s="1">
        <v>1.0</v>
      </c>
      <c r="E2026" s="1">
        <f t="shared" si="1"/>
        <v>36</v>
      </c>
      <c r="F2026" s="1" t="str">
        <f>VLOOKUP(E2026,State_code!$B$1:$C$56, 2, FALSE)</f>
        <v>NY</v>
      </c>
      <c r="G2026" s="1">
        <v>3621.0</v>
      </c>
      <c r="H2026" s="1">
        <v>-2.0</v>
      </c>
      <c r="I2026" s="1" t="s">
        <v>2851</v>
      </c>
      <c r="J2026" s="5">
        <v>2.0</v>
      </c>
    </row>
    <row r="2027" hidden="1">
      <c r="A2027" s="1" t="s">
        <v>2852</v>
      </c>
      <c r="B2027" s="1">
        <v>188517.0</v>
      </c>
      <c r="C2027" s="1">
        <v>2.0</v>
      </c>
      <c r="D2027" s="1">
        <v>14.0</v>
      </c>
      <c r="E2027" s="1">
        <f t="shared" si="1"/>
        <v>36</v>
      </c>
      <c r="F2027" s="1" t="str">
        <f>VLOOKUP(E2027,State_code!$B$1:$C$56, 2, FALSE)</f>
        <v>NY</v>
      </c>
      <c r="G2027" s="1">
        <v>3620.0</v>
      </c>
      <c r="H2027" s="1">
        <v>-2.0</v>
      </c>
      <c r="I2027" s="1" t="s">
        <v>2852</v>
      </c>
      <c r="J2027" s="5">
        <v>2.0</v>
      </c>
    </row>
    <row r="2028" hidden="1">
      <c r="A2028" s="1" t="s">
        <v>2853</v>
      </c>
      <c r="B2028" s="1">
        <v>188526.0</v>
      </c>
      <c r="C2028" s="1">
        <v>2.0</v>
      </c>
      <c r="D2028" s="1">
        <v>26.0</v>
      </c>
      <c r="E2028" s="1">
        <f t="shared" si="1"/>
        <v>36</v>
      </c>
      <c r="F2028" s="1" t="str">
        <f>VLOOKUP(E2028,State_code!$B$1:$C$56, 2, FALSE)</f>
        <v>NY</v>
      </c>
      <c r="G2028" s="1">
        <v>3620.0</v>
      </c>
      <c r="H2028" s="1">
        <v>-2.0</v>
      </c>
      <c r="I2028" s="1" t="s">
        <v>2853</v>
      </c>
      <c r="J2028" s="5">
        <v>3.0</v>
      </c>
    </row>
    <row r="2029" hidden="1">
      <c r="A2029" s="1" t="s">
        <v>2854</v>
      </c>
      <c r="B2029" s="1">
        <v>188535.0</v>
      </c>
      <c r="C2029" s="1">
        <v>2.0</v>
      </c>
      <c r="D2029" s="1">
        <v>31.0</v>
      </c>
      <c r="E2029" s="1">
        <f t="shared" si="1"/>
        <v>36</v>
      </c>
      <c r="F2029" s="1" t="str">
        <f>VLOOKUP(E2029,State_code!$B$1:$C$56, 2, FALSE)</f>
        <v>NY</v>
      </c>
      <c r="G2029" s="1">
        <v>3620.0</v>
      </c>
      <c r="H2029" s="1">
        <v>-2.0</v>
      </c>
      <c r="I2029" s="1" t="s">
        <v>2854</v>
      </c>
      <c r="J2029" s="5">
        <v>1.0</v>
      </c>
    </row>
    <row r="2030" hidden="1">
      <c r="A2030" s="1" t="s">
        <v>2855</v>
      </c>
      <c r="B2030" s="1">
        <v>188580.0</v>
      </c>
      <c r="C2030" s="1">
        <v>2.0</v>
      </c>
      <c r="D2030" s="1">
        <v>25.0</v>
      </c>
      <c r="E2030" s="1">
        <f t="shared" si="1"/>
        <v>36</v>
      </c>
      <c r="F2030" s="1" t="str">
        <f>VLOOKUP(E2030,State_code!$B$1:$C$56, 2, FALSE)</f>
        <v>NY</v>
      </c>
      <c r="G2030" s="1">
        <v>3620.0</v>
      </c>
      <c r="H2030" s="1">
        <v>-2.0</v>
      </c>
      <c r="I2030" s="1" t="s">
        <v>2855</v>
      </c>
      <c r="J2030" s="5">
        <v>3.0</v>
      </c>
    </row>
    <row r="2031" hidden="1">
      <c r="A2031" s="1" t="s">
        <v>1060</v>
      </c>
      <c r="B2031" s="1">
        <v>188641.0</v>
      </c>
      <c r="C2031" s="1">
        <v>2.0</v>
      </c>
      <c r="D2031" s="1">
        <v>18.0</v>
      </c>
      <c r="E2031" s="1">
        <f t="shared" si="1"/>
        <v>36</v>
      </c>
      <c r="F2031" s="1" t="str">
        <f>VLOOKUP(E2031,State_code!$B$1:$C$56, 2, FALSE)</f>
        <v>NY</v>
      </c>
      <c r="G2031" s="1">
        <v>3623.0</v>
      </c>
      <c r="H2031" s="1">
        <v>-2.0</v>
      </c>
      <c r="I2031" s="1" t="s">
        <v>1060</v>
      </c>
      <c r="J2031" s="5">
        <v>3.0</v>
      </c>
    </row>
    <row r="2032" hidden="1">
      <c r="A2032" s="1" t="s">
        <v>2856</v>
      </c>
      <c r="B2032" s="1">
        <v>188650.0</v>
      </c>
      <c r="C2032" s="1">
        <v>2.0</v>
      </c>
      <c r="D2032" s="1">
        <v>-2.0</v>
      </c>
      <c r="E2032" s="1">
        <f t="shared" si="1"/>
        <v>36</v>
      </c>
      <c r="F2032" s="1" t="str">
        <f>VLOOKUP(E2032,State_code!$B$1:$C$56, 2, FALSE)</f>
        <v>NY</v>
      </c>
      <c r="G2032" s="1">
        <v>3610.0</v>
      </c>
      <c r="H2032" s="1">
        <v>-2.0</v>
      </c>
      <c r="I2032" s="1" t="s">
        <v>2856</v>
      </c>
      <c r="J2032" s="5">
        <v>3.0</v>
      </c>
    </row>
    <row r="2033" hidden="1">
      <c r="A2033" s="1" t="s">
        <v>2857</v>
      </c>
      <c r="B2033" s="1">
        <v>188669.0</v>
      </c>
      <c r="C2033" s="1">
        <v>2.0</v>
      </c>
      <c r="D2033" s="1">
        <v>-2.0</v>
      </c>
      <c r="E2033" s="1">
        <f t="shared" si="1"/>
        <v>36</v>
      </c>
      <c r="F2033" s="1" t="str">
        <f>VLOOKUP(E2033,State_code!$B$1:$C$56, 2, FALSE)</f>
        <v>NY</v>
      </c>
      <c r="G2033" s="1">
        <v>3612.0</v>
      </c>
      <c r="H2033" s="1">
        <v>-2.0</v>
      </c>
      <c r="I2033" s="1" t="s">
        <v>2857</v>
      </c>
      <c r="J2033" s="5">
        <v>4.0</v>
      </c>
    </row>
    <row r="2034" hidden="1">
      <c r="A2034" s="1" t="s">
        <v>2858</v>
      </c>
      <c r="B2034" s="1">
        <v>188678.0</v>
      </c>
      <c r="C2034" s="1">
        <v>2.0</v>
      </c>
      <c r="D2034" s="1">
        <v>12.0</v>
      </c>
      <c r="E2034" s="1">
        <f t="shared" si="1"/>
        <v>36</v>
      </c>
      <c r="F2034" s="1" t="str">
        <f>VLOOKUP(E2034,State_code!$B$1:$C$56, 2, FALSE)</f>
        <v>NY</v>
      </c>
      <c r="G2034" s="1">
        <v>3612.0</v>
      </c>
      <c r="H2034" s="1">
        <v>-2.0</v>
      </c>
      <c r="I2034" s="1" t="s">
        <v>2858</v>
      </c>
      <c r="J2034" s="5">
        <v>2.0</v>
      </c>
    </row>
    <row r="2035" hidden="1">
      <c r="A2035" s="1" t="s">
        <v>2859</v>
      </c>
      <c r="B2035" s="1">
        <v>188687.0</v>
      </c>
      <c r="C2035" s="1">
        <v>2.0</v>
      </c>
      <c r="D2035" s="1">
        <v>12.0</v>
      </c>
      <c r="E2035" s="1">
        <f t="shared" si="1"/>
        <v>36</v>
      </c>
      <c r="F2035" s="1" t="str">
        <f>VLOOKUP(E2035,State_code!$B$1:$C$56, 2, FALSE)</f>
        <v>NY</v>
      </c>
      <c r="G2035" s="1">
        <v>3612.0</v>
      </c>
      <c r="H2035" s="1">
        <v>-2.0</v>
      </c>
      <c r="I2035" s="1" t="s">
        <v>2859</v>
      </c>
      <c r="J2035" s="5">
        <v>2.0</v>
      </c>
    </row>
    <row r="2036" hidden="1">
      <c r="A2036" s="1" t="s">
        <v>2860</v>
      </c>
      <c r="B2036" s="1">
        <v>188696.0</v>
      </c>
      <c r="C2036" s="1">
        <v>2.0</v>
      </c>
      <c r="D2036" s="1">
        <v>-2.0</v>
      </c>
      <c r="E2036" s="1">
        <f t="shared" si="1"/>
        <v>36</v>
      </c>
      <c r="F2036" s="1" t="str">
        <f>VLOOKUP(E2036,State_code!$B$1:$C$56, 2, FALSE)</f>
        <v>NY</v>
      </c>
      <c r="G2036" s="1">
        <v>3610.0</v>
      </c>
      <c r="H2036" s="1" t="e">
        <v>#N/A</v>
      </c>
      <c r="I2036" s="1" t="s">
        <v>2860</v>
      </c>
      <c r="J2036" s="5">
        <v>1.0</v>
      </c>
    </row>
    <row r="2037" hidden="1">
      <c r="A2037" s="1" t="s">
        <v>2861</v>
      </c>
      <c r="B2037" s="1">
        <v>188854.0</v>
      </c>
      <c r="C2037" s="1">
        <v>2.0</v>
      </c>
      <c r="D2037" s="1">
        <v>30.0</v>
      </c>
      <c r="E2037" s="1">
        <f t="shared" si="1"/>
        <v>36</v>
      </c>
      <c r="F2037" s="1" t="str">
        <f>VLOOKUP(E2037,State_code!$B$1:$C$56, 2, FALSE)</f>
        <v>NY</v>
      </c>
      <c r="G2037" s="1">
        <v>3612.0</v>
      </c>
      <c r="H2037" s="1">
        <v>-2.0</v>
      </c>
      <c r="I2037" s="1" t="s">
        <v>2861</v>
      </c>
      <c r="J2037" s="5">
        <v>3.0</v>
      </c>
    </row>
    <row r="2038" hidden="1">
      <c r="A2038" s="1" t="s">
        <v>2862</v>
      </c>
      <c r="B2038" s="1">
        <v>188890.0</v>
      </c>
      <c r="C2038" s="1">
        <v>2.0</v>
      </c>
      <c r="D2038" s="1">
        <v>-2.0</v>
      </c>
      <c r="E2038" s="1">
        <f t="shared" si="1"/>
        <v>36</v>
      </c>
      <c r="F2038" s="1" t="str">
        <f>VLOOKUP(E2038,State_code!$B$1:$C$56, 2, FALSE)</f>
        <v>NY</v>
      </c>
      <c r="G2038" s="1">
        <v>3607.0</v>
      </c>
      <c r="H2038" s="1">
        <v>-2.0</v>
      </c>
      <c r="I2038" s="1" t="s">
        <v>2862</v>
      </c>
      <c r="J2038" s="5">
        <v>2.0</v>
      </c>
    </row>
    <row r="2039" hidden="1">
      <c r="A2039" s="1" t="s">
        <v>2863</v>
      </c>
      <c r="B2039" s="1">
        <v>188915.0</v>
      </c>
      <c r="C2039" s="1">
        <v>2.0</v>
      </c>
      <c r="D2039" s="1">
        <v>-2.0</v>
      </c>
      <c r="E2039" s="1">
        <f t="shared" si="1"/>
        <v>36</v>
      </c>
      <c r="F2039" s="1" t="str">
        <f>VLOOKUP(E2039,State_code!$B$1:$C$56, 2, FALSE)</f>
        <v>NY</v>
      </c>
      <c r="G2039" s="1">
        <v>3623.0</v>
      </c>
      <c r="H2039" s="1">
        <v>-2.0</v>
      </c>
      <c r="I2039" s="1" t="s">
        <v>2863</v>
      </c>
      <c r="J2039" s="5">
        <v>3.0</v>
      </c>
    </row>
    <row r="2040" hidden="1">
      <c r="A2040" s="1" t="s">
        <v>2864</v>
      </c>
      <c r="B2040" s="1">
        <v>188942.0</v>
      </c>
      <c r="C2040" s="1">
        <v>2.0</v>
      </c>
      <c r="D2040" s="1">
        <v>13.0</v>
      </c>
      <c r="E2040" s="1">
        <f t="shared" si="1"/>
        <v>36</v>
      </c>
      <c r="F2040" s="1" t="str">
        <f>VLOOKUP(E2040,State_code!$B$1:$C$56, 2, FALSE)</f>
        <v>NY</v>
      </c>
      <c r="G2040" s="1">
        <v>3609.0</v>
      </c>
      <c r="H2040" s="1">
        <v>-2.0</v>
      </c>
      <c r="I2040" s="1" t="s">
        <v>2864</v>
      </c>
      <c r="J2040" s="5">
        <v>1.0</v>
      </c>
    </row>
    <row r="2041" hidden="1">
      <c r="A2041" s="1" t="s">
        <v>768</v>
      </c>
      <c r="B2041" s="1">
        <v>189015.0</v>
      </c>
      <c r="C2041" s="1">
        <v>2.0</v>
      </c>
      <c r="D2041" s="1">
        <v>32.0</v>
      </c>
      <c r="E2041" s="1">
        <f t="shared" si="1"/>
        <v>36</v>
      </c>
      <c r="F2041" s="1" t="str">
        <f>VLOOKUP(E2041,State_code!$B$1:$C$56, 2, FALSE)</f>
        <v>NY</v>
      </c>
      <c r="G2041" s="1">
        <v>3612.0</v>
      </c>
      <c r="H2041" s="1">
        <v>-2.0</v>
      </c>
      <c r="I2041" s="1" t="s">
        <v>768</v>
      </c>
      <c r="J2041" s="5">
        <v>3.0</v>
      </c>
    </row>
    <row r="2042" hidden="1">
      <c r="A2042" s="1" t="s">
        <v>105</v>
      </c>
      <c r="B2042" s="1">
        <v>189088.0</v>
      </c>
      <c r="C2042" s="1">
        <v>2.0</v>
      </c>
      <c r="D2042" s="1">
        <v>21.0</v>
      </c>
      <c r="E2042" s="1">
        <f t="shared" si="1"/>
        <v>36</v>
      </c>
      <c r="F2042" s="1" t="str">
        <f>VLOOKUP(E2042,State_code!$B$1:$C$56, 2, FALSE)</f>
        <v>NY</v>
      </c>
      <c r="G2042" s="1">
        <v>3618.0</v>
      </c>
      <c r="H2042" s="1">
        <v>-2.0</v>
      </c>
      <c r="I2042" s="1" t="s">
        <v>105</v>
      </c>
      <c r="J2042" s="5">
        <v>1.0</v>
      </c>
    </row>
    <row r="2043" hidden="1">
      <c r="A2043" s="1" t="s">
        <v>848</v>
      </c>
      <c r="B2043" s="1">
        <v>189097.0</v>
      </c>
      <c r="C2043" s="1">
        <v>2.0</v>
      </c>
      <c r="D2043" s="1">
        <v>21.0</v>
      </c>
      <c r="E2043" s="1">
        <f t="shared" si="1"/>
        <v>36</v>
      </c>
      <c r="F2043" s="1" t="str">
        <f>VLOOKUP(E2043,State_code!$B$1:$C$56, 2, FALSE)</f>
        <v>NY</v>
      </c>
      <c r="G2043" s="1">
        <v>3613.0</v>
      </c>
      <c r="H2043" s="1">
        <v>-2.0</v>
      </c>
      <c r="I2043" s="1" t="s">
        <v>848</v>
      </c>
      <c r="J2043" s="5">
        <v>3.0</v>
      </c>
    </row>
    <row r="2044" hidden="1">
      <c r="A2044" s="1" t="s">
        <v>2865</v>
      </c>
      <c r="B2044" s="1">
        <v>189219.0</v>
      </c>
      <c r="C2044" s="1">
        <v>2.0</v>
      </c>
      <c r="D2044" s="1">
        <v>-2.0</v>
      </c>
      <c r="E2044" s="1">
        <f t="shared" si="1"/>
        <v>36</v>
      </c>
      <c r="F2044" s="1" t="str">
        <f>VLOOKUP(E2044,State_code!$B$1:$C$56, 2, FALSE)</f>
        <v>NY</v>
      </c>
      <c r="G2044" s="1">
        <v>3607.0</v>
      </c>
      <c r="H2044" s="1">
        <v>-2.0</v>
      </c>
      <c r="I2044" s="1" t="s">
        <v>2865</v>
      </c>
      <c r="J2044" s="5">
        <v>3.0</v>
      </c>
    </row>
    <row r="2045" hidden="1">
      <c r="A2045" s="1" t="s">
        <v>2866</v>
      </c>
      <c r="B2045" s="1">
        <v>189228.0</v>
      </c>
      <c r="C2045" s="1">
        <v>2.0</v>
      </c>
      <c r="D2045" s="1">
        <v>22.0</v>
      </c>
      <c r="E2045" s="1">
        <f t="shared" si="1"/>
        <v>36</v>
      </c>
      <c r="F2045" s="1" t="str">
        <f>VLOOKUP(E2045,State_code!$B$1:$C$56, 2, FALSE)</f>
        <v>NY</v>
      </c>
      <c r="G2045" s="1">
        <v>3612.0</v>
      </c>
      <c r="H2045" s="1">
        <v>-2.0</v>
      </c>
      <c r="I2045" s="1" t="s">
        <v>2866</v>
      </c>
      <c r="J2045" s="5">
        <v>3.0</v>
      </c>
    </row>
    <row r="2046" hidden="1">
      <c r="A2046" s="1" t="s">
        <v>2867</v>
      </c>
      <c r="B2046" s="1">
        <v>189255.0</v>
      </c>
      <c r="C2046" s="1">
        <v>2.0</v>
      </c>
      <c r="D2046" s="1">
        <v>-2.0</v>
      </c>
      <c r="E2046" s="1">
        <f t="shared" si="1"/>
        <v>36</v>
      </c>
      <c r="F2046" s="1" t="str">
        <f>VLOOKUP(E2046,State_code!$B$1:$C$56, 2, FALSE)</f>
        <v>NY</v>
      </c>
      <c r="G2046" s="1">
        <v>3606.0</v>
      </c>
      <c r="H2046" s="1">
        <v>-2.0</v>
      </c>
      <c r="I2046" s="1" t="s">
        <v>2867</v>
      </c>
      <c r="J2046" s="5">
        <v>3.0</v>
      </c>
    </row>
    <row r="2047" hidden="1">
      <c r="A2047" s="1" t="s">
        <v>2868</v>
      </c>
      <c r="B2047" s="1">
        <v>189273.0</v>
      </c>
      <c r="C2047" s="1">
        <v>2.0</v>
      </c>
      <c r="D2047" s="1">
        <v>-2.0</v>
      </c>
      <c r="E2047" s="1">
        <f t="shared" si="1"/>
        <v>36</v>
      </c>
      <c r="F2047" s="1" t="str">
        <f>VLOOKUP(E2047,State_code!$B$1:$C$56, 2, FALSE)</f>
        <v>NY</v>
      </c>
      <c r="G2047" s="1">
        <v>3609.0</v>
      </c>
      <c r="H2047" s="1">
        <v>-2.0</v>
      </c>
      <c r="I2047" s="1" t="s">
        <v>2868</v>
      </c>
      <c r="J2047" s="5">
        <v>3.0</v>
      </c>
    </row>
    <row r="2048" hidden="1">
      <c r="A2048" s="1" t="s">
        <v>2869</v>
      </c>
      <c r="B2048" s="1">
        <v>189282.0</v>
      </c>
      <c r="C2048" s="1">
        <v>2.0</v>
      </c>
      <c r="D2048" s="1">
        <v>26.0</v>
      </c>
      <c r="E2048" s="1">
        <f t="shared" si="1"/>
        <v>36</v>
      </c>
      <c r="F2048" s="1" t="str">
        <f>VLOOKUP(E2048,State_code!$B$1:$C$56, 2, FALSE)</f>
        <v>NY</v>
      </c>
      <c r="G2048" s="1">
        <v>3613.0</v>
      </c>
      <c r="H2048" s="1">
        <v>-2.0</v>
      </c>
      <c r="I2048" s="1" t="s">
        <v>2869</v>
      </c>
      <c r="J2048" s="5">
        <v>1.0</v>
      </c>
    </row>
    <row r="2049" hidden="1">
      <c r="A2049" s="1" t="s">
        <v>2870</v>
      </c>
      <c r="B2049" s="1">
        <v>189404.0</v>
      </c>
      <c r="C2049" s="1">
        <v>2.0</v>
      </c>
      <c r="D2049" s="1">
        <v>-2.0</v>
      </c>
      <c r="E2049" s="1">
        <f t="shared" si="1"/>
        <v>36</v>
      </c>
      <c r="F2049" s="1" t="str">
        <f>VLOOKUP(E2049,State_code!$B$1:$C$56, 2, FALSE)</f>
        <v>NY</v>
      </c>
      <c r="G2049" s="1">
        <v>3611.0</v>
      </c>
      <c r="H2049" s="1">
        <v>-2.0</v>
      </c>
      <c r="I2049" s="1" t="s">
        <v>2870</v>
      </c>
      <c r="J2049" s="5">
        <v>2.0</v>
      </c>
    </row>
    <row r="2050" hidden="1">
      <c r="A2050" s="1" t="s">
        <v>2871</v>
      </c>
      <c r="B2050" s="1">
        <v>189413.0</v>
      </c>
      <c r="C2050" s="1">
        <v>2.0</v>
      </c>
      <c r="D2050" s="1">
        <v>22.0</v>
      </c>
      <c r="E2050" s="1">
        <f t="shared" si="1"/>
        <v>36</v>
      </c>
      <c r="F2050" s="1" t="str">
        <f>VLOOKUP(E2050,State_code!$B$1:$C$56, 2, FALSE)</f>
        <v>NY</v>
      </c>
      <c r="G2050" s="1">
        <v>3613.0</v>
      </c>
      <c r="H2050" s="1">
        <v>-2.0</v>
      </c>
      <c r="I2050" s="1" t="s">
        <v>2871</v>
      </c>
      <c r="J2050" s="5">
        <v>2.0</v>
      </c>
    </row>
    <row r="2051" hidden="1">
      <c r="A2051" s="1" t="s">
        <v>2870</v>
      </c>
      <c r="B2051" s="1">
        <v>189468.0</v>
      </c>
      <c r="C2051" s="1">
        <v>2.0</v>
      </c>
      <c r="D2051" s="1">
        <v>-2.0</v>
      </c>
      <c r="E2051" s="1">
        <f t="shared" si="1"/>
        <v>36</v>
      </c>
      <c r="F2051" s="1" t="str">
        <f>VLOOKUP(E2051,State_code!$B$1:$C$56, 2, FALSE)</f>
        <v>NY</v>
      </c>
      <c r="G2051" s="1">
        <v>3603.0</v>
      </c>
      <c r="H2051" s="1">
        <v>-2.0</v>
      </c>
      <c r="I2051" s="1" t="s">
        <v>2870</v>
      </c>
      <c r="J2051" s="5">
        <v>3.0</v>
      </c>
    </row>
    <row r="2052" hidden="1">
      <c r="A2052" s="1" t="s">
        <v>2872</v>
      </c>
      <c r="B2052" s="1">
        <v>189477.0</v>
      </c>
      <c r="C2052" s="1">
        <v>2.0</v>
      </c>
      <c r="D2052" s="1">
        <v>-2.0</v>
      </c>
      <c r="E2052" s="1">
        <f t="shared" si="1"/>
        <v>36</v>
      </c>
      <c r="F2052" s="1" t="str">
        <f>VLOOKUP(E2052,State_code!$B$1:$C$56, 2, FALSE)</f>
        <v>NY</v>
      </c>
      <c r="G2052" s="1">
        <v>3614.0</v>
      </c>
      <c r="H2052" s="1">
        <v>-2.0</v>
      </c>
      <c r="I2052" s="1" t="s">
        <v>2872</v>
      </c>
      <c r="J2052" s="5">
        <v>3.0</v>
      </c>
    </row>
    <row r="2053" hidden="1">
      <c r="A2053" s="1" t="s">
        <v>2873</v>
      </c>
      <c r="B2053" s="1">
        <v>189501.0</v>
      </c>
      <c r="C2053" s="1">
        <v>2.0</v>
      </c>
      <c r="D2053" s="1">
        <v>31.0</v>
      </c>
      <c r="E2053" s="1">
        <f t="shared" si="1"/>
        <v>36</v>
      </c>
      <c r="F2053" s="1" t="str">
        <f>VLOOKUP(E2053,State_code!$B$1:$C$56, 2, FALSE)</f>
        <v>NY</v>
      </c>
      <c r="G2053" s="1">
        <v>3610.0</v>
      </c>
      <c r="H2053" s="1">
        <v>-2.0</v>
      </c>
      <c r="I2053" s="1" t="s">
        <v>2873</v>
      </c>
      <c r="J2053" s="5">
        <v>3.0</v>
      </c>
    </row>
    <row r="2054">
      <c r="A2054" s="1" t="s">
        <v>2874</v>
      </c>
      <c r="B2054" s="1">
        <v>189547.0</v>
      </c>
      <c r="C2054" s="1">
        <v>2.0</v>
      </c>
      <c r="D2054" s="1">
        <v>2.0</v>
      </c>
      <c r="E2054" s="1">
        <f t="shared" si="1"/>
        <v>36</v>
      </c>
      <c r="F2054" s="1" t="str">
        <f>VLOOKUP(E2054,State_code!$B$1:$C$56, 2, FALSE)</f>
        <v>NY</v>
      </c>
      <c r="G2054" s="1">
        <v>3619.0</v>
      </c>
      <c r="H2054" s="1">
        <v>-2.0</v>
      </c>
      <c r="I2054" s="1" t="s">
        <v>2874</v>
      </c>
      <c r="J2054" s="5">
        <v>1.0</v>
      </c>
    </row>
    <row r="2055" hidden="1">
      <c r="A2055" s="1" t="s">
        <v>2875</v>
      </c>
      <c r="B2055" s="1">
        <v>189565.0</v>
      </c>
      <c r="C2055" s="1">
        <v>2.0</v>
      </c>
      <c r="D2055" s="1">
        <v>14.0</v>
      </c>
      <c r="E2055" s="1">
        <f t="shared" si="1"/>
        <v>36</v>
      </c>
      <c r="F2055" s="1" t="str">
        <f>VLOOKUP(E2055,State_code!$B$1:$C$56, 2, FALSE)</f>
        <v>NY</v>
      </c>
      <c r="G2055" s="1">
        <v>3622.0</v>
      </c>
      <c r="H2055" s="1">
        <v>-2.0</v>
      </c>
      <c r="I2055" s="1" t="s">
        <v>2875</v>
      </c>
      <c r="J2055" s="5">
        <v>3.0</v>
      </c>
    </row>
    <row r="2056" hidden="1">
      <c r="A2056" s="1" t="s">
        <v>2876</v>
      </c>
      <c r="B2056" s="1">
        <v>189583.0</v>
      </c>
      <c r="C2056" s="1">
        <v>2.0</v>
      </c>
      <c r="D2056" s="1">
        <v>23.0</v>
      </c>
      <c r="E2056" s="1">
        <f t="shared" si="1"/>
        <v>36</v>
      </c>
      <c r="F2056" s="1" t="str">
        <f>VLOOKUP(E2056,State_code!$B$1:$C$56, 2, FALSE)</f>
        <v>NY</v>
      </c>
      <c r="G2056" s="1">
        <v>3626.0</v>
      </c>
      <c r="H2056" s="1">
        <v>-2.0</v>
      </c>
      <c r="I2056" s="1" t="s">
        <v>2876</v>
      </c>
      <c r="J2056" s="5">
        <v>3.0</v>
      </c>
    </row>
    <row r="2057" hidden="1">
      <c r="A2057" s="1" t="s">
        <v>2877</v>
      </c>
      <c r="B2057" s="1">
        <v>189592.0</v>
      </c>
      <c r="C2057" s="1">
        <v>2.0</v>
      </c>
      <c r="D2057" s="1">
        <v>14.0</v>
      </c>
      <c r="E2057" s="1">
        <f t="shared" si="1"/>
        <v>36</v>
      </c>
      <c r="F2057" s="1" t="str">
        <f>VLOOKUP(E2057,State_code!$B$1:$C$56, 2, FALSE)</f>
        <v>NY</v>
      </c>
      <c r="G2057" s="1">
        <v>3625.0</v>
      </c>
      <c r="H2057" s="1">
        <v>-2.0</v>
      </c>
      <c r="I2057" s="1" t="s">
        <v>2877</v>
      </c>
      <c r="J2057" s="5">
        <v>1.0</v>
      </c>
    </row>
    <row r="2058" hidden="1">
      <c r="A2058" s="1" t="s">
        <v>931</v>
      </c>
      <c r="B2058" s="1">
        <v>189705.0</v>
      </c>
      <c r="C2058" s="1">
        <v>2.0</v>
      </c>
      <c r="D2058" s="1">
        <v>18.0</v>
      </c>
      <c r="E2058" s="1">
        <f t="shared" si="1"/>
        <v>36</v>
      </c>
      <c r="F2058" s="1" t="str">
        <f>VLOOKUP(E2058,State_code!$B$1:$C$56, 2, FALSE)</f>
        <v>NY</v>
      </c>
      <c r="G2058" s="1">
        <v>3626.0</v>
      </c>
      <c r="H2058" s="1">
        <v>30.0</v>
      </c>
      <c r="I2058" s="1" t="s">
        <v>931</v>
      </c>
      <c r="J2058" s="5">
        <v>1.0</v>
      </c>
    </row>
    <row r="2059" hidden="1">
      <c r="A2059" s="1" t="s">
        <v>2878</v>
      </c>
      <c r="B2059" s="1">
        <v>189714.0</v>
      </c>
      <c r="C2059" s="1">
        <v>2.0</v>
      </c>
      <c r="D2059" s="1">
        <v>-2.0</v>
      </c>
      <c r="E2059" s="1">
        <f t="shared" si="1"/>
        <v>36</v>
      </c>
      <c r="F2059" s="1" t="str">
        <f>VLOOKUP(E2059,State_code!$B$1:$C$56, 2, FALSE)</f>
        <v>NY</v>
      </c>
      <c r="G2059" s="1">
        <v>3617.0</v>
      </c>
      <c r="H2059" s="1">
        <v>-2.0</v>
      </c>
      <c r="I2059" s="1" t="s">
        <v>2878</v>
      </c>
      <c r="J2059" s="5">
        <v>1.0</v>
      </c>
    </row>
    <row r="2060" hidden="1">
      <c r="A2060" s="1" t="s">
        <v>2879</v>
      </c>
      <c r="B2060" s="1">
        <v>189811.0</v>
      </c>
      <c r="C2060" s="1">
        <v>2.0</v>
      </c>
      <c r="D2060" s="1">
        <v>10.0</v>
      </c>
      <c r="E2060" s="1">
        <f t="shared" si="1"/>
        <v>36</v>
      </c>
      <c r="F2060" s="1" t="str">
        <f>VLOOKUP(E2060,State_code!$B$1:$C$56, 2, FALSE)</f>
        <v>NY</v>
      </c>
      <c r="G2060" s="1">
        <v>3606.0</v>
      </c>
      <c r="H2060" s="1">
        <v>-2.0</v>
      </c>
      <c r="I2060" s="1" t="s">
        <v>2879</v>
      </c>
      <c r="J2060" s="5">
        <v>1.0</v>
      </c>
    </row>
    <row r="2061" hidden="1">
      <c r="A2061" s="1" t="s">
        <v>2880</v>
      </c>
      <c r="B2061" s="1">
        <v>189839.0</v>
      </c>
      <c r="C2061" s="1">
        <v>2.0</v>
      </c>
      <c r="D2061" s="1">
        <v>3.0</v>
      </c>
      <c r="E2061" s="1">
        <f t="shared" si="1"/>
        <v>36</v>
      </c>
      <c r="F2061" s="1" t="str">
        <f>VLOOKUP(E2061,State_code!$B$1:$C$56, 2, FALSE)</f>
        <v>NY</v>
      </c>
      <c r="G2061" s="1">
        <v>3624.0</v>
      </c>
      <c r="H2061" s="1">
        <v>-2.0</v>
      </c>
      <c r="I2061" s="1" t="s">
        <v>2880</v>
      </c>
      <c r="J2061" s="5">
        <v>1.0</v>
      </c>
    </row>
    <row r="2062" hidden="1">
      <c r="A2062" s="1" t="s">
        <v>2881</v>
      </c>
      <c r="B2062" s="1">
        <v>189848.0</v>
      </c>
      <c r="C2062" s="1">
        <v>2.0</v>
      </c>
      <c r="D2062" s="1">
        <v>22.0</v>
      </c>
      <c r="E2062" s="1">
        <f t="shared" si="1"/>
        <v>36</v>
      </c>
      <c r="F2062" s="1" t="str">
        <f>VLOOKUP(E2062,State_code!$B$1:$C$56, 2, FALSE)</f>
        <v>NY</v>
      </c>
      <c r="G2062" s="1">
        <v>3622.0</v>
      </c>
      <c r="H2062" s="1" t="e">
        <v>#N/A</v>
      </c>
      <c r="I2062" s="1" t="s">
        <v>2881</v>
      </c>
      <c r="J2062" s="5">
        <v>1.0</v>
      </c>
    </row>
    <row r="2063" hidden="1">
      <c r="A2063" s="1" t="s">
        <v>2882</v>
      </c>
      <c r="B2063" s="1">
        <v>189857.0</v>
      </c>
      <c r="C2063" s="1">
        <v>2.0</v>
      </c>
      <c r="D2063" s="1">
        <v>24.0</v>
      </c>
      <c r="E2063" s="1">
        <f t="shared" si="1"/>
        <v>36</v>
      </c>
      <c r="F2063" s="1" t="str">
        <f>VLOOKUP(E2063,State_code!$B$1:$C$56, 2, FALSE)</f>
        <v>NY</v>
      </c>
      <c r="G2063" s="1">
        <v>3609.0</v>
      </c>
      <c r="H2063" s="1">
        <v>-2.0</v>
      </c>
      <c r="I2063" s="1" t="s">
        <v>2882</v>
      </c>
      <c r="J2063" s="5">
        <v>1.0</v>
      </c>
    </row>
    <row r="2064" hidden="1">
      <c r="A2064" s="1" t="s">
        <v>2883</v>
      </c>
      <c r="B2064" s="1">
        <v>189990.0</v>
      </c>
      <c r="C2064" s="1">
        <v>2.0</v>
      </c>
      <c r="D2064" s="1">
        <v>-2.0</v>
      </c>
      <c r="E2064" s="1">
        <f t="shared" si="1"/>
        <v>36</v>
      </c>
      <c r="F2064" s="1" t="str">
        <f>VLOOKUP(E2064,State_code!$B$1:$C$56, 2, FALSE)</f>
        <v>NY</v>
      </c>
      <c r="G2064" s="1">
        <v>3612.0</v>
      </c>
      <c r="H2064" s="1">
        <v>-2.0</v>
      </c>
      <c r="I2064" s="1" t="s">
        <v>2883</v>
      </c>
      <c r="J2064" s="5">
        <v>1.0</v>
      </c>
    </row>
    <row r="2065" hidden="1">
      <c r="A2065" s="1" t="s">
        <v>2884</v>
      </c>
      <c r="B2065" s="1">
        <v>190008.0</v>
      </c>
      <c r="C2065" s="1">
        <v>2.0</v>
      </c>
      <c r="D2065" s="1">
        <v>-2.0</v>
      </c>
      <c r="E2065" s="1">
        <f t="shared" si="1"/>
        <v>36</v>
      </c>
      <c r="F2065" s="1" t="str">
        <f>VLOOKUP(E2065,State_code!$B$1:$C$56, 2, FALSE)</f>
        <v>NY</v>
      </c>
      <c r="G2065" s="1">
        <v>3612.0</v>
      </c>
      <c r="H2065" s="1">
        <v>-2.0</v>
      </c>
      <c r="I2065" s="1" t="s">
        <v>2884</v>
      </c>
      <c r="J2065" s="5">
        <v>1.0</v>
      </c>
    </row>
    <row r="2066">
      <c r="A2066" s="1" t="s">
        <v>2885</v>
      </c>
      <c r="B2066" s="1">
        <v>190035.0</v>
      </c>
      <c r="C2066" s="1">
        <v>2.0</v>
      </c>
      <c r="D2066" s="1">
        <v>-2.0</v>
      </c>
      <c r="E2066" s="1">
        <f t="shared" si="1"/>
        <v>36</v>
      </c>
      <c r="F2066" s="1" t="str">
        <f>VLOOKUP(E2066,State_code!$B$1:$C$56, 2, FALSE)</f>
        <v>NY</v>
      </c>
      <c r="G2066" s="1">
        <v>3612.0</v>
      </c>
      <c r="H2066" s="1">
        <v>-2.0</v>
      </c>
      <c r="I2066" s="1" t="s">
        <v>2885</v>
      </c>
      <c r="J2066" s="5">
        <v>1.0</v>
      </c>
    </row>
    <row r="2067" hidden="1">
      <c r="A2067" s="1" t="s">
        <v>2886</v>
      </c>
      <c r="B2067" s="1">
        <v>190044.0</v>
      </c>
      <c r="C2067" s="1">
        <v>2.0</v>
      </c>
      <c r="D2067" s="1">
        <v>16.0</v>
      </c>
      <c r="E2067" s="1">
        <f t="shared" si="1"/>
        <v>36</v>
      </c>
      <c r="F2067" s="1" t="str">
        <f>VLOOKUP(E2067,State_code!$B$1:$C$56, 2, FALSE)</f>
        <v>NY</v>
      </c>
      <c r="G2067" s="1">
        <v>3621.0</v>
      </c>
      <c r="H2067" s="1">
        <v>-2.0</v>
      </c>
      <c r="I2067" s="1" t="s">
        <v>2886</v>
      </c>
      <c r="J2067" s="5">
        <v>1.0</v>
      </c>
    </row>
    <row r="2068" hidden="1">
      <c r="A2068" s="1" t="s">
        <v>2887</v>
      </c>
      <c r="B2068" s="1">
        <v>190053.0</v>
      </c>
      <c r="C2068" s="1">
        <v>2.0</v>
      </c>
      <c r="D2068" s="1">
        <v>2.0</v>
      </c>
      <c r="E2068" s="1">
        <f t="shared" si="1"/>
        <v>36</v>
      </c>
      <c r="F2068" s="1" t="str">
        <f>VLOOKUP(E2068,State_code!$B$1:$C$56, 2, FALSE)</f>
        <v>NY</v>
      </c>
      <c r="G2068" s="1">
        <v>3621.0</v>
      </c>
      <c r="H2068" s="1">
        <v>-2.0</v>
      </c>
      <c r="I2068" s="1" t="s">
        <v>2887</v>
      </c>
      <c r="J2068" s="5">
        <v>1.0</v>
      </c>
    </row>
    <row r="2069" hidden="1">
      <c r="A2069" s="1" t="s">
        <v>2888</v>
      </c>
      <c r="B2069" s="1">
        <v>190071.0</v>
      </c>
      <c r="C2069" s="1">
        <v>2.0</v>
      </c>
      <c r="D2069" s="1">
        <v>10.0</v>
      </c>
      <c r="E2069" s="1">
        <f t="shared" si="1"/>
        <v>36</v>
      </c>
      <c r="F2069" s="1" t="str">
        <f>VLOOKUP(E2069,State_code!$B$1:$C$56, 2, FALSE)</f>
        <v>NY</v>
      </c>
      <c r="G2069" s="1">
        <v>3616.0</v>
      </c>
      <c r="H2069" s="1">
        <v>-2.0</v>
      </c>
      <c r="I2069" s="1" t="s">
        <v>2888</v>
      </c>
      <c r="J2069" s="5">
        <v>1.0</v>
      </c>
    </row>
    <row r="2070" hidden="1">
      <c r="A2070" s="1" t="s">
        <v>2889</v>
      </c>
      <c r="B2070" s="1">
        <v>190080.0</v>
      </c>
      <c r="C2070" s="1">
        <v>2.0</v>
      </c>
      <c r="D2070" s="1">
        <v>24.0</v>
      </c>
      <c r="E2070" s="1">
        <f t="shared" si="1"/>
        <v>36</v>
      </c>
      <c r="F2070" s="1" t="str">
        <f>VLOOKUP(E2070,State_code!$B$1:$C$56, 2, FALSE)</f>
        <v>NY</v>
      </c>
      <c r="G2070" s="1">
        <v>3625.0</v>
      </c>
      <c r="H2070" s="1">
        <v>-2.0</v>
      </c>
      <c r="I2070" s="1" t="s">
        <v>2889</v>
      </c>
      <c r="J2070" s="5">
        <v>1.0</v>
      </c>
    </row>
    <row r="2071" hidden="1">
      <c r="A2071" s="1" t="s">
        <v>153</v>
      </c>
      <c r="B2071" s="1">
        <v>190099.0</v>
      </c>
      <c r="C2071" s="1">
        <v>2.0</v>
      </c>
      <c r="D2071" s="1">
        <v>21.0</v>
      </c>
      <c r="E2071" s="1">
        <f t="shared" si="1"/>
        <v>36</v>
      </c>
      <c r="F2071" s="1" t="str">
        <f>VLOOKUP(E2071,State_code!$B$1:$C$56, 2, FALSE)</f>
        <v>NY</v>
      </c>
      <c r="G2071" s="1">
        <v>3622.0</v>
      </c>
      <c r="H2071" s="1">
        <v>-2.0</v>
      </c>
      <c r="I2071" s="1" t="s">
        <v>153</v>
      </c>
      <c r="J2071" s="5">
        <v>1.0</v>
      </c>
    </row>
    <row r="2072" hidden="1">
      <c r="A2072" s="1" t="s">
        <v>2890</v>
      </c>
      <c r="B2072" s="1">
        <v>190114.0</v>
      </c>
      <c r="C2072" s="1">
        <v>2.0</v>
      </c>
      <c r="D2072" s="1">
        <v>19.0</v>
      </c>
      <c r="E2072" s="1">
        <f t="shared" si="1"/>
        <v>36</v>
      </c>
      <c r="F2072" s="1" t="str">
        <f>VLOOKUP(E2072,State_code!$B$1:$C$56, 2, FALSE)</f>
        <v>NY</v>
      </c>
      <c r="G2072" s="1">
        <v>3610.0</v>
      </c>
      <c r="H2072" s="1">
        <v>-2.0</v>
      </c>
      <c r="I2072" s="1" t="s">
        <v>2890</v>
      </c>
      <c r="J2072" s="5">
        <v>1.0</v>
      </c>
    </row>
    <row r="2073" hidden="1">
      <c r="A2073" s="1" t="s">
        <v>2891</v>
      </c>
      <c r="B2073" s="1">
        <v>190150.0</v>
      </c>
      <c r="C2073" s="1">
        <v>2.0</v>
      </c>
      <c r="D2073" s="1">
        <v>15.0</v>
      </c>
      <c r="E2073" s="1">
        <f t="shared" si="1"/>
        <v>36</v>
      </c>
      <c r="F2073" s="1" t="str">
        <f>VLOOKUP(E2073,State_code!$B$1:$C$56, 2, FALSE)</f>
        <v>NY</v>
      </c>
      <c r="G2073" s="1">
        <v>3613.0</v>
      </c>
      <c r="H2073" s="1">
        <v>-2.0</v>
      </c>
      <c r="I2073" s="1" t="s">
        <v>2891</v>
      </c>
      <c r="J2073" s="5">
        <v>1.0</v>
      </c>
    </row>
    <row r="2074" hidden="1">
      <c r="A2074" s="1" t="s">
        <v>2892</v>
      </c>
      <c r="B2074" s="1">
        <v>190169.0</v>
      </c>
      <c r="C2074" s="1">
        <v>2.0</v>
      </c>
      <c r="D2074" s="1">
        <v>2.0</v>
      </c>
      <c r="E2074" s="1">
        <f t="shared" si="1"/>
        <v>36</v>
      </c>
      <c r="F2074" s="1" t="str">
        <f>VLOOKUP(E2074,State_code!$B$1:$C$56, 2, FALSE)</f>
        <v>NY</v>
      </c>
      <c r="G2074" s="1">
        <v>3619.0</v>
      </c>
      <c r="H2074" s="1">
        <v>-2.0</v>
      </c>
      <c r="I2074" s="1" t="s">
        <v>2892</v>
      </c>
      <c r="J2074" s="5">
        <v>1.0</v>
      </c>
    </row>
    <row r="2075" hidden="1">
      <c r="A2075" s="1" t="s">
        <v>2893</v>
      </c>
      <c r="B2075" s="1">
        <v>190239.0</v>
      </c>
      <c r="C2075" s="1">
        <v>2.0</v>
      </c>
      <c r="D2075" s="1">
        <v>-2.0</v>
      </c>
      <c r="E2075" s="1">
        <f t="shared" si="1"/>
        <v>36</v>
      </c>
      <c r="F2075" s="1" t="str">
        <f>VLOOKUP(E2075,State_code!$B$1:$C$56, 2, FALSE)</f>
        <v>NY</v>
      </c>
      <c r="G2075" s="1">
        <v>3614.0</v>
      </c>
      <c r="H2075" s="1">
        <v>-2.0</v>
      </c>
      <c r="I2075" s="1" t="s">
        <v>2893</v>
      </c>
      <c r="J2075" s="5">
        <v>1.0</v>
      </c>
    </row>
    <row r="2076" hidden="1">
      <c r="A2076" s="1" t="s">
        <v>2894</v>
      </c>
      <c r="B2076" s="1">
        <v>190318.0</v>
      </c>
      <c r="C2076" s="1">
        <v>2.0</v>
      </c>
      <c r="D2076" s="1">
        <v>-2.0</v>
      </c>
      <c r="E2076" s="1">
        <f t="shared" si="1"/>
        <v>36</v>
      </c>
      <c r="F2076" s="1" t="str">
        <f>VLOOKUP(E2076,State_code!$B$1:$C$56, 2, FALSE)</f>
        <v>NY</v>
      </c>
      <c r="G2076" s="1">
        <v>3625.0</v>
      </c>
      <c r="H2076" s="1">
        <v>-2.0</v>
      </c>
      <c r="I2076" s="1" t="s">
        <v>2894</v>
      </c>
      <c r="J2076" s="5">
        <v>3.0</v>
      </c>
    </row>
    <row r="2077" hidden="1">
      <c r="A2077" s="1" t="s">
        <v>645</v>
      </c>
      <c r="B2077" s="1">
        <v>190372.0</v>
      </c>
      <c r="C2077" s="1">
        <v>2.0</v>
      </c>
      <c r="D2077" s="1">
        <v>22.0</v>
      </c>
      <c r="E2077" s="1">
        <f t="shared" si="1"/>
        <v>36</v>
      </c>
      <c r="F2077" s="1" t="str">
        <f>VLOOKUP(E2077,State_code!$B$1:$C$56, 2, FALSE)</f>
        <v>NY</v>
      </c>
      <c r="G2077" s="1">
        <v>3610.0</v>
      </c>
      <c r="H2077" s="1">
        <v>-2.0</v>
      </c>
      <c r="I2077" s="1" t="s">
        <v>645</v>
      </c>
      <c r="J2077" s="5">
        <v>3.0</v>
      </c>
    </row>
    <row r="2078" hidden="1">
      <c r="A2078" s="1" t="s">
        <v>525</v>
      </c>
      <c r="B2078" s="1">
        <v>190415.0</v>
      </c>
      <c r="C2078" s="1">
        <v>2.0</v>
      </c>
      <c r="D2078" s="1">
        <v>15.0</v>
      </c>
      <c r="E2078" s="1">
        <f t="shared" si="1"/>
        <v>36</v>
      </c>
      <c r="F2078" s="1" t="str">
        <f>VLOOKUP(E2078,State_code!$B$1:$C$56, 2, FALSE)</f>
        <v>NY</v>
      </c>
      <c r="G2078" s="1">
        <v>3619.0</v>
      </c>
      <c r="H2078" s="1">
        <v>-2.0</v>
      </c>
      <c r="I2078" s="1" t="s">
        <v>525</v>
      </c>
      <c r="J2078" s="5">
        <v>3.0</v>
      </c>
    </row>
    <row r="2079" hidden="1">
      <c r="A2079" s="1" t="s">
        <v>2895</v>
      </c>
      <c r="B2079" s="1">
        <v>190424.0</v>
      </c>
      <c r="C2079" s="1">
        <v>2.0</v>
      </c>
      <c r="D2079" s="1">
        <v>27.0</v>
      </c>
      <c r="E2079" s="1">
        <f t="shared" si="1"/>
        <v>36</v>
      </c>
      <c r="F2079" s="1" t="str">
        <f>VLOOKUP(E2079,State_code!$B$1:$C$56, 2, FALSE)</f>
        <v>NY</v>
      </c>
      <c r="G2079" s="1">
        <v>3612.0</v>
      </c>
      <c r="H2079" s="1">
        <v>-2.0</v>
      </c>
      <c r="I2079" s="1" t="s">
        <v>2895</v>
      </c>
      <c r="J2079" s="5">
        <v>3.0</v>
      </c>
    </row>
    <row r="2080">
      <c r="A2080" s="1" t="s">
        <v>2896</v>
      </c>
      <c r="B2080" s="1">
        <v>190442.0</v>
      </c>
      <c r="C2080" s="1">
        <v>2.0</v>
      </c>
      <c r="D2080" s="1">
        <v>3.0</v>
      </c>
      <c r="E2080" s="1">
        <f t="shared" si="1"/>
        <v>36</v>
      </c>
      <c r="F2080" s="1" t="str">
        <f>VLOOKUP(E2080,State_code!$B$1:$C$56, 2, FALSE)</f>
        <v>NY</v>
      </c>
      <c r="G2080" s="1">
        <v>3623.0</v>
      </c>
      <c r="H2080" s="1">
        <v>-2.0</v>
      </c>
      <c r="I2080" s="1" t="s">
        <v>2896</v>
      </c>
      <c r="J2080" s="5">
        <v>3.0</v>
      </c>
    </row>
    <row r="2081" hidden="1">
      <c r="A2081" s="1" t="s">
        <v>2897</v>
      </c>
      <c r="B2081" s="1">
        <v>190451.0</v>
      </c>
      <c r="C2081" s="1">
        <v>2.0</v>
      </c>
      <c r="D2081" s="1">
        <v>10.0</v>
      </c>
      <c r="E2081" s="1">
        <f t="shared" si="1"/>
        <v>36</v>
      </c>
      <c r="F2081" s="1" t="str">
        <f>VLOOKUP(E2081,State_code!$B$1:$C$56, 2, FALSE)</f>
        <v>NY</v>
      </c>
      <c r="G2081" s="1">
        <v>3622.0</v>
      </c>
      <c r="H2081" s="1">
        <v>-2.0</v>
      </c>
      <c r="I2081" s="1" t="s">
        <v>2897</v>
      </c>
      <c r="J2081" s="5">
        <v>1.0</v>
      </c>
    </row>
    <row r="2082" hidden="1">
      <c r="A2082" s="1" t="s">
        <v>2898</v>
      </c>
      <c r="B2082" s="1">
        <v>190503.0</v>
      </c>
      <c r="C2082" s="1">
        <v>2.0</v>
      </c>
      <c r="D2082" s="1">
        <v>30.0</v>
      </c>
      <c r="E2082" s="1">
        <f t="shared" si="1"/>
        <v>36</v>
      </c>
      <c r="F2082" s="1" t="str">
        <f>VLOOKUP(E2082,State_code!$B$1:$C$56, 2, FALSE)</f>
        <v>NY</v>
      </c>
      <c r="G2082" s="1">
        <v>3618.0</v>
      </c>
      <c r="H2082" s="1">
        <v>-2.0</v>
      </c>
      <c r="I2082" s="1" t="s">
        <v>2898</v>
      </c>
      <c r="J2082" s="5">
        <v>3.0</v>
      </c>
    </row>
    <row r="2083">
      <c r="A2083" s="1" t="s">
        <v>2899</v>
      </c>
      <c r="B2083" s="1">
        <v>190512.0</v>
      </c>
      <c r="C2083" s="1">
        <v>2.0</v>
      </c>
      <c r="D2083" s="1">
        <v>18.0</v>
      </c>
      <c r="E2083" s="1">
        <f t="shared" si="1"/>
        <v>36</v>
      </c>
      <c r="F2083" s="1" t="str">
        <f>VLOOKUP(E2083,State_code!$B$1:$C$56, 2, FALSE)</f>
        <v>NY</v>
      </c>
      <c r="G2083" s="1">
        <v>3612.0</v>
      </c>
      <c r="H2083" s="1">
        <v>-2.0</v>
      </c>
      <c r="I2083" s="1" t="s">
        <v>2899</v>
      </c>
      <c r="J2083" s="5">
        <v>3.0</v>
      </c>
    </row>
    <row r="2084">
      <c r="A2084" s="1" t="s">
        <v>2900</v>
      </c>
      <c r="B2084" s="1">
        <v>190521.0</v>
      </c>
      <c r="C2084" s="1">
        <v>2.0</v>
      </c>
      <c r="D2084" s="1">
        <v>1.0</v>
      </c>
      <c r="E2084" s="1">
        <f t="shared" si="1"/>
        <v>36</v>
      </c>
      <c r="F2084" s="1" t="str">
        <f>VLOOKUP(E2084,State_code!$B$1:$C$56, 2, FALSE)</f>
        <v>NY</v>
      </c>
      <c r="G2084" s="1">
        <v>3610.0</v>
      </c>
      <c r="H2084" s="1">
        <v>-2.0</v>
      </c>
      <c r="I2084" s="1" t="s">
        <v>2900</v>
      </c>
      <c r="J2084" s="5">
        <v>1.0</v>
      </c>
    </row>
    <row r="2085">
      <c r="A2085" s="1" t="s">
        <v>2901</v>
      </c>
      <c r="B2085" s="1">
        <v>190530.0</v>
      </c>
      <c r="C2085" s="1">
        <v>2.0</v>
      </c>
      <c r="D2085" s="1">
        <v>1.0</v>
      </c>
      <c r="E2085" s="1">
        <f t="shared" si="1"/>
        <v>36</v>
      </c>
      <c r="F2085" s="1" t="str">
        <f>VLOOKUP(E2085,State_code!$B$1:$C$56, 2, FALSE)</f>
        <v>NY</v>
      </c>
      <c r="G2085" s="1">
        <v>3613.0</v>
      </c>
      <c r="H2085" s="1">
        <v>-2.0</v>
      </c>
      <c r="I2085" s="1" t="s">
        <v>2901</v>
      </c>
      <c r="J2085" s="5">
        <v>1.0</v>
      </c>
    </row>
    <row r="2086">
      <c r="A2086" s="1" t="s">
        <v>2902</v>
      </c>
      <c r="B2086" s="1">
        <v>190549.0</v>
      </c>
      <c r="C2086" s="1">
        <v>2.0</v>
      </c>
      <c r="D2086" s="1">
        <v>18.0</v>
      </c>
      <c r="E2086" s="1">
        <f t="shared" si="1"/>
        <v>36</v>
      </c>
      <c r="F2086" s="1" t="str">
        <f>VLOOKUP(E2086,State_code!$B$1:$C$56, 2, FALSE)</f>
        <v>NY</v>
      </c>
      <c r="G2086" s="1">
        <v>3609.0</v>
      </c>
      <c r="H2086" s="1">
        <v>-2.0</v>
      </c>
      <c r="I2086" s="1" t="s">
        <v>2902</v>
      </c>
      <c r="J2086" s="5">
        <v>1.0</v>
      </c>
    </row>
    <row r="2087">
      <c r="A2087" s="1" t="s">
        <v>2903</v>
      </c>
      <c r="B2087" s="1">
        <v>190558.0</v>
      </c>
      <c r="C2087" s="1">
        <v>2.0</v>
      </c>
      <c r="D2087" s="1">
        <v>18.0</v>
      </c>
      <c r="E2087" s="1">
        <f t="shared" si="1"/>
        <v>36</v>
      </c>
      <c r="F2087" s="1" t="str">
        <f>VLOOKUP(E2087,State_code!$B$1:$C$56, 2, FALSE)</f>
        <v>NY</v>
      </c>
      <c r="G2087" s="1">
        <v>3611.0</v>
      </c>
      <c r="H2087" s="1">
        <v>-2.0</v>
      </c>
      <c r="I2087" s="1" t="s">
        <v>2903</v>
      </c>
      <c r="J2087" s="5">
        <v>2.0</v>
      </c>
    </row>
    <row r="2088">
      <c r="A2088" s="1" t="s">
        <v>2904</v>
      </c>
      <c r="B2088" s="1">
        <v>190567.0</v>
      </c>
      <c r="C2088" s="1">
        <v>2.0</v>
      </c>
      <c r="D2088" s="1">
        <v>16.0</v>
      </c>
      <c r="E2088" s="1">
        <f t="shared" si="1"/>
        <v>36</v>
      </c>
      <c r="F2088" s="1" t="str">
        <f>VLOOKUP(E2088,State_code!$B$1:$C$56, 2, FALSE)</f>
        <v>NY</v>
      </c>
      <c r="G2088" s="1">
        <v>3613.0</v>
      </c>
      <c r="H2088" s="1">
        <v>-2.0</v>
      </c>
      <c r="I2088" s="1" t="s">
        <v>2904</v>
      </c>
      <c r="J2088" s="5">
        <v>4.0</v>
      </c>
    </row>
    <row r="2089">
      <c r="A2089" s="1" t="s">
        <v>2905</v>
      </c>
      <c r="B2089" s="1">
        <v>190576.0</v>
      </c>
      <c r="C2089" s="1">
        <v>2.0</v>
      </c>
      <c r="D2089" s="1">
        <v>15.0</v>
      </c>
      <c r="E2089" s="1">
        <f t="shared" si="1"/>
        <v>36</v>
      </c>
      <c r="F2089" s="1" t="str">
        <f>VLOOKUP(E2089,State_code!$B$1:$C$56, 2, FALSE)</f>
        <v>NY</v>
      </c>
      <c r="G2089" s="1">
        <v>3612.0</v>
      </c>
      <c r="H2089" s="1">
        <v>-2.0</v>
      </c>
      <c r="I2089" s="1" t="s">
        <v>2905</v>
      </c>
      <c r="J2089" s="5">
        <v>1.0</v>
      </c>
    </row>
    <row r="2090">
      <c r="A2090" s="1" t="s">
        <v>2906</v>
      </c>
      <c r="B2090" s="1">
        <v>190585.0</v>
      </c>
      <c r="C2090" s="1">
        <v>2.0</v>
      </c>
      <c r="D2090" s="1">
        <v>1.0</v>
      </c>
      <c r="E2090" s="1">
        <f t="shared" si="1"/>
        <v>36</v>
      </c>
      <c r="F2090" s="1" t="str">
        <f>VLOOKUP(E2090,State_code!$B$1:$C$56, 2, FALSE)</f>
        <v>NY</v>
      </c>
      <c r="G2090" s="1">
        <v>3615.0</v>
      </c>
      <c r="H2090" s="1">
        <v>-2.0</v>
      </c>
      <c r="I2090" s="1" t="s">
        <v>2906</v>
      </c>
      <c r="J2090" s="5">
        <v>3.0</v>
      </c>
    </row>
    <row r="2091">
      <c r="A2091" s="1" t="s">
        <v>2907</v>
      </c>
      <c r="B2091" s="1">
        <v>190594.0</v>
      </c>
      <c r="C2091" s="1">
        <v>2.0</v>
      </c>
      <c r="D2091" s="1">
        <v>18.0</v>
      </c>
      <c r="E2091" s="1">
        <f t="shared" si="1"/>
        <v>36</v>
      </c>
      <c r="F2091" s="1" t="str">
        <f>VLOOKUP(E2091,State_code!$B$1:$C$56, 2, FALSE)</f>
        <v>NY</v>
      </c>
      <c r="G2091" s="1">
        <v>3612.0</v>
      </c>
      <c r="H2091" s="1">
        <v>-2.0</v>
      </c>
      <c r="I2091" s="1" t="s">
        <v>2907</v>
      </c>
      <c r="J2091" s="5">
        <v>1.0</v>
      </c>
    </row>
    <row r="2092">
      <c r="A2092" s="1" t="s">
        <v>2908</v>
      </c>
      <c r="B2092" s="1">
        <v>190600.0</v>
      </c>
      <c r="C2092" s="1">
        <v>2.0</v>
      </c>
      <c r="D2092" s="1">
        <v>18.0</v>
      </c>
      <c r="E2092" s="1">
        <f t="shared" si="1"/>
        <v>36</v>
      </c>
      <c r="F2092" s="1" t="str">
        <f>VLOOKUP(E2092,State_code!$B$1:$C$56, 2, FALSE)</f>
        <v>NY</v>
      </c>
      <c r="G2092" s="1">
        <v>3612.0</v>
      </c>
      <c r="H2092" s="1">
        <v>-2.0</v>
      </c>
      <c r="I2092" s="1" t="s">
        <v>2908</v>
      </c>
      <c r="J2092" s="5">
        <v>3.0</v>
      </c>
    </row>
    <row r="2093">
      <c r="A2093" s="1" t="s">
        <v>2909</v>
      </c>
      <c r="B2093" s="1">
        <v>190619.0</v>
      </c>
      <c r="C2093" s="1">
        <v>2.0</v>
      </c>
      <c r="D2093" s="1">
        <v>2.0</v>
      </c>
      <c r="E2093" s="1">
        <f t="shared" si="1"/>
        <v>36</v>
      </c>
      <c r="F2093" s="1" t="str">
        <f>VLOOKUP(E2093,State_code!$B$1:$C$56, 2, FALSE)</f>
        <v>NY</v>
      </c>
      <c r="G2093" s="1">
        <v>3608.0</v>
      </c>
      <c r="H2093" s="1">
        <v>-2.0</v>
      </c>
      <c r="I2093" s="1" t="s">
        <v>2909</v>
      </c>
      <c r="J2093" s="5">
        <v>3.0</v>
      </c>
    </row>
    <row r="2094">
      <c r="A2094" s="1" t="s">
        <v>2910</v>
      </c>
      <c r="B2094" s="1">
        <v>190628.0</v>
      </c>
      <c r="C2094" s="1">
        <v>2.0</v>
      </c>
      <c r="D2094" s="1">
        <v>1.0</v>
      </c>
      <c r="E2094" s="1">
        <f t="shared" si="1"/>
        <v>36</v>
      </c>
      <c r="F2094" s="1" t="str">
        <f>VLOOKUP(E2094,State_code!$B$1:$C$56, 2, FALSE)</f>
        <v>NY</v>
      </c>
      <c r="G2094" s="1">
        <v>3607.0</v>
      </c>
      <c r="H2094" s="1">
        <v>-2.0</v>
      </c>
      <c r="I2094" s="1" t="s">
        <v>2910</v>
      </c>
      <c r="J2094" s="5">
        <v>3.0</v>
      </c>
    </row>
    <row r="2095">
      <c r="A2095" s="1" t="s">
        <v>2911</v>
      </c>
      <c r="B2095" s="1">
        <v>190637.0</v>
      </c>
      <c r="C2095" s="1">
        <v>2.0</v>
      </c>
      <c r="D2095" s="1">
        <v>18.0</v>
      </c>
      <c r="E2095" s="1">
        <f t="shared" si="1"/>
        <v>36</v>
      </c>
      <c r="F2095" s="1" t="str">
        <f>VLOOKUP(E2095,State_code!$B$1:$C$56, 2, FALSE)</f>
        <v>NY</v>
      </c>
      <c r="G2095" s="1">
        <v>3613.0</v>
      </c>
      <c r="H2095" s="1">
        <v>-2.0</v>
      </c>
      <c r="I2095" s="1" t="s">
        <v>2911</v>
      </c>
      <c r="J2095" s="5">
        <v>1.0</v>
      </c>
    </row>
    <row r="2096">
      <c r="A2096" s="1" t="s">
        <v>2912</v>
      </c>
      <c r="B2096" s="1">
        <v>190646.0</v>
      </c>
      <c r="C2096" s="1">
        <v>2.0</v>
      </c>
      <c r="D2096" s="1">
        <v>21.0</v>
      </c>
      <c r="E2096" s="1">
        <f t="shared" si="1"/>
        <v>36</v>
      </c>
      <c r="F2096" s="1" t="str">
        <f>VLOOKUP(E2096,State_code!$B$1:$C$56, 2, FALSE)</f>
        <v>NY</v>
      </c>
      <c r="G2096" s="1">
        <v>3609.0</v>
      </c>
      <c r="H2096" s="1">
        <v>-2.0</v>
      </c>
      <c r="I2096" s="1" t="s">
        <v>2912</v>
      </c>
      <c r="J2096" s="5">
        <v>4.0</v>
      </c>
    </row>
    <row r="2097">
      <c r="A2097" s="1" t="s">
        <v>2913</v>
      </c>
      <c r="B2097" s="1">
        <v>190655.0</v>
      </c>
      <c r="C2097" s="1">
        <v>2.0</v>
      </c>
      <c r="D2097" s="1">
        <v>22.0</v>
      </c>
      <c r="E2097" s="1">
        <f t="shared" si="1"/>
        <v>36</v>
      </c>
      <c r="F2097" s="1" t="str">
        <f>VLOOKUP(E2097,State_code!$B$1:$C$56, 2, FALSE)</f>
        <v>NY</v>
      </c>
      <c r="G2097" s="1">
        <v>3610.0</v>
      </c>
      <c r="H2097" s="1">
        <v>-2.0</v>
      </c>
      <c r="I2097" s="1" t="s">
        <v>2913</v>
      </c>
      <c r="J2097" s="5">
        <v>3.0</v>
      </c>
    </row>
    <row r="2098">
      <c r="A2098" s="1" t="s">
        <v>2914</v>
      </c>
      <c r="B2098" s="1">
        <v>190664.0</v>
      </c>
      <c r="C2098" s="1">
        <v>2.0</v>
      </c>
      <c r="D2098" s="1">
        <v>18.0</v>
      </c>
      <c r="E2098" s="1">
        <f t="shared" si="1"/>
        <v>36</v>
      </c>
      <c r="F2098" s="1" t="str">
        <f>VLOOKUP(E2098,State_code!$B$1:$C$56, 2, FALSE)</f>
        <v>NY</v>
      </c>
      <c r="G2098" s="1">
        <v>3606.0</v>
      </c>
      <c r="H2098" s="1">
        <v>-2.0</v>
      </c>
      <c r="I2098" s="1" t="s">
        <v>2914</v>
      </c>
      <c r="J2098" s="5">
        <v>3.0</v>
      </c>
    </row>
    <row r="2099">
      <c r="A2099" s="1" t="s">
        <v>2915</v>
      </c>
      <c r="B2099" s="1">
        <v>190673.0</v>
      </c>
      <c r="C2099" s="1">
        <v>2.0</v>
      </c>
      <c r="D2099" s="1">
        <v>1.0</v>
      </c>
      <c r="E2099" s="1">
        <f t="shared" si="1"/>
        <v>36</v>
      </c>
      <c r="F2099" s="1" t="str">
        <f>VLOOKUP(E2099,State_code!$B$1:$C$56, 2, FALSE)</f>
        <v>NY</v>
      </c>
      <c r="G2099" s="1">
        <v>3606.0</v>
      </c>
      <c r="H2099" s="1">
        <v>-2.0</v>
      </c>
      <c r="I2099" s="1" t="s">
        <v>2915</v>
      </c>
      <c r="J2099" s="5">
        <v>4.0</v>
      </c>
    </row>
    <row r="2100">
      <c r="A2100" s="1" t="s">
        <v>2916</v>
      </c>
      <c r="B2100" s="1">
        <v>190682.0</v>
      </c>
      <c r="C2100" s="1">
        <v>2.0</v>
      </c>
      <c r="D2100" s="1">
        <v>31.0</v>
      </c>
      <c r="E2100" s="1">
        <f t="shared" si="1"/>
        <v>36</v>
      </c>
      <c r="F2100" s="1" t="str">
        <f>VLOOKUP(E2100,State_code!$B$1:$C$56, 2, FALSE)</f>
        <v>NY</v>
      </c>
      <c r="G2100" s="1">
        <v>3607.0</v>
      </c>
      <c r="H2100" s="1">
        <v>-2.0</v>
      </c>
      <c r="I2100" s="1" t="s">
        <v>2916</v>
      </c>
      <c r="J2100" s="5">
        <v>1.0</v>
      </c>
    </row>
    <row r="2101">
      <c r="A2101" s="1" t="s">
        <v>2917</v>
      </c>
      <c r="B2101" s="1">
        <v>190691.0</v>
      </c>
      <c r="C2101" s="1">
        <v>2.0</v>
      </c>
      <c r="D2101" s="1">
        <v>20.0</v>
      </c>
      <c r="E2101" s="1">
        <f t="shared" si="1"/>
        <v>36</v>
      </c>
      <c r="F2101" s="1" t="str">
        <f>VLOOKUP(E2101,State_code!$B$1:$C$56, 2, FALSE)</f>
        <v>NY</v>
      </c>
      <c r="G2101" s="1">
        <v>3605.0</v>
      </c>
      <c r="H2101" s="1">
        <v>-2.0</v>
      </c>
      <c r="I2101" s="1" t="s">
        <v>2917</v>
      </c>
      <c r="J2101" s="5">
        <v>2.0</v>
      </c>
    </row>
    <row r="2102" hidden="1">
      <c r="A2102" s="1" t="s">
        <v>2918</v>
      </c>
      <c r="B2102" s="1">
        <v>190707.0</v>
      </c>
      <c r="C2102" s="1">
        <v>2.0</v>
      </c>
      <c r="D2102" s="1">
        <v>-2.0</v>
      </c>
      <c r="E2102" s="1">
        <f t="shared" si="1"/>
        <v>36</v>
      </c>
      <c r="F2102" s="1" t="str">
        <f>VLOOKUP(E2102,State_code!$B$1:$C$56, 2, FALSE)</f>
        <v>NY</v>
      </c>
      <c r="G2102" s="1">
        <v>3621.0</v>
      </c>
      <c r="H2102" s="1">
        <v>-2.0</v>
      </c>
      <c r="I2102" s="1" t="s">
        <v>2918</v>
      </c>
      <c r="J2102" s="5">
        <v>4.0</v>
      </c>
    </row>
    <row r="2103" hidden="1">
      <c r="A2103" s="1" t="s">
        <v>2919</v>
      </c>
      <c r="B2103" s="1">
        <v>190716.0</v>
      </c>
      <c r="C2103" s="1">
        <v>2.0</v>
      </c>
      <c r="D2103" s="1">
        <v>17.0</v>
      </c>
      <c r="E2103" s="1">
        <f t="shared" si="1"/>
        <v>36</v>
      </c>
      <c r="F2103" s="1" t="str">
        <f>VLOOKUP(E2103,State_code!$B$1:$C$56, 2, FALSE)</f>
        <v>NY</v>
      </c>
      <c r="G2103" s="1">
        <v>3626.0</v>
      </c>
      <c r="H2103" s="1">
        <v>-2.0</v>
      </c>
      <c r="I2103" s="1" t="s">
        <v>2919</v>
      </c>
      <c r="J2103" s="5">
        <v>3.0</v>
      </c>
    </row>
    <row r="2104" hidden="1">
      <c r="A2104" s="1" t="s">
        <v>2920</v>
      </c>
      <c r="B2104" s="1">
        <v>190725.0</v>
      </c>
      <c r="C2104" s="1">
        <v>2.0</v>
      </c>
      <c r="D2104" s="1">
        <v>17.0</v>
      </c>
      <c r="E2104" s="1">
        <f t="shared" si="1"/>
        <v>36</v>
      </c>
      <c r="F2104" s="1" t="str">
        <f>VLOOKUP(E2104,State_code!$B$1:$C$56, 2, FALSE)</f>
        <v>NY</v>
      </c>
      <c r="G2104" s="1">
        <v>3626.0</v>
      </c>
      <c r="H2104" s="1">
        <v>-2.0</v>
      </c>
      <c r="I2104" s="1" t="s">
        <v>2920</v>
      </c>
      <c r="J2104" s="5">
        <v>2.0</v>
      </c>
    </row>
    <row r="2105" hidden="1">
      <c r="A2105" s="1" t="s">
        <v>2921</v>
      </c>
      <c r="B2105" s="1">
        <v>190752.0</v>
      </c>
      <c r="C2105" s="1">
        <v>2.0</v>
      </c>
      <c r="D2105" s="1">
        <v>24.0</v>
      </c>
      <c r="E2105" s="1">
        <f t="shared" si="1"/>
        <v>36</v>
      </c>
      <c r="F2105" s="1" t="str">
        <f>VLOOKUP(E2105,State_code!$B$1:$C$56, 2, FALSE)</f>
        <v>NY</v>
      </c>
      <c r="G2105" s="1">
        <v>3605.0</v>
      </c>
      <c r="H2105" s="1">
        <v>-2.0</v>
      </c>
      <c r="I2105" s="1" t="s">
        <v>2921</v>
      </c>
      <c r="J2105" s="5">
        <v>3.0</v>
      </c>
    </row>
    <row r="2106" hidden="1">
      <c r="A2106" s="1" t="s">
        <v>2922</v>
      </c>
      <c r="B2106" s="1">
        <v>190761.0</v>
      </c>
      <c r="C2106" s="1">
        <v>2.0</v>
      </c>
      <c r="D2106" s="1">
        <v>17.0</v>
      </c>
      <c r="E2106" s="1">
        <f t="shared" si="1"/>
        <v>36</v>
      </c>
      <c r="F2106" s="1" t="str">
        <f>VLOOKUP(E2106,State_code!$B$1:$C$56, 2, FALSE)</f>
        <v>NY</v>
      </c>
      <c r="G2106" s="1">
        <v>3617.0</v>
      </c>
      <c r="H2106" s="1">
        <v>-2.0</v>
      </c>
      <c r="I2106" s="1" t="s">
        <v>2922</v>
      </c>
      <c r="J2106" s="5">
        <v>1.0</v>
      </c>
    </row>
    <row r="2107" hidden="1">
      <c r="A2107" s="1" t="s">
        <v>2923</v>
      </c>
      <c r="B2107" s="1">
        <v>190840.0</v>
      </c>
      <c r="C2107" s="1">
        <v>2.0</v>
      </c>
      <c r="D2107" s="1">
        <v>2.0</v>
      </c>
      <c r="E2107" s="1">
        <f t="shared" si="1"/>
        <v>36</v>
      </c>
      <c r="F2107" s="1" t="str">
        <f>VLOOKUP(E2107,State_code!$B$1:$C$56, 2, FALSE)</f>
        <v>NY</v>
      </c>
      <c r="G2107" s="1">
        <v>3618.0</v>
      </c>
      <c r="H2107" s="1">
        <v>-2.0</v>
      </c>
      <c r="I2107" s="1" t="s">
        <v>2923</v>
      </c>
      <c r="J2107" s="5">
        <v>2.0</v>
      </c>
    </row>
    <row r="2108" hidden="1">
      <c r="A2108" s="1" t="s">
        <v>2924</v>
      </c>
      <c r="B2108" s="1">
        <v>190956.0</v>
      </c>
      <c r="C2108" s="1">
        <v>2.0</v>
      </c>
      <c r="D2108" s="1">
        <v>10.0</v>
      </c>
      <c r="E2108" s="1">
        <f t="shared" si="1"/>
        <v>36</v>
      </c>
      <c r="F2108" s="1" t="str">
        <f>VLOOKUP(E2108,State_code!$B$1:$C$56, 2, FALSE)</f>
        <v>NY</v>
      </c>
      <c r="G2108" s="1">
        <v>3620.0</v>
      </c>
      <c r="H2108" s="1">
        <v>-2.0</v>
      </c>
      <c r="I2108" s="1" t="s">
        <v>2924</v>
      </c>
      <c r="J2108" s="5">
        <v>1.0</v>
      </c>
    </row>
    <row r="2109" hidden="1">
      <c r="A2109" s="1" t="s">
        <v>563</v>
      </c>
      <c r="B2109" s="1">
        <v>190983.0</v>
      </c>
      <c r="C2109" s="1">
        <v>2.0</v>
      </c>
      <c r="D2109" s="1">
        <v>22.0</v>
      </c>
      <c r="E2109" s="1">
        <f t="shared" si="1"/>
        <v>36</v>
      </c>
      <c r="F2109" s="1" t="str">
        <f>VLOOKUP(E2109,State_code!$B$1:$C$56, 2, FALSE)</f>
        <v>NY</v>
      </c>
      <c r="G2109" s="1">
        <v>3623.0</v>
      </c>
      <c r="H2109" s="1">
        <v>-2.0</v>
      </c>
      <c r="I2109" s="1" t="s">
        <v>563</v>
      </c>
      <c r="J2109" s="5">
        <v>4.0</v>
      </c>
    </row>
    <row r="2110" hidden="1">
      <c r="A2110" s="1" t="s">
        <v>2925</v>
      </c>
      <c r="B2110" s="1">
        <v>191083.0</v>
      </c>
      <c r="C2110" s="1">
        <v>2.0</v>
      </c>
      <c r="D2110" s="1">
        <v>5.0</v>
      </c>
      <c r="E2110" s="1">
        <f t="shared" si="1"/>
        <v>36</v>
      </c>
      <c r="F2110" s="1" t="str">
        <f>VLOOKUP(E2110,State_code!$B$1:$C$56, 2, FALSE)</f>
        <v>NY</v>
      </c>
      <c r="G2110" s="1">
        <v>3626.0</v>
      </c>
      <c r="H2110" s="1">
        <v>-2.0</v>
      </c>
      <c r="I2110" s="1" t="s">
        <v>2925</v>
      </c>
      <c r="J2110" s="5">
        <v>3.0</v>
      </c>
    </row>
    <row r="2111" hidden="1">
      <c r="A2111" s="1" t="s">
        <v>122</v>
      </c>
      <c r="B2111" s="1">
        <v>191126.0</v>
      </c>
      <c r="C2111" s="1">
        <v>2.0</v>
      </c>
      <c r="D2111" s="1">
        <v>20.0</v>
      </c>
      <c r="E2111" s="1">
        <f t="shared" si="1"/>
        <v>36</v>
      </c>
      <c r="F2111" s="1" t="str">
        <f>VLOOKUP(E2111,State_code!$B$1:$C$56, 2, FALSE)</f>
        <v>NY</v>
      </c>
      <c r="G2111" s="1">
        <v>3612.0</v>
      </c>
      <c r="H2111" s="1">
        <v>-2.0</v>
      </c>
      <c r="I2111" s="1" t="s">
        <v>122</v>
      </c>
      <c r="J2111" s="5">
        <v>4.0</v>
      </c>
    </row>
    <row r="2112" hidden="1">
      <c r="A2112" s="1" t="s">
        <v>2926</v>
      </c>
      <c r="B2112" s="1">
        <v>191199.0</v>
      </c>
      <c r="C2112" s="1">
        <v>2.0</v>
      </c>
      <c r="D2112" s="1">
        <v>3.0</v>
      </c>
      <c r="E2112" s="1">
        <f t="shared" si="1"/>
        <v>36</v>
      </c>
      <c r="F2112" s="1" t="str">
        <f>VLOOKUP(E2112,State_code!$B$1:$C$56, 2, FALSE)</f>
        <v>NY</v>
      </c>
      <c r="G2112" s="1">
        <v>3624.0</v>
      </c>
      <c r="H2112" s="1">
        <v>-2.0</v>
      </c>
      <c r="I2112" s="1" t="s">
        <v>2926</v>
      </c>
      <c r="J2112" s="5">
        <v>3.0</v>
      </c>
    </row>
    <row r="2113" hidden="1">
      <c r="A2113" s="1" t="s">
        <v>2927</v>
      </c>
      <c r="B2113" s="1">
        <v>191205.0</v>
      </c>
      <c r="C2113" s="1">
        <v>2.0</v>
      </c>
      <c r="D2113" s="1">
        <v>30.0</v>
      </c>
      <c r="E2113" s="1">
        <f t="shared" si="1"/>
        <v>36</v>
      </c>
      <c r="F2113" s="1" t="str">
        <f>VLOOKUP(E2113,State_code!$B$1:$C$56, 2, FALSE)</f>
        <v>NY</v>
      </c>
      <c r="G2113" s="1">
        <v>3601.0</v>
      </c>
      <c r="H2113" s="1">
        <v>-2.0</v>
      </c>
      <c r="I2113" s="1" t="s">
        <v>2927</v>
      </c>
      <c r="J2113" s="5">
        <v>2.0</v>
      </c>
    </row>
    <row r="2114" hidden="1">
      <c r="A2114" s="1" t="s">
        <v>955</v>
      </c>
      <c r="B2114" s="1">
        <v>191241.0</v>
      </c>
      <c r="C2114" s="1">
        <v>2.0</v>
      </c>
      <c r="D2114" s="1">
        <v>16.0</v>
      </c>
      <c r="E2114" s="1">
        <f t="shared" si="1"/>
        <v>36</v>
      </c>
      <c r="F2114" s="1" t="str">
        <f>VLOOKUP(E2114,State_code!$B$1:$C$56, 2, FALSE)</f>
        <v>NY</v>
      </c>
      <c r="G2114" s="1">
        <v>3615.0</v>
      </c>
      <c r="H2114" s="1">
        <v>30.0</v>
      </c>
      <c r="I2114" s="1" t="s">
        <v>955</v>
      </c>
      <c r="J2114" s="5">
        <v>4.0</v>
      </c>
    </row>
    <row r="2115" hidden="1">
      <c r="A2115" s="1" t="s">
        <v>2928</v>
      </c>
      <c r="B2115" s="1">
        <v>191302.0</v>
      </c>
      <c r="C2115" s="1">
        <v>2.0</v>
      </c>
      <c r="D2115" s="1">
        <v>1.0</v>
      </c>
      <c r="E2115" s="1">
        <f t="shared" si="1"/>
        <v>36</v>
      </c>
      <c r="F2115" s="1" t="str">
        <f>VLOOKUP(E2115,State_code!$B$1:$C$56, 2, FALSE)</f>
        <v>NY</v>
      </c>
      <c r="G2115" s="1">
        <v>3621.0</v>
      </c>
      <c r="H2115" s="1">
        <v>-2.0</v>
      </c>
      <c r="I2115" s="1" t="s">
        <v>2928</v>
      </c>
      <c r="J2115" s="5">
        <v>3.0</v>
      </c>
    </row>
    <row r="2116" hidden="1">
      <c r="A2116" s="1" t="s">
        <v>2929</v>
      </c>
      <c r="B2116" s="1">
        <v>191311.0</v>
      </c>
      <c r="C2116" s="1">
        <v>2.0</v>
      </c>
      <c r="D2116" s="1">
        <v>-2.0</v>
      </c>
      <c r="E2116" s="1">
        <f t="shared" si="1"/>
        <v>36</v>
      </c>
      <c r="F2116" s="1" t="str">
        <f>VLOOKUP(E2116,State_code!$B$1:$C$56, 2, FALSE)</f>
        <v>NY</v>
      </c>
      <c r="G2116" s="1">
        <v>3612.0</v>
      </c>
      <c r="H2116" s="1">
        <v>-2.0</v>
      </c>
      <c r="I2116" s="1" t="s">
        <v>2929</v>
      </c>
      <c r="J2116" s="5">
        <v>2.0</v>
      </c>
    </row>
    <row r="2117" hidden="1">
      <c r="A2117" s="1" t="s">
        <v>2930</v>
      </c>
      <c r="B2117" s="1">
        <v>191339.0</v>
      </c>
      <c r="C2117" s="1">
        <v>2.0</v>
      </c>
      <c r="D2117" s="1">
        <v>5.0</v>
      </c>
      <c r="E2117" s="1">
        <f t="shared" si="1"/>
        <v>36</v>
      </c>
      <c r="F2117" s="1" t="str">
        <f>VLOOKUP(E2117,State_code!$B$1:$C$56, 2, FALSE)</f>
        <v>NY</v>
      </c>
      <c r="G2117" s="1">
        <v>3624.0</v>
      </c>
      <c r="H2117" s="1">
        <v>-2.0</v>
      </c>
      <c r="I2117" s="1" t="s">
        <v>2930</v>
      </c>
      <c r="J2117" s="5">
        <v>2.0</v>
      </c>
    </row>
    <row r="2118" hidden="1">
      <c r="A2118" s="1" t="s">
        <v>953</v>
      </c>
      <c r="B2118" s="1">
        <v>191515.0</v>
      </c>
      <c r="C2118" s="1">
        <v>2.0</v>
      </c>
      <c r="D2118" s="1">
        <v>21.0</v>
      </c>
      <c r="E2118" s="1">
        <f t="shared" si="1"/>
        <v>36</v>
      </c>
      <c r="F2118" s="1" t="str">
        <f>VLOOKUP(E2118,State_code!$B$1:$C$56, 2, FALSE)</f>
        <v>NY</v>
      </c>
      <c r="G2118" s="1">
        <v>3622.0</v>
      </c>
      <c r="H2118" s="1">
        <v>-2.0</v>
      </c>
      <c r="I2118" s="1" t="s">
        <v>953</v>
      </c>
      <c r="J2118" s="5">
        <v>3.0</v>
      </c>
    </row>
    <row r="2119" hidden="1">
      <c r="A2119" s="1" t="s">
        <v>2931</v>
      </c>
      <c r="B2119" s="1">
        <v>191533.0</v>
      </c>
      <c r="C2119" s="1">
        <v>2.0</v>
      </c>
      <c r="D2119" s="1">
        <v>21.0</v>
      </c>
      <c r="E2119" s="1">
        <f t="shared" si="1"/>
        <v>36</v>
      </c>
      <c r="F2119" s="1" t="str">
        <f>VLOOKUP(E2119,State_code!$B$1:$C$56, 2, FALSE)</f>
        <v>NY</v>
      </c>
      <c r="G2119" s="1">
        <v>3619.0</v>
      </c>
      <c r="H2119" s="1">
        <v>-2.0</v>
      </c>
      <c r="I2119" s="1" t="s">
        <v>2931</v>
      </c>
      <c r="J2119" s="5">
        <v>2.0</v>
      </c>
    </row>
    <row r="2120" hidden="1">
      <c r="A2120" s="1" t="s">
        <v>2932</v>
      </c>
      <c r="B2120" s="1">
        <v>191597.0</v>
      </c>
      <c r="C2120" s="1">
        <v>2.0</v>
      </c>
      <c r="D2120" s="1">
        <v>26.0</v>
      </c>
      <c r="E2120" s="1">
        <f t="shared" si="1"/>
        <v>36</v>
      </c>
      <c r="F2120" s="1" t="str">
        <f>VLOOKUP(E2120,State_code!$B$1:$C$56, 2, FALSE)</f>
        <v>NY</v>
      </c>
      <c r="G2120" s="1">
        <v>3613.0</v>
      </c>
      <c r="H2120" s="1">
        <v>-2.0</v>
      </c>
      <c r="I2120" s="1" t="s">
        <v>2932</v>
      </c>
      <c r="J2120" s="5">
        <v>4.0</v>
      </c>
    </row>
    <row r="2121" hidden="1">
      <c r="A2121" s="1" t="s">
        <v>2933</v>
      </c>
      <c r="B2121" s="1">
        <v>191612.0</v>
      </c>
      <c r="C2121" s="1">
        <v>2.0</v>
      </c>
      <c r="D2121" s="1">
        <v>5.0</v>
      </c>
      <c r="E2121" s="1">
        <f t="shared" si="1"/>
        <v>36</v>
      </c>
      <c r="F2121" s="1" t="str">
        <f>VLOOKUP(E2121,State_code!$B$1:$C$56, 2, FALSE)</f>
        <v>NY</v>
      </c>
      <c r="G2121" s="1">
        <v>3621.0</v>
      </c>
      <c r="H2121" s="1">
        <v>-2.0</v>
      </c>
      <c r="I2121" s="1" t="s">
        <v>2933</v>
      </c>
      <c r="J2121" s="5">
        <v>3.0</v>
      </c>
    </row>
    <row r="2122" hidden="1">
      <c r="A2122" s="1" t="s">
        <v>2934</v>
      </c>
      <c r="B2122" s="1">
        <v>191621.0</v>
      </c>
      <c r="C2122" s="1">
        <v>2.0</v>
      </c>
      <c r="D2122" s="1">
        <v>22.0</v>
      </c>
      <c r="E2122" s="1">
        <f t="shared" si="1"/>
        <v>36</v>
      </c>
      <c r="F2122" s="1" t="str">
        <f>VLOOKUP(E2122,State_code!$B$1:$C$56, 2, FALSE)</f>
        <v>NY</v>
      </c>
      <c r="G2122" s="1">
        <v>3623.0</v>
      </c>
      <c r="H2122" s="1">
        <v>30.0</v>
      </c>
      <c r="I2122" s="1" t="s">
        <v>2934</v>
      </c>
      <c r="J2122" s="5">
        <v>3.0</v>
      </c>
    </row>
    <row r="2123" hidden="1">
      <c r="A2123" s="1" t="s">
        <v>2935</v>
      </c>
      <c r="B2123" s="1">
        <v>191630.0</v>
      </c>
      <c r="C2123" s="1">
        <v>2.0</v>
      </c>
      <c r="D2123" s="1">
        <v>21.0</v>
      </c>
      <c r="E2123" s="1">
        <f t="shared" si="1"/>
        <v>36</v>
      </c>
      <c r="F2123" s="1" t="str">
        <f>VLOOKUP(E2123,State_code!$B$1:$C$56, 2, FALSE)</f>
        <v>NY</v>
      </c>
      <c r="G2123" s="1">
        <v>3624.0</v>
      </c>
      <c r="H2123" s="1">
        <v>-2.0</v>
      </c>
      <c r="I2123" s="1" t="s">
        <v>2935</v>
      </c>
      <c r="J2123" s="5">
        <v>4.0</v>
      </c>
    </row>
    <row r="2124" hidden="1">
      <c r="A2124" s="1" t="s">
        <v>779</v>
      </c>
      <c r="B2124" s="1">
        <v>191649.0</v>
      </c>
      <c r="C2124" s="1">
        <v>2.0</v>
      </c>
      <c r="D2124" s="1">
        <v>17.0</v>
      </c>
      <c r="E2124" s="1">
        <f t="shared" si="1"/>
        <v>36</v>
      </c>
      <c r="F2124" s="1" t="str">
        <f>VLOOKUP(E2124,State_code!$B$1:$C$56, 2, FALSE)</f>
        <v>NY</v>
      </c>
      <c r="G2124" s="1">
        <v>3604.0</v>
      </c>
      <c r="H2124" s="1">
        <v>-2.0</v>
      </c>
      <c r="I2124" s="1" t="s">
        <v>779</v>
      </c>
      <c r="J2124" s="5">
        <v>3.0</v>
      </c>
    </row>
    <row r="2125" hidden="1">
      <c r="A2125" s="1" t="s">
        <v>2936</v>
      </c>
      <c r="B2125" s="1">
        <v>191676.0</v>
      </c>
      <c r="C2125" s="1">
        <v>2.0</v>
      </c>
      <c r="D2125" s="1">
        <v>21.0</v>
      </c>
      <c r="E2125" s="1">
        <f t="shared" si="1"/>
        <v>36</v>
      </c>
      <c r="F2125" s="1" t="str">
        <f>VLOOKUP(E2125,State_code!$B$1:$C$56, 2, FALSE)</f>
        <v>NY</v>
      </c>
      <c r="G2125" s="1">
        <v>3623.0</v>
      </c>
      <c r="H2125" s="1">
        <v>89.0</v>
      </c>
      <c r="I2125" s="1" t="s">
        <v>2936</v>
      </c>
      <c r="J2125" s="5">
        <v>3.0</v>
      </c>
    </row>
    <row r="2126" hidden="1">
      <c r="A2126" s="1" t="s">
        <v>2937</v>
      </c>
      <c r="B2126" s="1">
        <v>191719.0</v>
      </c>
      <c r="C2126" s="1">
        <v>2.0</v>
      </c>
      <c r="D2126" s="1">
        <v>5.0</v>
      </c>
      <c r="E2126" s="1">
        <f t="shared" si="1"/>
        <v>36</v>
      </c>
      <c r="F2126" s="1" t="str">
        <f>VLOOKUP(E2126,State_code!$B$1:$C$56, 2, FALSE)</f>
        <v>NY</v>
      </c>
      <c r="G2126" s="1">
        <v>3620.0</v>
      </c>
      <c r="H2126" s="1">
        <v>-2.0</v>
      </c>
      <c r="I2126" s="1" t="s">
        <v>2937</v>
      </c>
      <c r="J2126" s="5">
        <v>3.0</v>
      </c>
    </row>
    <row r="2127" hidden="1">
      <c r="A2127" s="1" t="s">
        <v>2938</v>
      </c>
      <c r="B2127" s="1">
        <v>191728.0</v>
      </c>
      <c r="C2127" s="1">
        <v>2.0</v>
      </c>
      <c r="D2127" s="1">
        <v>-2.0</v>
      </c>
      <c r="E2127" s="1">
        <f t="shared" si="1"/>
        <v>36</v>
      </c>
      <c r="F2127" s="1" t="str">
        <f>VLOOKUP(E2127,State_code!$B$1:$C$56, 2, FALSE)</f>
        <v>NY</v>
      </c>
      <c r="G2127" s="1">
        <v>3603.0</v>
      </c>
      <c r="H2127" s="1">
        <v>-2.0</v>
      </c>
      <c r="I2127" s="1" t="s">
        <v>2938</v>
      </c>
      <c r="J2127" s="5">
        <v>3.0</v>
      </c>
    </row>
    <row r="2128" hidden="1">
      <c r="A2128" s="1" t="s">
        <v>147</v>
      </c>
      <c r="B2128" s="1">
        <v>191931.0</v>
      </c>
      <c r="C2128" s="1">
        <v>2.0</v>
      </c>
      <c r="D2128" s="1">
        <v>18.0</v>
      </c>
      <c r="E2128" s="1">
        <f t="shared" si="1"/>
        <v>36</v>
      </c>
      <c r="F2128" s="1" t="str">
        <f>VLOOKUP(E2128,State_code!$B$1:$C$56, 2, FALSE)</f>
        <v>NY</v>
      </c>
      <c r="G2128" s="1">
        <v>3616.0</v>
      </c>
      <c r="H2128" s="1">
        <v>30.0</v>
      </c>
      <c r="I2128" s="1" t="s">
        <v>147</v>
      </c>
      <c r="J2128" s="5">
        <v>3.0</v>
      </c>
    </row>
    <row r="2129" hidden="1">
      <c r="A2129" s="1" t="s">
        <v>2939</v>
      </c>
      <c r="B2129" s="1">
        <v>191940.0</v>
      </c>
      <c r="C2129" s="1">
        <v>2.0</v>
      </c>
      <c r="D2129" s="1">
        <v>-2.0</v>
      </c>
      <c r="E2129" s="1">
        <f t="shared" si="1"/>
        <v>36</v>
      </c>
      <c r="F2129" s="1" t="str">
        <f>VLOOKUP(E2129,State_code!$B$1:$C$56, 2, FALSE)</f>
        <v>NY</v>
      </c>
      <c r="G2129" s="1">
        <v>3625.0</v>
      </c>
      <c r="H2129" s="1">
        <v>-2.0</v>
      </c>
      <c r="I2129" s="1" t="s">
        <v>2939</v>
      </c>
      <c r="J2129" s="5">
        <v>3.0</v>
      </c>
    </row>
    <row r="2130" hidden="1">
      <c r="A2130" s="1" t="s">
        <v>2940</v>
      </c>
      <c r="B2130" s="1">
        <v>191959.0</v>
      </c>
      <c r="C2130" s="1">
        <v>2.0</v>
      </c>
      <c r="D2130" s="1">
        <v>11.0</v>
      </c>
      <c r="E2130" s="1">
        <f t="shared" si="1"/>
        <v>36</v>
      </c>
      <c r="F2130" s="1" t="str">
        <f>VLOOKUP(E2130,State_code!$B$1:$C$56, 2, FALSE)</f>
        <v>NY</v>
      </c>
      <c r="G2130" s="1">
        <v>3602.0</v>
      </c>
      <c r="H2130" s="1">
        <v>-2.0</v>
      </c>
      <c r="I2130" s="1" t="s">
        <v>2940</v>
      </c>
      <c r="J2130" s="5">
        <v>4.0</v>
      </c>
    </row>
    <row r="2131" hidden="1">
      <c r="A2131" s="1" t="s">
        <v>206</v>
      </c>
      <c r="B2131" s="1">
        <v>191968.0</v>
      </c>
      <c r="C2131" s="1">
        <v>2.0</v>
      </c>
      <c r="D2131" s="1">
        <v>18.0</v>
      </c>
      <c r="E2131" s="1">
        <f t="shared" si="1"/>
        <v>36</v>
      </c>
      <c r="F2131" s="1" t="str">
        <f>VLOOKUP(E2131,State_code!$B$1:$C$56, 2, FALSE)</f>
        <v>NY</v>
      </c>
      <c r="G2131" s="1">
        <v>3619.0</v>
      </c>
      <c r="H2131" s="1">
        <v>-2.0</v>
      </c>
      <c r="I2131" s="1" t="s">
        <v>206</v>
      </c>
      <c r="J2131" s="5">
        <v>3.0</v>
      </c>
    </row>
    <row r="2132" hidden="1">
      <c r="A2132" s="1" t="s">
        <v>2941</v>
      </c>
      <c r="B2132" s="1">
        <v>191986.0</v>
      </c>
      <c r="C2132" s="1">
        <v>2.0</v>
      </c>
      <c r="D2132" s="1">
        <v>2.0</v>
      </c>
      <c r="E2132" s="1">
        <f t="shared" si="1"/>
        <v>36</v>
      </c>
      <c r="F2132" s="1" t="str">
        <f>VLOOKUP(E2132,State_code!$B$1:$C$56, 2, FALSE)</f>
        <v>NY</v>
      </c>
      <c r="G2132" s="1">
        <v>3623.0</v>
      </c>
      <c r="H2132" s="1">
        <v>-2.0</v>
      </c>
      <c r="I2132" s="1" t="s">
        <v>2941</v>
      </c>
      <c r="J2132" s="5">
        <v>4.0</v>
      </c>
    </row>
    <row r="2133" hidden="1">
      <c r="A2133" s="1" t="s">
        <v>2942</v>
      </c>
      <c r="B2133" s="1">
        <v>192004.0</v>
      </c>
      <c r="C2133" s="1">
        <v>2.0</v>
      </c>
      <c r="D2133" s="1">
        <v>29.0</v>
      </c>
      <c r="E2133" s="1">
        <f t="shared" si="1"/>
        <v>36</v>
      </c>
      <c r="F2133" s="1" t="str">
        <f>VLOOKUP(E2133,State_code!$B$1:$C$56, 2, FALSE)</f>
        <v>NY</v>
      </c>
      <c r="G2133" s="1">
        <v>3623.0</v>
      </c>
      <c r="H2133" s="1">
        <v>-2.0</v>
      </c>
      <c r="I2133" s="1" t="s">
        <v>2942</v>
      </c>
      <c r="J2133" s="5">
        <v>2.0</v>
      </c>
    </row>
    <row r="2134" hidden="1">
      <c r="A2134" s="1" t="s">
        <v>2943</v>
      </c>
      <c r="B2134" s="1">
        <v>192022.0</v>
      </c>
      <c r="C2134" s="1">
        <v>2.0</v>
      </c>
      <c r="D2134" s="1">
        <v>2.0</v>
      </c>
      <c r="E2134" s="1">
        <f t="shared" si="1"/>
        <v>36</v>
      </c>
      <c r="F2134" s="1" t="str">
        <f>VLOOKUP(E2134,State_code!$B$1:$C$56, 2, FALSE)</f>
        <v>NY</v>
      </c>
      <c r="G2134" s="1">
        <v>3624.0</v>
      </c>
      <c r="H2134" s="1">
        <v>-2.0</v>
      </c>
      <c r="I2134" s="1" t="s">
        <v>2943</v>
      </c>
      <c r="J2134" s="5">
        <v>4.0</v>
      </c>
    </row>
    <row r="2135" hidden="1">
      <c r="A2135" s="1" t="s">
        <v>2944</v>
      </c>
      <c r="B2135" s="1">
        <v>192040.0</v>
      </c>
      <c r="C2135" s="1">
        <v>2.0</v>
      </c>
      <c r="D2135" s="1">
        <v>24.0</v>
      </c>
      <c r="E2135" s="1">
        <f t="shared" si="1"/>
        <v>36</v>
      </c>
      <c r="F2135" s="1" t="str">
        <f>VLOOKUP(E2135,State_code!$B$1:$C$56, 2, FALSE)</f>
        <v>NY</v>
      </c>
      <c r="G2135" s="1">
        <v>3613.0</v>
      </c>
      <c r="H2135" s="1">
        <v>80.0</v>
      </c>
      <c r="I2135" s="1" t="s">
        <v>2944</v>
      </c>
      <c r="J2135" s="5">
        <v>2.0</v>
      </c>
    </row>
    <row r="2136" hidden="1">
      <c r="A2136" s="1" t="s">
        <v>2945</v>
      </c>
      <c r="B2136" s="1">
        <v>192110.0</v>
      </c>
      <c r="C2136" s="1">
        <v>2.0</v>
      </c>
      <c r="D2136" s="1">
        <v>30.0</v>
      </c>
      <c r="E2136" s="1">
        <f t="shared" si="1"/>
        <v>36</v>
      </c>
      <c r="F2136" s="1" t="str">
        <f>VLOOKUP(E2136,State_code!$B$1:$C$56, 2, FALSE)</f>
        <v>NY</v>
      </c>
      <c r="G2136" s="1">
        <v>3612.0</v>
      </c>
      <c r="H2136" s="1">
        <v>-2.0</v>
      </c>
      <c r="I2136" s="1" t="s">
        <v>2945</v>
      </c>
      <c r="J2136" s="5">
        <v>1.0</v>
      </c>
    </row>
    <row r="2137" hidden="1">
      <c r="A2137" s="1" t="s">
        <v>2946</v>
      </c>
      <c r="B2137" s="1">
        <v>192165.0</v>
      </c>
      <c r="C2137" s="1">
        <v>2.0</v>
      </c>
      <c r="D2137" s="1">
        <v>24.0</v>
      </c>
      <c r="E2137" s="1">
        <f t="shared" si="1"/>
        <v>36</v>
      </c>
      <c r="F2137" s="1" t="str">
        <f>VLOOKUP(E2137,State_code!$B$1:$C$56, 2, FALSE)</f>
        <v>NY</v>
      </c>
      <c r="G2137" s="1">
        <v>3617.0</v>
      </c>
      <c r="H2137" s="1">
        <v>80.0</v>
      </c>
      <c r="I2137" s="1" t="s">
        <v>2946</v>
      </c>
      <c r="J2137" s="5">
        <v>4.0</v>
      </c>
    </row>
    <row r="2138" hidden="1">
      <c r="A2138" s="1" t="s">
        <v>927</v>
      </c>
      <c r="B2138" s="1">
        <v>192192.0</v>
      </c>
      <c r="C2138" s="1">
        <v>2.0</v>
      </c>
      <c r="D2138" s="1">
        <v>19.0</v>
      </c>
      <c r="E2138" s="1">
        <f t="shared" si="1"/>
        <v>36</v>
      </c>
      <c r="F2138" s="1" t="str">
        <f>VLOOKUP(E2138,State_code!$B$1:$C$56, 2, FALSE)</f>
        <v>NY</v>
      </c>
      <c r="G2138" s="1">
        <v>3624.0</v>
      </c>
      <c r="H2138" s="1">
        <v>-2.0</v>
      </c>
      <c r="I2138" s="1" t="s">
        <v>927</v>
      </c>
      <c r="J2138" s="5">
        <v>2.0</v>
      </c>
    </row>
    <row r="2139" hidden="1">
      <c r="A2139" s="1" t="s">
        <v>2947</v>
      </c>
      <c r="B2139" s="1">
        <v>192271.0</v>
      </c>
      <c r="C2139" s="1">
        <v>2.0</v>
      </c>
      <c r="D2139" s="1">
        <v>29.0</v>
      </c>
      <c r="E2139" s="1">
        <f t="shared" si="1"/>
        <v>36</v>
      </c>
      <c r="F2139" s="1" t="str">
        <f>VLOOKUP(E2139,State_code!$B$1:$C$56, 2, FALSE)</f>
        <v>NY</v>
      </c>
      <c r="G2139" s="1">
        <v>3612.0</v>
      </c>
      <c r="H2139" s="1">
        <v>-2.0</v>
      </c>
      <c r="I2139" s="1" t="s">
        <v>2947</v>
      </c>
      <c r="J2139" s="5">
        <v>1.0</v>
      </c>
    </row>
    <row r="2140" hidden="1">
      <c r="A2140" s="1" t="s">
        <v>543</v>
      </c>
      <c r="B2140" s="1">
        <v>192323.0</v>
      </c>
      <c r="C2140" s="1">
        <v>2.0</v>
      </c>
      <c r="D2140" s="1">
        <v>18.0</v>
      </c>
      <c r="E2140" s="1">
        <f t="shared" si="1"/>
        <v>36</v>
      </c>
      <c r="F2140" s="1" t="str">
        <f>VLOOKUP(E2140,State_code!$B$1:$C$56, 2, FALSE)</f>
        <v>NY</v>
      </c>
      <c r="G2140" s="1">
        <v>3622.0</v>
      </c>
      <c r="H2140" s="1">
        <v>30.0</v>
      </c>
      <c r="I2140" s="1" t="s">
        <v>543</v>
      </c>
      <c r="J2140" s="5">
        <v>4.0</v>
      </c>
    </row>
    <row r="2141" hidden="1">
      <c r="A2141" s="1" t="s">
        <v>2948</v>
      </c>
      <c r="B2141" s="1">
        <v>192448.0</v>
      </c>
      <c r="C2141" s="1">
        <v>2.0</v>
      </c>
      <c r="D2141" s="1">
        <v>16.0</v>
      </c>
      <c r="E2141" s="1">
        <f t="shared" si="1"/>
        <v>36</v>
      </c>
      <c r="F2141" s="1" t="str">
        <f>VLOOKUP(E2141,State_code!$B$1:$C$56, 2, FALSE)</f>
        <v>NY</v>
      </c>
      <c r="G2141" s="1">
        <v>3603.0</v>
      </c>
      <c r="H2141" s="1">
        <v>-2.0</v>
      </c>
      <c r="I2141" s="1" t="s">
        <v>2948</v>
      </c>
      <c r="J2141" s="5">
        <v>3.0</v>
      </c>
    </row>
    <row r="2142" hidden="1">
      <c r="A2142" s="1" t="s">
        <v>2949</v>
      </c>
      <c r="B2142" s="1">
        <v>192484.0</v>
      </c>
      <c r="C2142" s="1">
        <v>2.0</v>
      </c>
      <c r="D2142" s="1">
        <v>-2.0</v>
      </c>
      <c r="E2142" s="1">
        <f t="shared" si="1"/>
        <v>36</v>
      </c>
      <c r="F2142" s="1" t="str">
        <f>VLOOKUP(E2142,State_code!$B$1:$C$56, 2, FALSE)</f>
        <v>NY</v>
      </c>
      <c r="G2142" s="1">
        <v>3604.0</v>
      </c>
      <c r="H2142" s="1">
        <v>-2.0</v>
      </c>
      <c r="I2142" s="1" t="s">
        <v>2949</v>
      </c>
      <c r="J2142" s="5">
        <v>4.0</v>
      </c>
    </row>
    <row r="2143" hidden="1">
      <c r="A2143" s="1" t="s">
        <v>2950</v>
      </c>
      <c r="B2143" s="1">
        <v>192509.0</v>
      </c>
      <c r="C2143" s="1">
        <v>2.0</v>
      </c>
      <c r="D2143" s="1">
        <v>13.0</v>
      </c>
      <c r="E2143" s="1">
        <f t="shared" si="1"/>
        <v>36</v>
      </c>
      <c r="F2143" s="1" t="str">
        <f>VLOOKUP(E2143,State_code!$B$1:$C$56, 2, FALSE)</f>
        <v>NY</v>
      </c>
      <c r="G2143" s="1">
        <v>3606.0</v>
      </c>
      <c r="H2143" s="1">
        <v>-2.0</v>
      </c>
      <c r="I2143" s="1" t="s">
        <v>2950</v>
      </c>
      <c r="J2143" s="5">
        <v>3.0</v>
      </c>
    </row>
    <row r="2144" hidden="1">
      <c r="A2144" s="1" t="s">
        <v>2951</v>
      </c>
      <c r="B2144" s="1">
        <v>192624.0</v>
      </c>
      <c r="C2144" s="1">
        <v>2.0</v>
      </c>
      <c r="D2144" s="1">
        <v>24.0</v>
      </c>
      <c r="E2144" s="1">
        <f t="shared" si="1"/>
        <v>36</v>
      </c>
      <c r="F2144" s="1" t="str">
        <f>VLOOKUP(E2144,State_code!$B$1:$C$56, 2, FALSE)</f>
        <v>NY</v>
      </c>
      <c r="G2144" s="1">
        <v>3609.0</v>
      </c>
      <c r="H2144" s="1">
        <v>-2.0</v>
      </c>
      <c r="I2144" s="1" t="s">
        <v>2951</v>
      </c>
      <c r="J2144" s="5">
        <v>1.0</v>
      </c>
    </row>
    <row r="2145" hidden="1">
      <c r="A2145" s="1" t="s">
        <v>2952</v>
      </c>
      <c r="B2145" s="1">
        <v>192688.0</v>
      </c>
      <c r="C2145" s="1">
        <v>2.0</v>
      </c>
      <c r="D2145" s="1">
        <v>10.0</v>
      </c>
      <c r="E2145" s="1">
        <f t="shared" si="1"/>
        <v>36</v>
      </c>
      <c r="F2145" s="1" t="str">
        <f>VLOOKUP(E2145,State_code!$B$1:$C$56, 2, FALSE)</f>
        <v>NY</v>
      </c>
      <c r="G2145" s="1">
        <v>3612.0</v>
      </c>
      <c r="H2145" s="1">
        <v>-2.0</v>
      </c>
      <c r="I2145" s="1" t="s">
        <v>2952</v>
      </c>
      <c r="J2145" s="5">
        <v>3.0</v>
      </c>
    </row>
    <row r="2146" hidden="1">
      <c r="A2146" s="1" t="s">
        <v>2953</v>
      </c>
      <c r="B2146" s="1">
        <v>192703.0</v>
      </c>
      <c r="C2146" s="1">
        <v>2.0</v>
      </c>
      <c r="D2146" s="1">
        <v>18.0</v>
      </c>
      <c r="E2146" s="1">
        <f t="shared" si="1"/>
        <v>36</v>
      </c>
      <c r="F2146" s="1" t="str">
        <f>VLOOKUP(E2146,State_code!$B$1:$C$56, 2, FALSE)</f>
        <v>NY</v>
      </c>
      <c r="G2146" s="1">
        <v>3615.0</v>
      </c>
      <c r="H2146" s="1">
        <v>30.0</v>
      </c>
      <c r="I2146" s="1" t="s">
        <v>2953</v>
      </c>
      <c r="J2146" s="5">
        <v>3.0</v>
      </c>
    </row>
    <row r="2147" hidden="1">
      <c r="A2147" s="1" t="s">
        <v>317</v>
      </c>
      <c r="B2147" s="1">
        <v>192712.0</v>
      </c>
      <c r="C2147" s="1">
        <v>2.0</v>
      </c>
      <c r="D2147" s="1">
        <v>30.0</v>
      </c>
      <c r="E2147" s="1">
        <f t="shared" si="1"/>
        <v>36</v>
      </c>
      <c r="F2147" s="1" t="str">
        <f>VLOOKUP(E2147,State_code!$B$1:$C$56, 2, FALSE)</f>
        <v>NY</v>
      </c>
      <c r="G2147" s="1">
        <v>3613.0</v>
      </c>
      <c r="H2147" s="1">
        <v>-2.0</v>
      </c>
      <c r="I2147" s="1" t="s">
        <v>317</v>
      </c>
      <c r="J2147" s="5">
        <v>3.0</v>
      </c>
    </row>
    <row r="2148" hidden="1">
      <c r="A2148" s="1" t="s">
        <v>2954</v>
      </c>
      <c r="B2148" s="1">
        <v>192749.0</v>
      </c>
      <c r="C2148" s="1">
        <v>2.0</v>
      </c>
      <c r="D2148" s="1">
        <v>18.0</v>
      </c>
      <c r="E2148" s="1">
        <f t="shared" si="1"/>
        <v>36</v>
      </c>
      <c r="F2148" s="1" t="str">
        <f>VLOOKUP(E2148,State_code!$B$1:$C$56, 2, FALSE)</f>
        <v>NY</v>
      </c>
      <c r="G2148" s="1">
        <v>3616.0</v>
      </c>
      <c r="H2148" s="1">
        <v>-2.0</v>
      </c>
      <c r="I2148" s="1" t="s">
        <v>2954</v>
      </c>
      <c r="J2148" s="5">
        <v>3.0</v>
      </c>
    </row>
    <row r="2149" hidden="1">
      <c r="A2149" s="1" t="s">
        <v>2955</v>
      </c>
      <c r="B2149" s="1">
        <v>192785.0</v>
      </c>
      <c r="C2149" s="1">
        <v>2.0</v>
      </c>
      <c r="D2149" s="1">
        <v>26.0</v>
      </c>
      <c r="E2149" s="1">
        <f t="shared" si="1"/>
        <v>36</v>
      </c>
      <c r="F2149" s="1" t="str">
        <f>VLOOKUP(E2149,State_code!$B$1:$C$56, 2, FALSE)</f>
        <v>NY</v>
      </c>
      <c r="G2149" s="1">
        <v>3620.0</v>
      </c>
      <c r="H2149" s="1">
        <v>30.0</v>
      </c>
      <c r="I2149" s="1" t="s">
        <v>2955</v>
      </c>
      <c r="J2149" s="5">
        <v>3.0</v>
      </c>
    </row>
    <row r="2150" hidden="1">
      <c r="A2150" s="1" t="s">
        <v>2956</v>
      </c>
      <c r="B2150" s="1">
        <v>192800.0</v>
      </c>
      <c r="C2150" s="1">
        <v>2.0</v>
      </c>
      <c r="D2150" s="1">
        <v>-2.0</v>
      </c>
      <c r="E2150" s="1">
        <f t="shared" si="1"/>
        <v>36</v>
      </c>
      <c r="F2150" s="1" t="str">
        <f>VLOOKUP(E2150,State_code!$B$1:$C$56, 2, FALSE)</f>
        <v>NY</v>
      </c>
      <c r="G2150" s="1">
        <v>3624.0</v>
      </c>
      <c r="H2150" s="1">
        <v>-2.0</v>
      </c>
      <c r="I2150" s="1" t="s">
        <v>2956</v>
      </c>
      <c r="J2150" s="5">
        <v>4.0</v>
      </c>
    </row>
    <row r="2151" hidden="1">
      <c r="A2151" s="1" t="s">
        <v>2957</v>
      </c>
      <c r="B2151" s="1">
        <v>192819.0</v>
      </c>
      <c r="C2151" s="1">
        <v>2.0</v>
      </c>
      <c r="D2151" s="1">
        <v>18.0</v>
      </c>
      <c r="E2151" s="1">
        <f t="shared" si="1"/>
        <v>36</v>
      </c>
      <c r="F2151" s="1" t="str">
        <f>VLOOKUP(E2151,State_code!$B$1:$C$56, 2, FALSE)</f>
        <v>NY</v>
      </c>
      <c r="G2151" s="1">
        <v>3618.0</v>
      </c>
      <c r="H2151" s="1">
        <v>-2.0</v>
      </c>
      <c r="I2151" s="1" t="s">
        <v>2957</v>
      </c>
      <c r="J2151" s="5">
        <v>2.0</v>
      </c>
    </row>
    <row r="2152" hidden="1">
      <c r="A2152" s="1" t="s">
        <v>697</v>
      </c>
      <c r="B2152" s="1">
        <v>192864.0</v>
      </c>
      <c r="C2152" s="1">
        <v>2.0</v>
      </c>
      <c r="D2152" s="1">
        <v>21.0</v>
      </c>
      <c r="E2152" s="1">
        <f t="shared" si="1"/>
        <v>36</v>
      </c>
      <c r="F2152" s="1" t="str">
        <f>VLOOKUP(E2152,State_code!$B$1:$C$56, 2, FALSE)</f>
        <v>NY</v>
      </c>
      <c r="G2152" s="1">
        <v>3612.0</v>
      </c>
      <c r="H2152" s="1">
        <v>-2.0</v>
      </c>
      <c r="I2152" s="1" t="s">
        <v>697</v>
      </c>
      <c r="J2152" s="5">
        <v>4.0</v>
      </c>
    </row>
    <row r="2153" hidden="1">
      <c r="A2153" s="1" t="s">
        <v>2958</v>
      </c>
      <c r="B2153" s="1">
        <v>192925.0</v>
      </c>
      <c r="C2153" s="1">
        <v>2.0</v>
      </c>
      <c r="D2153" s="1">
        <v>18.0</v>
      </c>
      <c r="E2153" s="1">
        <f t="shared" si="1"/>
        <v>36</v>
      </c>
      <c r="F2153" s="1" t="str">
        <f>VLOOKUP(E2153,State_code!$B$1:$C$56, 2, FALSE)</f>
        <v>NY</v>
      </c>
      <c r="G2153" s="1">
        <v>3626.0</v>
      </c>
      <c r="H2153" s="1" t="e">
        <v>#N/A</v>
      </c>
      <c r="I2153" s="1" t="s">
        <v>2958</v>
      </c>
      <c r="J2153" s="5">
        <v>3.0</v>
      </c>
    </row>
    <row r="2154" hidden="1">
      <c r="A2154" s="1" t="s">
        <v>2959</v>
      </c>
      <c r="B2154" s="1">
        <v>192961.0</v>
      </c>
      <c r="C2154" s="1">
        <v>2.0</v>
      </c>
      <c r="D2154" s="1">
        <v>10.0</v>
      </c>
      <c r="E2154" s="1">
        <f t="shared" si="1"/>
        <v>36</v>
      </c>
      <c r="F2154" s="1" t="str">
        <f>VLOOKUP(E2154,State_code!$B$1:$C$56, 2, FALSE)</f>
        <v>NY</v>
      </c>
      <c r="G2154" s="1">
        <v>3620.0</v>
      </c>
      <c r="H2154" s="1">
        <v>-2.0</v>
      </c>
      <c r="I2154" s="1" t="s">
        <v>2959</v>
      </c>
      <c r="J2154" s="5">
        <v>1.0</v>
      </c>
    </row>
    <row r="2155" hidden="1">
      <c r="A2155" s="1" t="s">
        <v>2960</v>
      </c>
      <c r="B2155" s="1">
        <v>192970.0</v>
      </c>
      <c r="C2155" s="1">
        <v>2.0</v>
      </c>
      <c r="D2155" s="1">
        <v>-2.0</v>
      </c>
      <c r="E2155" s="1">
        <f t="shared" si="1"/>
        <v>36</v>
      </c>
      <c r="F2155" s="1" t="str">
        <f>VLOOKUP(E2155,State_code!$B$1:$C$56, 2, FALSE)</f>
        <v>NY</v>
      </c>
      <c r="G2155" s="1">
        <v>3612.0</v>
      </c>
      <c r="H2155" s="1">
        <v>-2.0</v>
      </c>
      <c r="I2155" s="1" t="s">
        <v>2960</v>
      </c>
      <c r="J2155" s="5">
        <v>4.0</v>
      </c>
    </row>
    <row r="2156" hidden="1">
      <c r="A2156" s="1" t="s">
        <v>2961</v>
      </c>
      <c r="B2156" s="1">
        <v>193016.0</v>
      </c>
      <c r="C2156" s="1">
        <v>2.0</v>
      </c>
      <c r="D2156" s="1">
        <v>18.0</v>
      </c>
      <c r="E2156" s="1">
        <f t="shared" si="1"/>
        <v>36</v>
      </c>
      <c r="F2156" s="1" t="str">
        <f>VLOOKUP(E2156,State_code!$B$1:$C$56, 2, FALSE)</f>
        <v>NY</v>
      </c>
      <c r="G2156" s="1">
        <v>3616.0</v>
      </c>
      <c r="H2156" s="1">
        <v>-2.0</v>
      </c>
      <c r="I2156" s="1" t="s">
        <v>2961</v>
      </c>
      <c r="J2156" s="5">
        <v>2.0</v>
      </c>
    </row>
    <row r="2157" hidden="1">
      <c r="A2157" s="1" t="s">
        <v>2962</v>
      </c>
      <c r="B2157" s="1">
        <v>193052.0</v>
      </c>
      <c r="C2157" s="1">
        <v>2.0</v>
      </c>
      <c r="D2157" s="1">
        <v>24.0</v>
      </c>
      <c r="E2157" s="1">
        <f t="shared" si="1"/>
        <v>36</v>
      </c>
      <c r="F2157" s="1" t="str">
        <f>VLOOKUP(E2157,State_code!$B$1:$C$56, 2, FALSE)</f>
        <v>NY</v>
      </c>
      <c r="G2157" s="1">
        <v>3609.0</v>
      </c>
      <c r="H2157" s="1">
        <v>80.0</v>
      </c>
      <c r="I2157" s="1" t="s">
        <v>2962</v>
      </c>
      <c r="J2157" s="5">
        <v>1.0</v>
      </c>
    </row>
    <row r="2158" hidden="1">
      <c r="A2158" s="1" t="s">
        <v>2963</v>
      </c>
      <c r="B2158" s="1">
        <v>193061.0</v>
      </c>
      <c r="C2158" s="1">
        <v>2.0</v>
      </c>
      <c r="D2158" s="1">
        <v>13.0</v>
      </c>
      <c r="E2158" s="1">
        <f t="shared" si="1"/>
        <v>36</v>
      </c>
      <c r="F2158" s="1" t="str">
        <f>VLOOKUP(E2158,State_code!$B$1:$C$56, 2, FALSE)</f>
        <v>NY</v>
      </c>
      <c r="G2158" s="1">
        <v>3609.0</v>
      </c>
      <c r="H2158" s="1">
        <v>-2.0</v>
      </c>
      <c r="I2158" s="1" t="s">
        <v>2963</v>
      </c>
      <c r="J2158" s="5">
        <v>3.0</v>
      </c>
    </row>
    <row r="2159" hidden="1">
      <c r="A2159" s="1" t="s">
        <v>2964</v>
      </c>
      <c r="B2159" s="1">
        <v>193070.0</v>
      </c>
      <c r="C2159" s="1">
        <v>2.0</v>
      </c>
      <c r="D2159" s="1">
        <v>24.0</v>
      </c>
      <c r="E2159" s="1">
        <f t="shared" si="1"/>
        <v>36</v>
      </c>
      <c r="F2159" s="1" t="str">
        <f>VLOOKUP(E2159,State_code!$B$1:$C$56, 2, FALSE)</f>
        <v>NY</v>
      </c>
      <c r="G2159" s="1">
        <v>3610.0</v>
      </c>
      <c r="H2159" s="1">
        <v>80.0</v>
      </c>
      <c r="I2159" s="1" t="s">
        <v>2964</v>
      </c>
      <c r="J2159" s="5">
        <v>3.0</v>
      </c>
    </row>
    <row r="2160" hidden="1">
      <c r="A2160" s="1" t="s">
        <v>2965</v>
      </c>
      <c r="B2160" s="1">
        <v>193201.0</v>
      </c>
      <c r="C2160" s="1">
        <v>2.0</v>
      </c>
      <c r="D2160" s="1">
        <v>9.0</v>
      </c>
      <c r="E2160" s="1">
        <f t="shared" si="1"/>
        <v>36</v>
      </c>
      <c r="F2160" s="1" t="str">
        <f>VLOOKUP(E2160,State_code!$B$1:$C$56, 2, FALSE)</f>
        <v>NY</v>
      </c>
      <c r="G2160" s="1">
        <v>3620.0</v>
      </c>
      <c r="H2160" s="1">
        <v>-2.0</v>
      </c>
      <c r="I2160" s="1" t="s">
        <v>2965</v>
      </c>
      <c r="J2160" s="5">
        <v>3.0</v>
      </c>
    </row>
    <row r="2161" hidden="1">
      <c r="A2161" s="1" t="s">
        <v>2966</v>
      </c>
      <c r="B2161" s="1">
        <v>193247.0</v>
      </c>
      <c r="C2161" s="1">
        <v>2.0</v>
      </c>
      <c r="D2161" s="1">
        <v>24.0</v>
      </c>
      <c r="E2161" s="1">
        <f t="shared" si="1"/>
        <v>36</v>
      </c>
      <c r="F2161" s="1" t="str">
        <f>VLOOKUP(E2161,State_code!$B$1:$C$56, 2, FALSE)</f>
        <v>NY</v>
      </c>
      <c r="G2161" s="1">
        <v>3609.0</v>
      </c>
      <c r="H2161" s="1">
        <v>80.0</v>
      </c>
      <c r="I2161" s="1" t="s">
        <v>2966</v>
      </c>
      <c r="J2161" s="5">
        <v>3.0</v>
      </c>
    </row>
    <row r="2162" hidden="1">
      <c r="A2162" s="1" t="s">
        <v>2967</v>
      </c>
      <c r="B2162" s="1">
        <v>193265.0</v>
      </c>
      <c r="C2162" s="1">
        <v>2.0</v>
      </c>
      <c r="D2162" s="1">
        <v>-2.0</v>
      </c>
      <c r="E2162" s="1">
        <f t="shared" si="1"/>
        <v>36</v>
      </c>
      <c r="F2162" s="1" t="str">
        <f>VLOOKUP(E2162,State_code!$B$1:$C$56, 2, FALSE)</f>
        <v>NY</v>
      </c>
      <c r="G2162" s="1">
        <v>3620.0</v>
      </c>
      <c r="H2162" s="1">
        <v>-2.0</v>
      </c>
      <c r="I2162" s="1" t="s">
        <v>2967</v>
      </c>
      <c r="J2162" s="5">
        <v>1.0</v>
      </c>
    </row>
    <row r="2163" hidden="1">
      <c r="A2163" s="1" t="s">
        <v>2968</v>
      </c>
      <c r="B2163" s="1">
        <v>193283.0</v>
      </c>
      <c r="C2163" s="1">
        <v>2.0</v>
      </c>
      <c r="D2163" s="1">
        <v>3.0</v>
      </c>
      <c r="E2163" s="1">
        <f t="shared" si="1"/>
        <v>36</v>
      </c>
      <c r="F2163" s="1" t="str">
        <f>VLOOKUP(E2163,State_code!$B$1:$C$56, 2, FALSE)</f>
        <v>NY</v>
      </c>
      <c r="G2163" s="1">
        <v>3622.0</v>
      </c>
      <c r="H2163" s="1">
        <v>-2.0</v>
      </c>
      <c r="I2163" s="1" t="s">
        <v>2968</v>
      </c>
      <c r="J2163" s="5">
        <v>1.0</v>
      </c>
    </row>
    <row r="2164" hidden="1">
      <c r="A2164" s="1" t="s">
        <v>2969</v>
      </c>
      <c r="B2164" s="1">
        <v>193292.0</v>
      </c>
      <c r="C2164" s="1">
        <v>2.0</v>
      </c>
      <c r="D2164" s="1">
        <v>18.0</v>
      </c>
      <c r="E2164" s="1">
        <f t="shared" si="1"/>
        <v>36</v>
      </c>
      <c r="F2164" s="1" t="str">
        <f>VLOOKUP(E2164,State_code!$B$1:$C$56, 2, FALSE)</f>
        <v>NY</v>
      </c>
      <c r="G2164" s="1">
        <v>3604.0</v>
      </c>
      <c r="H2164" s="1">
        <v>30.0</v>
      </c>
      <c r="I2164" s="1" t="s">
        <v>2969</v>
      </c>
      <c r="J2164" s="5">
        <v>1.0</v>
      </c>
    </row>
    <row r="2165" hidden="1">
      <c r="A2165" s="1" t="s">
        <v>2970</v>
      </c>
      <c r="B2165" s="1">
        <v>193308.0</v>
      </c>
      <c r="C2165" s="1">
        <v>2.0</v>
      </c>
      <c r="D2165" s="1">
        <v>18.0</v>
      </c>
      <c r="E2165" s="1">
        <f t="shared" si="1"/>
        <v>36</v>
      </c>
      <c r="F2165" s="1" t="str">
        <f>VLOOKUP(E2165,State_code!$B$1:$C$56, 2, FALSE)</f>
        <v>NY</v>
      </c>
      <c r="G2165" s="1">
        <v>3613.0</v>
      </c>
      <c r="H2165" s="1">
        <v>-2.0</v>
      </c>
      <c r="I2165" s="1" t="s">
        <v>2970</v>
      </c>
      <c r="J2165" s="5">
        <v>3.0</v>
      </c>
    </row>
    <row r="2166" hidden="1">
      <c r="A2166" s="1" t="s">
        <v>2971</v>
      </c>
      <c r="B2166" s="1">
        <v>193326.0</v>
      </c>
      <c r="C2166" s="1">
        <v>2.0</v>
      </c>
      <c r="D2166" s="1">
        <v>6.0</v>
      </c>
      <c r="E2166" s="1">
        <f t="shared" si="1"/>
        <v>36</v>
      </c>
      <c r="F2166" s="1" t="str">
        <f>VLOOKUP(E2166,State_code!$B$1:$C$56, 2, FALSE)</f>
        <v>NY</v>
      </c>
      <c r="G2166" s="1">
        <v>3625.0</v>
      </c>
      <c r="H2166" s="1">
        <v>-2.0</v>
      </c>
      <c r="I2166" s="1" t="s">
        <v>2971</v>
      </c>
      <c r="J2166" s="5">
        <v>3.0</v>
      </c>
    </row>
    <row r="2167" hidden="1">
      <c r="A2167" s="1" t="s">
        <v>331</v>
      </c>
      <c r="B2167" s="1">
        <v>193353.0</v>
      </c>
      <c r="C2167" s="1">
        <v>2.0</v>
      </c>
      <c r="D2167" s="1">
        <v>19.0</v>
      </c>
      <c r="E2167" s="1">
        <f t="shared" si="1"/>
        <v>36</v>
      </c>
      <c r="F2167" s="1" t="str">
        <f>VLOOKUP(E2167,State_code!$B$1:$C$56, 2, FALSE)</f>
        <v>NY</v>
      </c>
      <c r="G2167" s="1">
        <v>3618.0</v>
      </c>
      <c r="H2167" s="1">
        <v>30.0</v>
      </c>
      <c r="I2167" s="1" t="s">
        <v>331</v>
      </c>
      <c r="J2167" s="5">
        <v>2.0</v>
      </c>
    </row>
    <row r="2168" hidden="1">
      <c r="A2168" s="1" t="s">
        <v>2972</v>
      </c>
      <c r="B2168" s="1">
        <v>193380.0</v>
      </c>
      <c r="C2168" s="1">
        <v>2.0</v>
      </c>
      <c r="D2168" s="1">
        <v>10.0</v>
      </c>
      <c r="E2168" s="1">
        <f t="shared" si="1"/>
        <v>36</v>
      </c>
      <c r="F2168" s="1" t="str">
        <f>VLOOKUP(E2168,State_code!$B$1:$C$56, 2, FALSE)</f>
        <v>NY</v>
      </c>
      <c r="G2168" s="1">
        <v>3616.0</v>
      </c>
      <c r="H2168" s="1">
        <v>-2.0</v>
      </c>
      <c r="I2168" s="1" t="s">
        <v>2972</v>
      </c>
      <c r="J2168" s="5">
        <v>2.0</v>
      </c>
    </row>
    <row r="2169" hidden="1">
      <c r="A2169" s="1" t="s">
        <v>2973</v>
      </c>
      <c r="B2169" s="1">
        <v>193399.0</v>
      </c>
      <c r="C2169" s="1">
        <v>2.0</v>
      </c>
      <c r="D2169" s="1">
        <v>22.0</v>
      </c>
      <c r="E2169" s="1">
        <f t="shared" si="1"/>
        <v>36</v>
      </c>
      <c r="F2169" s="1" t="str">
        <f>VLOOKUP(E2169,State_code!$B$1:$C$56, 2, FALSE)</f>
        <v>NY</v>
      </c>
      <c r="G2169" s="1">
        <v>3615.0</v>
      </c>
      <c r="H2169" s="1">
        <v>30.0</v>
      </c>
      <c r="I2169" s="1" t="s">
        <v>2973</v>
      </c>
      <c r="J2169" s="5">
        <v>4.0</v>
      </c>
    </row>
    <row r="2170" hidden="1">
      <c r="A2170" s="1" t="s">
        <v>2974</v>
      </c>
      <c r="B2170" s="1">
        <v>193405.0</v>
      </c>
      <c r="C2170" s="1">
        <v>2.0</v>
      </c>
      <c r="D2170" s="1">
        <v>27.0</v>
      </c>
      <c r="E2170" s="1">
        <f t="shared" si="1"/>
        <v>36</v>
      </c>
      <c r="F2170" s="1" t="str">
        <f>VLOOKUP(E2170,State_code!$B$1:$C$56, 2, FALSE)</f>
        <v>NY</v>
      </c>
      <c r="G2170" s="1">
        <v>3613.0</v>
      </c>
      <c r="H2170" s="1">
        <v>-2.0</v>
      </c>
      <c r="I2170" s="1" t="s">
        <v>2974</v>
      </c>
      <c r="J2170" s="5">
        <v>3.0</v>
      </c>
    </row>
    <row r="2171" hidden="1">
      <c r="A2171" s="1" t="s">
        <v>2975</v>
      </c>
      <c r="B2171" s="1">
        <v>193478.0</v>
      </c>
      <c r="C2171" s="1">
        <v>2.0</v>
      </c>
      <c r="D2171" s="1">
        <v>1.0</v>
      </c>
      <c r="E2171" s="1">
        <f t="shared" si="1"/>
        <v>36</v>
      </c>
      <c r="F2171" s="1" t="str">
        <f>VLOOKUP(E2171,State_code!$B$1:$C$56, 2, FALSE)</f>
        <v>NY</v>
      </c>
      <c r="G2171" s="1">
        <v>3604.0</v>
      </c>
      <c r="H2171" s="1">
        <v>-2.0</v>
      </c>
      <c r="I2171" s="1" t="s">
        <v>2975</v>
      </c>
      <c r="J2171" s="5">
        <v>3.0</v>
      </c>
    </row>
    <row r="2172" hidden="1">
      <c r="A2172" s="1" t="s">
        <v>737</v>
      </c>
      <c r="B2172" s="1">
        <v>193584.0</v>
      </c>
      <c r="C2172" s="1">
        <v>2.0</v>
      </c>
      <c r="D2172" s="1">
        <v>18.0</v>
      </c>
      <c r="E2172" s="1">
        <f t="shared" si="1"/>
        <v>36</v>
      </c>
      <c r="F2172" s="1" t="str">
        <f>VLOOKUP(E2172,State_code!$B$1:$C$56, 2, FALSE)</f>
        <v>NY</v>
      </c>
      <c r="G2172" s="1">
        <v>3625.0</v>
      </c>
      <c r="H2172" s="1">
        <v>-2.0</v>
      </c>
      <c r="I2172" s="1" t="s">
        <v>737</v>
      </c>
      <c r="J2172" s="5">
        <v>4.0</v>
      </c>
    </row>
    <row r="2173" hidden="1">
      <c r="A2173" s="1" t="s">
        <v>2976</v>
      </c>
      <c r="B2173" s="1">
        <v>193609.0</v>
      </c>
      <c r="C2173" s="1">
        <v>2.0</v>
      </c>
      <c r="D2173" s="1">
        <v>-2.0</v>
      </c>
      <c r="E2173" s="1">
        <f t="shared" si="1"/>
        <v>36</v>
      </c>
      <c r="F2173" s="1" t="str">
        <f>VLOOKUP(E2173,State_code!$B$1:$C$56, 2, FALSE)</f>
        <v>NY</v>
      </c>
      <c r="G2173" s="1">
        <v>3612.0</v>
      </c>
      <c r="H2173" s="1">
        <v>-2.0</v>
      </c>
      <c r="I2173" s="1" t="s">
        <v>2976</v>
      </c>
      <c r="J2173" s="5">
        <v>3.0</v>
      </c>
    </row>
    <row r="2174" hidden="1">
      <c r="A2174" s="1" t="s">
        <v>973</v>
      </c>
      <c r="B2174" s="1">
        <v>193654.0</v>
      </c>
      <c r="C2174" s="1">
        <v>2.0</v>
      </c>
      <c r="D2174" s="1">
        <v>16.0</v>
      </c>
      <c r="E2174" s="1">
        <f t="shared" si="1"/>
        <v>36</v>
      </c>
      <c r="F2174" s="1" t="str">
        <f>VLOOKUP(E2174,State_code!$B$1:$C$56, 2, FALSE)</f>
        <v>NY</v>
      </c>
      <c r="G2174" s="1">
        <v>3610.0</v>
      </c>
      <c r="H2174" s="1">
        <v>-2.0</v>
      </c>
      <c r="I2174" s="1" t="s">
        <v>973</v>
      </c>
      <c r="J2174" s="5">
        <v>3.0</v>
      </c>
    </row>
    <row r="2175" hidden="1">
      <c r="A2175" s="1" t="s">
        <v>2977</v>
      </c>
      <c r="B2175" s="1">
        <v>193751.0</v>
      </c>
      <c r="C2175" s="1">
        <v>2.0</v>
      </c>
      <c r="D2175" s="1">
        <v>26.0</v>
      </c>
      <c r="E2175" s="1">
        <f t="shared" si="1"/>
        <v>36</v>
      </c>
      <c r="F2175" s="1" t="str">
        <f>VLOOKUP(E2175,State_code!$B$1:$C$56, 2, FALSE)</f>
        <v>NY</v>
      </c>
      <c r="G2175" s="1">
        <v>3624.0</v>
      </c>
      <c r="H2175" s="1">
        <v>-2.0</v>
      </c>
      <c r="I2175" s="1" t="s">
        <v>2977</v>
      </c>
      <c r="J2175" s="5">
        <v>3.0</v>
      </c>
    </row>
    <row r="2176" hidden="1">
      <c r="A2176" s="1" t="s">
        <v>2978</v>
      </c>
      <c r="B2176" s="1">
        <v>193821.0</v>
      </c>
      <c r="C2176" s="1">
        <v>2.0</v>
      </c>
      <c r="D2176" s="1">
        <v>31.0</v>
      </c>
      <c r="E2176" s="1">
        <f t="shared" si="1"/>
        <v>36</v>
      </c>
      <c r="F2176" s="1" t="str">
        <f>VLOOKUP(E2176,State_code!$B$1:$C$56, 2, FALSE)</f>
        <v>NY</v>
      </c>
      <c r="G2176" s="1">
        <v>3610.0</v>
      </c>
      <c r="H2176" s="1">
        <v>-2.0</v>
      </c>
      <c r="I2176" s="1" t="s">
        <v>2978</v>
      </c>
      <c r="J2176" s="5">
        <v>4.0</v>
      </c>
    </row>
    <row r="2177" hidden="1">
      <c r="A2177" s="1" t="s">
        <v>2979</v>
      </c>
      <c r="B2177" s="1">
        <v>193830.0</v>
      </c>
      <c r="C2177" s="1">
        <v>2.0</v>
      </c>
      <c r="D2177" s="1">
        <v>25.0</v>
      </c>
      <c r="E2177" s="1">
        <f t="shared" si="1"/>
        <v>36</v>
      </c>
      <c r="F2177" s="1" t="str">
        <f>VLOOKUP(E2177,State_code!$B$1:$C$56, 2, FALSE)</f>
        <v>NY</v>
      </c>
      <c r="G2177" s="1">
        <v>3617.0</v>
      </c>
      <c r="H2177" s="1">
        <v>80.0</v>
      </c>
      <c r="I2177" s="1" t="s">
        <v>2979</v>
      </c>
      <c r="J2177" s="5">
        <v>3.0</v>
      </c>
    </row>
    <row r="2178" hidden="1">
      <c r="A2178" s="1" t="s">
        <v>2980</v>
      </c>
      <c r="B2178" s="1">
        <v>193858.0</v>
      </c>
      <c r="C2178" s="1">
        <v>2.0</v>
      </c>
      <c r="D2178" s="1">
        <v>10.0</v>
      </c>
      <c r="E2178" s="1">
        <f t="shared" si="1"/>
        <v>36</v>
      </c>
      <c r="F2178" s="1" t="str">
        <f>VLOOKUP(E2178,State_code!$B$1:$C$56, 2, FALSE)</f>
        <v>NY</v>
      </c>
      <c r="G2178" s="1">
        <v>3607.0</v>
      </c>
      <c r="H2178" s="1">
        <v>-2.0</v>
      </c>
      <c r="I2178" s="1" t="s">
        <v>2980</v>
      </c>
      <c r="J2178" s="5">
        <v>4.0</v>
      </c>
    </row>
    <row r="2179" hidden="1">
      <c r="A2179" s="1" t="s">
        <v>2981</v>
      </c>
      <c r="B2179" s="1">
        <v>193894.0</v>
      </c>
      <c r="C2179" s="1">
        <v>2.0</v>
      </c>
      <c r="D2179" s="1">
        <v>24.0</v>
      </c>
      <c r="E2179" s="1">
        <f t="shared" si="1"/>
        <v>36</v>
      </c>
      <c r="F2179" s="1" t="str">
        <f>VLOOKUP(E2179,State_code!$B$1:$C$56, 2, FALSE)</f>
        <v>NY</v>
      </c>
      <c r="G2179" s="1">
        <v>3613.0</v>
      </c>
      <c r="H2179" s="1">
        <v>42.0</v>
      </c>
      <c r="I2179" s="1" t="s">
        <v>2981</v>
      </c>
      <c r="J2179" s="5">
        <v>3.0</v>
      </c>
    </row>
    <row r="2180" hidden="1">
      <c r="A2180" s="1" t="s">
        <v>2982</v>
      </c>
      <c r="B2180" s="1">
        <v>193900.0</v>
      </c>
      <c r="C2180" s="1">
        <v>2.0</v>
      </c>
      <c r="D2180" s="1">
        <v>15.0</v>
      </c>
      <c r="E2180" s="1">
        <f t="shared" si="1"/>
        <v>36</v>
      </c>
      <c r="F2180" s="1" t="str">
        <f>VLOOKUP(E2180,State_code!$B$1:$C$56, 2, FALSE)</f>
        <v>NY</v>
      </c>
      <c r="G2180" s="1">
        <v>3610.0</v>
      </c>
      <c r="H2180" s="1">
        <v>-2.0</v>
      </c>
      <c r="I2180" s="1" t="s">
        <v>2982</v>
      </c>
      <c r="J2180" s="5">
        <v>3.0</v>
      </c>
    </row>
    <row r="2181" hidden="1">
      <c r="A2181" s="1" t="s">
        <v>2983</v>
      </c>
      <c r="B2181" s="1">
        <v>193946.0</v>
      </c>
      <c r="C2181" s="1">
        <v>2.0</v>
      </c>
      <c r="D2181" s="1">
        <v>4.0</v>
      </c>
      <c r="E2181" s="1">
        <f t="shared" si="1"/>
        <v>36</v>
      </c>
      <c r="F2181" s="1" t="str">
        <f>VLOOKUP(E2181,State_code!$B$1:$C$56, 2, FALSE)</f>
        <v>NY</v>
      </c>
      <c r="G2181" s="1">
        <v>3626.0</v>
      </c>
      <c r="H2181" s="1">
        <v>-2.0</v>
      </c>
      <c r="I2181" s="1" t="s">
        <v>2983</v>
      </c>
      <c r="J2181" s="5">
        <v>3.0</v>
      </c>
    </row>
    <row r="2182" hidden="1">
      <c r="A2182" s="1" t="s">
        <v>2984</v>
      </c>
      <c r="B2182" s="1">
        <v>193973.0</v>
      </c>
      <c r="C2182" s="1">
        <v>2.0</v>
      </c>
      <c r="D2182" s="1">
        <v>18.0</v>
      </c>
      <c r="E2182" s="1">
        <f t="shared" si="1"/>
        <v>36</v>
      </c>
      <c r="F2182" s="1" t="str">
        <f>VLOOKUP(E2182,State_code!$B$1:$C$56, 2, FALSE)</f>
        <v>NY</v>
      </c>
      <c r="G2182" s="1">
        <v>3626.0</v>
      </c>
      <c r="H2182" s="1">
        <v>30.0</v>
      </c>
      <c r="I2182" s="1" t="s">
        <v>2984</v>
      </c>
      <c r="J2182" s="5">
        <v>1.0</v>
      </c>
    </row>
    <row r="2183" hidden="1">
      <c r="A2183" s="1" t="s">
        <v>2985</v>
      </c>
      <c r="B2183" s="1">
        <v>193991.0</v>
      </c>
      <c r="C2183" s="1">
        <v>2.0</v>
      </c>
      <c r="D2183" s="1">
        <v>-2.0</v>
      </c>
      <c r="E2183" s="1">
        <f t="shared" si="1"/>
        <v>36</v>
      </c>
      <c r="F2183" s="1" t="str">
        <f>VLOOKUP(E2183,State_code!$B$1:$C$56, 2, FALSE)</f>
        <v>NY</v>
      </c>
      <c r="G2183" s="1">
        <v>3617.0</v>
      </c>
      <c r="H2183" s="1">
        <v>-2.0</v>
      </c>
      <c r="I2183" s="1" t="s">
        <v>2985</v>
      </c>
      <c r="J2183" s="5">
        <v>2.0</v>
      </c>
    </row>
    <row r="2184" hidden="1">
      <c r="A2184" s="1" t="s">
        <v>2986</v>
      </c>
      <c r="B2184" s="1">
        <v>194028.0</v>
      </c>
      <c r="C2184" s="1">
        <v>2.0</v>
      </c>
      <c r="D2184" s="1">
        <v>8.0</v>
      </c>
      <c r="E2184" s="1">
        <f t="shared" si="1"/>
        <v>36</v>
      </c>
      <c r="F2184" s="1" t="str">
        <f>VLOOKUP(E2184,State_code!$B$1:$C$56, 2, FALSE)</f>
        <v>NY</v>
      </c>
      <c r="G2184" s="1">
        <v>3621.0</v>
      </c>
      <c r="H2184" s="1">
        <v>-2.0</v>
      </c>
      <c r="I2184" s="1" t="s">
        <v>2986</v>
      </c>
      <c r="J2184" s="5">
        <v>3.0</v>
      </c>
    </row>
    <row r="2185" hidden="1">
      <c r="A2185" s="1" t="s">
        <v>2987</v>
      </c>
      <c r="B2185" s="1">
        <v>194073.0</v>
      </c>
      <c r="C2185" s="1">
        <v>2.0</v>
      </c>
      <c r="D2185" s="1">
        <v>26.0</v>
      </c>
      <c r="E2185" s="1">
        <f t="shared" si="1"/>
        <v>36</v>
      </c>
      <c r="F2185" s="1" t="str">
        <f>VLOOKUP(E2185,State_code!$B$1:$C$56, 2, FALSE)</f>
        <v>NY</v>
      </c>
      <c r="G2185" s="1">
        <v>3613.0</v>
      </c>
      <c r="H2185" s="1">
        <v>-2.0</v>
      </c>
      <c r="I2185" s="1" t="s">
        <v>2987</v>
      </c>
      <c r="J2185" s="5">
        <v>4.0</v>
      </c>
    </row>
    <row r="2186" hidden="1">
      <c r="A2186" s="1" t="s">
        <v>2988</v>
      </c>
      <c r="B2186" s="1">
        <v>194091.0</v>
      </c>
      <c r="C2186" s="1">
        <v>2.0</v>
      </c>
      <c r="D2186" s="1">
        <v>18.0</v>
      </c>
      <c r="E2186" s="1">
        <f t="shared" si="1"/>
        <v>36</v>
      </c>
      <c r="F2186" s="1" t="str">
        <f>VLOOKUP(E2186,State_code!$B$1:$C$56, 2, FALSE)</f>
        <v>NY</v>
      </c>
      <c r="G2186" s="1">
        <v>3603.0</v>
      </c>
      <c r="H2186" s="1">
        <v>-2.0</v>
      </c>
      <c r="I2186" s="1" t="s">
        <v>2988</v>
      </c>
      <c r="J2186" s="5">
        <v>4.0</v>
      </c>
    </row>
    <row r="2187" hidden="1">
      <c r="A2187" s="1" t="s">
        <v>2989</v>
      </c>
      <c r="B2187" s="1">
        <v>194116.0</v>
      </c>
      <c r="C2187" s="1">
        <v>2.0</v>
      </c>
      <c r="D2187" s="1">
        <v>30.0</v>
      </c>
      <c r="E2187" s="1">
        <f t="shared" si="1"/>
        <v>36</v>
      </c>
      <c r="F2187" s="1" t="str">
        <f>VLOOKUP(E2187,State_code!$B$1:$C$56, 2, FALSE)</f>
        <v>NY</v>
      </c>
      <c r="G2187" s="1">
        <v>3612.0</v>
      </c>
      <c r="H2187" s="1">
        <v>-2.0</v>
      </c>
      <c r="I2187" s="1" t="s">
        <v>2989</v>
      </c>
      <c r="J2187" s="5">
        <v>3.0</v>
      </c>
    </row>
    <row r="2188" hidden="1">
      <c r="A2188" s="1" t="s">
        <v>2990</v>
      </c>
      <c r="B2188" s="1">
        <v>194161.0</v>
      </c>
      <c r="C2188" s="1">
        <v>2.0</v>
      </c>
      <c r="D2188" s="1">
        <v>18.0</v>
      </c>
      <c r="E2188" s="1">
        <f t="shared" si="1"/>
        <v>36</v>
      </c>
      <c r="F2188" s="1" t="str">
        <f>VLOOKUP(E2188,State_code!$B$1:$C$56, 2, FALSE)</f>
        <v>NY</v>
      </c>
      <c r="G2188" s="1">
        <v>3610.0</v>
      </c>
      <c r="H2188" s="1" t="e">
        <v>#N/A</v>
      </c>
      <c r="I2188" s="1" t="s">
        <v>2990</v>
      </c>
      <c r="J2188" s="5">
        <v>4.0</v>
      </c>
    </row>
    <row r="2189" hidden="1">
      <c r="A2189" s="1" t="s">
        <v>2991</v>
      </c>
      <c r="B2189" s="1">
        <v>194189.0</v>
      </c>
      <c r="C2189" s="1">
        <v>2.0</v>
      </c>
      <c r="D2189" s="1">
        <v>-2.0</v>
      </c>
      <c r="E2189" s="1">
        <f t="shared" si="1"/>
        <v>36</v>
      </c>
      <c r="F2189" s="1" t="str">
        <f>VLOOKUP(E2189,State_code!$B$1:$C$56, 2, FALSE)</f>
        <v>NY</v>
      </c>
      <c r="G2189" s="1">
        <v>3617.0</v>
      </c>
      <c r="H2189" s="1">
        <v>-2.0</v>
      </c>
      <c r="I2189" s="1" t="s">
        <v>2991</v>
      </c>
      <c r="J2189" s="5">
        <v>3.0</v>
      </c>
    </row>
    <row r="2190" hidden="1">
      <c r="A2190" s="1" t="s">
        <v>2992</v>
      </c>
      <c r="B2190" s="1">
        <v>194222.0</v>
      </c>
      <c r="C2190" s="1">
        <v>2.0</v>
      </c>
      <c r="D2190" s="1">
        <v>2.0</v>
      </c>
      <c r="E2190" s="1">
        <f t="shared" si="1"/>
        <v>36</v>
      </c>
      <c r="F2190" s="1" t="str">
        <f>VLOOKUP(E2190,State_code!$B$1:$C$56, 2, FALSE)</f>
        <v>NY</v>
      </c>
      <c r="G2190" s="1">
        <v>3622.0</v>
      </c>
      <c r="H2190" s="1">
        <v>-2.0</v>
      </c>
      <c r="I2190" s="1" t="s">
        <v>2992</v>
      </c>
      <c r="J2190" s="5">
        <v>3.0</v>
      </c>
    </row>
    <row r="2191" hidden="1">
      <c r="A2191" s="1" t="s">
        <v>2993</v>
      </c>
      <c r="B2191" s="1">
        <v>194240.0</v>
      </c>
      <c r="C2191" s="1">
        <v>2.0</v>
      </c>
      <c r="D2191" s="1">
        <v>1.0</v>
      </c>
      <c r="E2191" s="1">
        <f t="shared" si="1"/>
        <v>36</v>
      </c>
      <c r="F2191" s="1" t="str">
        <f>VLOOKUP(E2191,State_code!$B$1:$C$56, 2, FALSE)</f>
        <v>NY</v>
      </c>
      <c r="G2191" s="1">
        <v>3618.0</v>
      </c>
      <c r="H2191" s="1">
        <v>-2.0</v>
      </c>
      <c r="I2191" s="1" t="s">
        <v>2993</v>
      </c>
      <c r="J2191" s="5">
        <v>3.0</v>
      </c>
    </row>
    <row r="2192" hidden="1">
      <c r="A2192" s="1" t="s">
        <v>2994</v>
      </c>
      <c r="B2192" s="1">
        <v>194259.0</v>
      </c>
      <c r="C2192" s="1">
        <v>2.0</v>
      </c>
      <c r="D2192" s="1">
        <v>-2.0</v>
      </c>
      <c r="E2192" s="1">
        <f t="shared" si="1"/>
        <v>36</v>
      </c>
      <c r="F2192" s="1" t="str">
        <f>VLOOKUP(E2192,State_code!$B$1:$C$56, 2, FALSE)</f>
        <v>NY</v>
      </c>
      <c r="G2192" s="1">
        <v>3619.0</v>
      </c>
      <c r="H2192" s="1">
        <v>-2.0</v>
      </c>
      <c r="I2192" s="1" t="s">
        <v>2994</v>
      </c>
      <c r="J2192" s="5">
        <v>3.0</v>
      </c>
    </row>
    <row r="2193" hidden="1">
      <c r="A2193" s="1" t="s">
        <v>529</v>
      </c>
      <c r="B2193" s="1">
        <v>194310.0</v>
      </c>
      <c r="C2193" s="1">
        <v>2.0</v>
      </c>
      <c r="D2193" s="1">
        <v>17.0</v>
      </c>
      <c r="E2193" s="1">
        <f t="shared" si="1"/>
        <v>36</v>
      </c>
      <c r="F2193" s="1" t="str">
        <f>VLOOKUP(E2193,State_code!$B$1:$C$56, 2, FALSE)</f>
        <v>NY</v>
      </c>
      <c r="G2193" s="1">
        <v>3610.0</v>
      </c>
      <c r="H2193" s="1">
        <v>-2.0</v>
      </c>
      <c r="I2193" s="1" t="s">
        <v>529</v>
      </c>
      <c r="J2193" s="5">
        <v>3.0</v>
      </c>
    </row>
    <row r="2194" hidden="1">
      <c r="A2194" s="1" t="s">
        <v>2995</v>
      </c>
      <c r="B2194" s="1">
        <v>194392.0</v>
      </c>
      <c r="C2194" s="1">
        <v>2.0</v>
      </c>
      <c r="D2194" s="1">
        <v>22.0</v>
      </c>
      <c r="E2194" s="1">
        <f t="shared" si="1"/>
        <v>36</v>
      </c>
      <c r="F2194" s="1" t="str">
        <f>VLOOKUP(E2194,State_code!$B$1:$C$56, 2, FALSE)</f>
        <v>NY</v>
      </c>
      <c r="G2194" s="1">
        <v>3621.0</v>
      </c>
      <c r="H2194" s="1">
        <v>-2.0</v>
      </c>
      <c r="I2194" s="1" t="s">
        <v>2995</v>
      </c>
      <c r="J2194" s="5">
        <v>1.0</v>
      </c>
    </row>
    <row r="2195" hidden="1">
      <c r="A2195" s="1" t="s">
        <v>2996</v>
      </c>
      <c r="B2195" s="1">
        <v>194435.0</v>
      </c>
      <c r="C2195" s="1">
        <v>2.0</v>
      </c>
      <c r="D2195" s="1">
        <v>-2.0</v>
      </c>
      <c r="E2195" s="1">
        <f t="shared" si="1"/>
        <v>36</v>
      </c>
      <c r="F2195" s="1" t="str">
        <f>VLOOKUP(E2195,State_code!$B$1:$C$56, 2, FALSE)</f>
        <v>NY</v>
      </c>
      <c r="G2195" s="1">
        <v>3626.0</v>
      </c>
      <c r="H2195" s="1">
        <v>-2.0</v>
      </c>
      <c r="I2195" s="1" t="s">
        <v>2996</v>
      </c>
      <c r="J2195" s="5">
        <v>4.0</v>
      </c>
    </row>
    <row r="2196" hidden="1">
      <c r="A2196" s="1" t="s">
        <v>2997</v>
      </c>
      <c r="B2196" s="1">
        <v>194499.0</v>
      </c>
      <c r="C2196" s="1">
        <v>2.0</v>
      </c>
      <c r="D2196" s="1">
        <v>23.0</v>
      </c>
      <c r="E2196" s="1">
        <f t="shared" si="1"/>
        <v>36</v>
      </c>
      <c r="F2196" s="1" t="str">
        <f>VLOOKUP(E2196,State_code!$B$1:$C$56, 2, FALSE)</f>
        <v>NY</v>
      </c>
      <c r="G2196" s="1">
        <v>3606.0</v>
      </c>
      <c r="H2196" s="1">
        <v>-2.0</v>
      </c>
      <c r="I2196" s="1" t="s">
        <v>2997</v>
      </c>
      <c r="J2196" s="5">
        <v>4.0</v>
      </c>
    </row>
    <row r="2197" hidden="1">
      <c r="A2197" s="1" t="s">
        <v>2998</v>
      </c>
      <c r="B2197" s="1">
        <v>194569.0</v>
      </c>
      <c r="C2197" s="1">
        <v>2.0</v>
      </c>
      <c r="D2197" s="1">
        <v>24.0</v>
      </c>
      <c r="E2197" s="1">
        <f t="shared" si="1"/>
        <v>36</v>
      </c>
      <c r="F2197" s="1" t="str">
        <f>VLOOKUP(E2197,State_code!$B$1:$C$56, 2, FALSE)</f>
        <v>NY</v>
      </c>
      <c r="G2197" s="1">
        <v>3621.0</v>
      </c>
      <c r="H2197" s="1">
        <v>88.0</v>
      </c>
      <c r="I2197" s="1" t="s">
        <v>2998</v>
      </c>
      <c r="J2197" s="5">
        <v>3.0</v>
      </c>
    </row>
    <row r="2198" hidden="1">
      <c r="A2198" s="1" t="s">
        <v>2999</v>
      </c>
      <c r="B2198" s="1">
        <v>194578.0</v>
      </c>
      <c r="C2198" s="1">
        <v>2.0</v>
      </c>
      <c r="D2198" s="1">
        <v>30.0</v>
      </c>
      <c r="E2198" s="1">
        <f t="shared" si="1"/>
        <v>36</v>
      </c>
      <c r="F2198" s="1" t="str">
        <f>VLOOKUP(E2198,State_code!$B$1:$C$56, 2, FALSE)</f>
        <v>NY</v>
      </c>
      <c r="G2198" s="1">
        <v>3607.0</v>
      </c>
      <c r="H2198" s="1">
        <v>-2.0</v>
      </c>
      <c r="I2198" s="1" t="s">
        <v>2999</v>
      </c>
      <c r="J2198" s="5">
        <v>3.0</v>
      </c>
    </row>
    <row r="2199" hidden="1">
      <c r="A2199" s="1" t="s">
        <v>3000</v>
      </c>
      <c r="B2199" s="1">
        <v>194657.0</v>
      </c>
      <c r="C2199" s="1">
        <v>2.0</v>
      </c>
      <c r="D2199" s="1">
        <v>24.0</v>
      </c>
      <c r="E2199" s="1">
        <f t="shared" si="1"/>
        <v>36</v>
      </c>
      <c r="F2199" s="1" t="str">
        <f>VLOOKUP(E2199,State_code!$B$1:$C$56, 2, FALSE)</f>
        <v>NY</v>
      </c>
      <c r="G2199" s="1">
        <v>3609.0</v>
      </c>
      <c r="H2199" s="1">
        <v>-2.0</v>
      </c>
      <c r="I2199" s="1" t="s">
        <v>3000</v>
      </c>
      <c r="J2199" s="5">
        <v>4.0</v>
      </c>
    </row>
    <row r="2200" hidden="1">
      <c r="A2200" s="1" t="s">
        <v>3001</v>
      </c>
      <c r="B2200" s="1">
        <v>194666.0</v>
      </c>
      <c r="C2200" s="1">
        <v>2.0</v>
      </c>
      <c r="D2200" s="1">
        <v>24.0</v>
      </c>
      <c r="E2200" s="1">
        <f t="shared" si="1"/>
        <v>36</v>
      </c>
      <c r="F2200" s="1" t="str">
        <f>VLOOKUP(E2200,State_code!$B$1:$C$56, 2, FALSE)</f>
        <v>NY</v>
      </c>
      <c r="G2200" s="1">
        <v>3609.0</v>
      </c>
      <c r="H2200" s="1">
        <v>80.0</v>
      </c>
      <c r="I2200" s="1" t="s">
        <v>3001</v>
      </c>
      <c r="J2200" s="5">
        <v>4.0</v>
      </c>
    </row>
    <row r="2201" hidden="1">
      <c r="A2201" s="1" t="s">
        <v>3002</v>
      </c>
      <c r="B2201" s="1">
        <v>194693.0</v>
      </c>
      <c r="C2201" s="1">
        <v>2.0</v>
      </c>
      <c r="D2201" s="1">
        <v>13.0</v>
      </c>
      <c r="E2201" s="1">
        <f t="shared" si="1"/>
        <v>36</v>
      </c>
      <c r="F2201" s="1" t="str">
        <f>VLOOKUP(E2201,State_code!$B$1:$C$56, 2, FALSE)</f>
        <v>NY</v>
      </c>
      <c r="G2201" s="1">
        <v>3617.0</v>
      </c>
      <c r="H2201" s="1">
        <v>-2.0</v>
      </c>
      <c r="I2201" s="1" t="s">
        <v>3002</v>
      </c>
      <c r="J2201" s="5">
        <v>4.0</v>
      </c>
    </row>
    <row r="2202" hidden="1">
      <c r="A2202" s="1" t="s">
        <v>3003</v>
      </c>
      <c r="B2202" s="1">
        <v>194718.0</v>
      </c>
      <c r="C2202" s="1">
        <v>2.0</v>
      </c>
      <c r="D2202" s="1">
        <v>-2.0</v>
      </c>
      <c r="E2202" s="1">
        <f t="shared" si="1"/>
        <v>34</v>
      </c>
      <c r="F2202" s="1" t="str">
        <f>VLOOKUP(E2202,State_code!$B$1:$C$56, 2, FALSE)</f>
        <v>NJ</v>
      </c>
      <c r="G2202" s="1">
        <v>3404.0</v>
      </c>
      <c r="H2202" s="1">
        <v>-2.0</v>
      </c>
      <c r="I2202" s="1" t="s">
        <v>3003</v>
      </c>
      <c r="J2202" s="5">
        <v>2.0</v>
      </c>
    </row>
    <row r="2203" hidden="1">
      <c r="A2203" s="1" t="s">
        <v>3004</v>
      </c>
      <c r="B2203" s="1">
        <v>194736.0</v>
      </c>
      <c r="C2203" s="1">
        <v>2.0</v>
      </c>
      <c r="D2203" s="1">
        <v>24.0</v>
      </c>
      <c r="E2203" s="1">
        <f t="shared" si="1"/>
        <v>36</v>
      </c>
      <c r="F2203" s="1" t="str">
        <f>VLOOKUP(E2203,State_code!$B$1:$C$56, 2, FALSE)</f>
        <v>NY</v>
      </c>
      <c r="G2203" s="1">
        <v>3604.0</v>
      </c>
      <c r="H2203" s="1">
        <v>-2.0</v>
      </c>
      <c r="I2203" s="1" t="s">
        <v>3004</v>
      </c>
      <c r="J2203" s="5">
        <v>4.0</v>
      </c>
    </row>
    <row r="2204" hidden="1">
      <c r="A2204" s="1" t="s">
        <v>3005</v>
      </c>
      <c r="B2204" s="1">
        <v>194763.0</v>
      </c>
      <c r="C2204" s="1">
        <v>2.0</v>
      </c>
      <c r="D2204" s="1">
        <v>24.0</v>
      </c>
      <c r="E2204" s="1">
        <f t="shared" si="1"/>
        <v>36</v>
      </c>
      <c r="F2204" s="1" t="str">
        <f>VLOOKUP(E2204,State_code!$B$1:$C$56, 2, FALSE)</f>
        <v>NY</v>
      </c>
      <c r="G2204" s="1">
        <v>3606.0</v>
      </c>
      <c r="H2204" s="1">
        <v>80.0</v>
      </c>
      <c r="I2204" s="1" t="s">
        <v>3005</v>
      </c>
      <c r="J2204" s="5">
        <v>1.0</v>
      </c>
    </row>
    <row r="2205" hidden="1">
      <c r="A2205" s="1" t="s">
        <v>3006</v>
      </c>
      <c r="B2205" s="1">
        <v>194824.0</v>
      </c>
      <c r="C2205" s="1">
        <v>2.0</v>
      </c>
      <c r="D2205" s="1">
        <v>15.0</v>
      </c>
      <c r="E2205" s="1">
        <f t="shared" si="1"/>
        <v>36</v>
      </c>
      <c r="F2205" s="1" t="str">
        <f>VLOOKUP(E2205,State_code!$B$1:$C$56, 2, FALSE)</f>
        <v>NY</v>
      </c>
      <c r="G2205" s="1">
        <v>3620.0</v>
      </c>
      <c r="H2205" s="1">
        <v>-2.0</v>
      </c>
      <c r="I2205" s="1" t="s">
        <v>3006</v>
      </c>
      <c r="J2205" s="5">
        <v>1.0</v>
      </c>
    </row>
    <row r="2206" hidden="1">
      <c r="A2206" s="1" t="s">
        <v>3007</v>
      </c>
      <c r="B2206" s="1">
        <v>194958.0</v>
      </c>
      <c r="C2206" s="1">
        <v>2.0</v>
      </c>
      <c r="D2206" s="1">
        <v>18.0</v>
      </c>
      <c r="E2206" s="1">
        <f t="shared" si="1"/>
        <v>36</v>
      </c>
      <c r="F2206" s="1" t="str">
        <f>VLOOKUP(E2206,State_code!$B$1:$C$56, 2, FALSE)</f>
        <v>NY</v>
      </c>
      <c r="G2206" s="1">
        <v>3625.0</v>
      </c>
      <c r="H2206" s="1">
        <v>64.0</v>
      </c>
      <c r="I2206" s="1" t="s">
        <v>3007</v>
      </c>
      <c r="J2206" s="5">
        <v>1.0</v>
      </c>
    </row>
    <row r="2207" hidden="1">
      <c r="A2207" s="1" t="s">
        <v>686</v>
      </c>
      <c r="B2207" s="1">
        <v>195003.0</v>
      </c>
      <c r="C2207" s="1">
        <v>2.0</v>
      </c>
      <c r="D2207" s="1">
        <v>16.0</v>
      </c>
      <c r="E2207" s="1">
        <f t="shared" si="1"/>
        <v>36</v>
      </c>
      <c r="F2207" s="1" t="str">
        <f>VLOOKUP(E2207,State_code!$B$1:$C$56, 2, FALSE)</f>
        <v>NY</v>
      </c>
      <c r="G2207" s="1">
        <v>3625.0</v>
      </c>
      <c r="H2207" s="1">
        <v>-2.0</v>
      </c>
      <c r="I2207" s="1" t="s">
        <v>686</v>
      </c>
      <c r="J2207" s="5">
        <v>1.0</v>
      </c>
    </row>
    <row r="2208" hidden="1">
      <c r="A2208" s="1" t="s">
        <v>595</v>
      </c>
      <c r="B2208" s="1">
        <v>195030.0</v>
      </c>
      <c r="C2208" s="1">
        <v>2.0</v>
      </c>
      <c r="D2208" s="1">
        <v>15.0</v>
      </c>
      <c r="E2208" s="1">
        <f t="shared" si="1"/>
        <v>36</v>
      </c>
      <c r="F2208" s="1" t="str">
        <f>VLOOKUP(E2208,State_code!$B$1:$C$56, 2, FALSE)</f>
        <v>NY</v>
      </c>
      <c r="G2208" s="1">
        <v>3625.0</v>
      </c>
      <c r="H2208" s="1">
        <v>-2.0</v>
      </c>
      <c r="I2208" s="1" t="s">
        <v>595</v>
      </c>
      <c r="J2208" s="5">
        <v>1.0</v>
      </c>
    </row>
    <row r="2209" hidden="1">
      <c r="A2209" s="1" t="s">
        <v>557</v>
      </c>
      <c r="B2209" s="1">
        <v>195049.0</v>
      </c>
      <c r="C2209" s="1">
        <v>2.0</v>
      </c>
      <c r="D2209" s="1">
        <v>27.0</v>
      </c>
      <c r="E2209" s="1">
        <f t="shared" si="1"/>
        <v>36</v>
      </c>
      <c r="F2209" s="1" t="str">
        <f>VLOOKUP(E2209,State_code!$B$1:$C$56, 2, FALSE)</f>
        <v>NY</v>
      </c>
      <c r="G2209" s="1">
        <v>3612.0</v>
      </c>
      <c r="H2209" s="1">
        <v>-2.0</v>
      </c>
      <c r="I2209" s="1" t="s">
        <v>557</v>
      </c>
      <c r="J2209" s="5">
        <v>1.0</v>
      </c>
    </row>
    <row r="2210" hidden="1">
      <c r="A2210" s="1" t="s">
        <v>3008</v>
      </c>
      <c r="B2210" s="1">
        <v>195058.0</v>
      </c>
      <c r="C2210" s="1">
        <v>2.0</v>
      </c>
      <c r="D2210" s="1">
        <v>1.0</v>
      </c>
      <c r="E2210" s="1">
        <f t="shared" si="1"/>
        <v>36</v>
      </c>
      <c r="F2210" s="1" t="str">
        <f>VLOOKUP(E2210,State_code!$B$1:$C$56, 2, FALSE)</f>
        <v>NY</v>
      </c>
      <c r="G2210" s="1">
        <v>3617.0</v>
      </c>
      <c r="H2210" s="1">
        <v>-2.0</v>
      </c>
      <c r="I2210" s="1" t="s">
        <v>3008</v>
      </c>
      <c r="J2210" s="5">
        <v>1.0</v>
      </c>
    </row>
    <row r="2211" hidden="1">
      <c r="A2211" s="1" t="s">
        <v>3009</v>
      </c>
      <c r="B2211" s="1">
        <v>195067.0</v>
      </c>
      <c r="C2211" s="1">
        <v>2.0</v>
      </c>
      <c r="D2211" s="1">
        <v>-2.0</v>
      </c>
      <c r="E2211" s="1">
        <f t="shared" si="1"/>
        <v>36</v>
      </c>
      <c r="F2211" s="1" t="str">
        <f>VLOOKUP(E2211,State_code!$B$1:$C$56, 2, FALSE)</f>
        <v>NY</v>
      </c>
      <c r="G2211" s="1">
        <v>3612.0</v>
      </c>
      <c r="H2211" s="1">
        <v>-2.0</v>
      </c>
      <c r="I2211" s="1" t="s">
        <v>3009</v>
      </c>
      <c r="J2211" s="5">
        <v>1.0</v>
      </c>
    </row>
    <row r="2212" hidden="1">
      <c r="A2212" s="1" t="s">
        <v>3010</v>
      </c>
      <c r="B2212" s="1">
        <v>195128.0</v>
      </c>
      <c r="C2212" s="1">
        <v>2.0</v>
      </c>
      <c r="D2212" s="1">
        <v>17.0</v>
      </c>
      <c r="E2212" s="1">
        <f t="shared" si="1"/>
        <v>36</v>
      </c>
      <c r="F2212" s="1" t="str">
        <f>VLOOKUP(E2212,State_code!$B$1:$C$56, 2, FALSE)</f>
        <v>NY</v>
      </c>
      <c r="G2212" s="1">
        <v>3620.0</v>
      </c>
      <c r="H2212" s="1">
        <v>-2.0</v>
      </c>
      <c r="I2212" s="1" t="s">
        <v>3010</v>
      </c>
      <c r="J2212" s="5">
        <v>1.0</v>
      </c>
    </row>
    <row r="2213" hidden="1">
      <c r="A2213" s="1" t="s">
        <v>3011</v>
      </c>
      <c r="B2213" s="1">
        <v>195155.0</v>
      </c>
      <c r="C2213" s="1">
        <v>2.0</v>
      </c>
      <c r="D2213" s="1">
        <v>24.0</v>
      </c>
      <c r="E2213" s="1">
        <f t="shared" si="1"/>
        <v>36</v>
      </c>
      <c r="F2213" s="1" t="str">
        <f>VLOOKUP(E2213,State_code!$B$1:$C$56, 2, FALSE)</f>
        <v>NY</v>
      </c>
      <c r="G2213" s="1">
        <v>3625.0</v>
      </c>
      <c r="H2213" s="1">
        <v>30.0</v>
      </c>
      <c r="I2213" s="1" t="s">
        <v>3011</v>
      </c>
      <c r="J2213" s="5">
        <v>1.0</v>
      </c>
    </row>
    <row r="2214" hidden="1">
      <c r="A2214" s="1" t="s">
        <v>3012</v>
      </c>
      <c r="B2214" s="1">
        <v>195164.0</v>
      </c>
      <c r="C2214" s="1">
        <v>2.0</v>
      </c>
      <c r="D2214" s="1">
        <v>19.0</v>
      </c>
      <c r="E2214" s="1">
        <f t="shared" si="1"/>
        <v>36</v>
      </c>
      <c r="F2214" s="1" t="str">
        <f>VLOOKUP(E2214,State_code!$B$1:$C$56, 2, FALSE)</f>
        <v>NY</v>
      </c>
      <c r="G2214" s="1">
        <v>3623.0</v>
      </c>
      <c r="H2214" s="1">
        <v>30.0</v>
      </c>
      <c r="I2214" s="1" t="s">
        <v>3012</v>
      </c>
      <c r="J2214" s="5">
        <v>1.0</v>
      </c>
    </row>
    <row r="2215" hidden="1">
      <c r="A2215" s="1" t="s">
        <v>3013</v>
      </c>
      <c r="B2215" s="1">
        <v>195173.0</v>
      </c>
      <c r="C2215" s="1">
        <v>2.0</v>
      </c>
      <c r="D2215" s="1">
        <v>22.0</v>
      </c>
      <c r="E2215" s="1">
        <f t="shared" si="1"/>
        <v>36</v>
      </c>
      <c r="F2215" s="1" t="str">
        <f>VLOOKUP(E2215,State_code!$B$1:$C$56, 2, FALSE)</f>
        <v>NY</v>
      </c>
      <c r="G2215" s="1">
        <v>3610.0</v>
      </c>
      <c r="H2215" s="1">
        <v>-2.0</v>
      </c>
      <c r="I2215" s="1" t="s">
        <v>3013</v>
      </c>
      <c r="J2215" s="5">
        <v>1.0</v>
      </c>
    </row>
    <row r="2216" hidden="1">
      <c r="A2216" s="1" t="s">
        <v>3014</v>
      </c>
      <c r="B2216" s="1">
        <v>195191.0</v>
      </c>
      <c r="C2216" s="1">
        <v>2.0</v>
      </c>
      <c r="D2216" s="1">
        <v>10.0</v>
      </c>
      <c r="E2216" s="1">
        <f t="shared" si="1"/>
        <v>36</v>
      </c>
      <c r="F2216" s="1" t="str">
        <f>VLOOKUP(E2216,State_code!$B$1:$C$56, 2, FALSE)</f>
        <v>NY</v>
      </c>
      <c r="G2216" s="1">
        <v>3622.0</v>
      </c>
      <c r="H2216" s="1">
        <v>30.0</v>
      </c>
      <c r="I2216" s="1" t="s">
        <v>3014</v>
      </c>
      <c r="J2216" s="5">
        <v>1.0</v>
      </c>
    </row>
    <row r="2217" hidden="1">
      <c r="A2217" s="1" t="s">
        <v>3015</v>
      </c>
      <c r="B2217" s="1">
        <v>195216.0</v>
      </c>
      <c r="C2217" s="1">
        <v>2.0</v>
      </c>
      <c r="D2217" s="1">
        <v>21.0</v>
      </c>
      <c r="E2217" s="1">
        <f t="shared" si="1"/>
        <v>36</v>
      </c>
      <c r="F2217" s="1" t="str">
        <f>VLOOKUP(E2217,State_code!$B$1:$C$56, 2, FALSE)</f>
        <v>NY</v>
      </c>
      <c r="G2217" s="1">
        <v>3621.0</v>
      </c>
      <c r="H2217" s="1">
        <v>-2.0</v>
      </c>
      <c r="I2217" s="1" t="s">
        <v>3015</v>
      </c>
      <c r="J2217" s="5">
        <v>1.0</v>
      </c>
    </row>
    <row r="2218" hidden="1">
      <c r="A2218" s="1" t="s">
        <v>3016</v>
      </c>
      <c r="B2218" s="1">
        <v>195234.0</v>
      </c>
      <c r="C2218" s="1">
        <v>2.0</v>
      </c>
      <c r="D2218" s="1">
        <v>18.0</v>
      </c>
      <c r="E2218" s="1">
        <f t="shared" si="1"/>
        <v>36</v>
      </c>
      <c r="F2218" s="1" t="str">
        <f>VLOOKUP(E2218,State_code!$B$1:$C$56, 2, FALSE)</f>
        <v>NY</v>
      </c>
      <c r="G2218" s="1">
        <v>3620.0</v>
      </c>
      <c r="H2218" s="1">
        <v>-2.0</v>
      </c>
      <c r="I2218" s="1" t="s">
        <v>3016</v>
      </c>
      <c r="J2218" s="5">
        <v>1.0</v>
      </c>
    </row>
    <row r="2219" hidden="1">
      <c r="A2219" s="1" t="s">
        <v>3017</v>
      </c>
      <c r="B2219" s="1">
        <v>195243.0</v>
      </c>
      <c r="C2219" s="1">
        <v>2.0</v>
      </c>
      <c r="D2219" s="1">
        <v>20.0</v>
      </c>
      <c r="E2219" s="1">
        <f t="shared" si="1"/>
        <v>36</v>
      </c>
      <c r="F2219" s="1" t="str">
        <f>VLOOKUP(E2219,State_code!$B$1:$C$56, 2, FALSE)</f>
        <v>NY</v>
      </c>
      <c r="G2219" s="1">
        <v>3617.0</v>
      </c>
      <c r="H2219" s="1">
        <v>-2.0</v>
      </c>
      <c r="I2219" s="1" t="s">
        <v>3017</v>
      </c>
      <c r="J2219" s="5">
        <v>1.0</v>
      </c>
    </row>
    <row r="2220" hidden="1">
      <c r="A2220" s="1" t="s">
        <v>3018</v>
      </c>
      <c r="B2220" s="1">
        <v>195289.0</v>
      </c>
      <c r="C2220" s="1">
        <v>2.0</v>
      </c>
      <c r="D2220" s="1">
        <v>10.0</v>
      </c>
      <c r="E2220" s="1">
        <f t="shared" si="1"/>
        <v>36</v>
      </c>
      <c r="F2220" s="1" t="str">
        <f>VLOOKUP(E2220,State_code!$B$1:$C$56, 2, FALSE)</f>
        <v>NY</v>
      </c>
      <c r="G2220" s="1">
        <v>3620.0</v>
      </c>
      <c r="H2220" s="1">
        <v>-2.0</v>
      </c>
      <c r="I2220" s="1" t="s">
        <v>3018</v>
      </c>
      <c r="J2220" s="5">
        <v>1.0</v>
      </c>
    </row>
    <row r="2221" hidden="1">
      <c r="A2221" s="1" t="s">
        <v>492</v>
      </c>
      <c r="B2221" s="1">
        <v>195304.0</v>
      </c>
      <c r="C2221" s="1">
        <v>2.0</v>
      </c>
      <c r="D2221" s="1">
        <v>21.0</v>
      </c>
      <c r="E2221" s="1">
        <f t="shared" si="1"/>
        <v>36</v>
      </c>
      <c r="F2221" s="1" t="str">
        <f>VLOOKUP(E2221,State_code!$B$1:$C$56, 2, FALSE)</f>
        <v>NY</v>
      </c>
      <c r="G2221" s="1">
        <v>3616.0</v>
      </c>
      <c r="H2221" s="1">
        <v>-2.0</v>
      </c>
      <c r="I2221" s="1" t="s">
        <v>492</v>
      </c>
      <c r="J2221" s="5">
        <v>1.0</v>
      </c>
    </row>
    <row r="2222" hidden="1">
      <c r="A2222" s="1" t="s">
        <v>3019</v>
      </c>
      <c r="B2222" s="1">
        <v>195322.0</v>
      </c>
      <c r="C2222" s="1">
        <v>2.0</v>
      </c>
      <c r="D2222" s="1">
        <v>3.0</v>
      </c>
      <c r="E2222" s="1">
        <f t="shared" si="1"/>
        <v>36</v>
      </c>
      <c r="F2222" s="1" t="str">
        <f>VLOOKUP(E2222,State_code!$B$1:$C$56, 2, FALSE)</f>
        <v>NY</v>
      </c>
      <c r="G2222" s="1">
        <v>3620.0</v>
      </c>
      <c r="H2222" s="1">
        <v>-2.0</v>
      </c>
      <c r="I2222" s="1" t="s">
        <v>3019</v>
      </c>
      <c r="J2222" s="5">
        <v>1.0</v>
      </c>
    </row>
    <row r="2223" hidden="1">
      <c r="A2223" s="1" t="s">
        <v>3020</v>
      </c>
      <c r="B2223" s="1">
        <v>195438.0</v>
      </c>
      <c r="C2223" s="1">
        <v>2.0</v>
      </c>
      <c r="D2223" s="1">
        <v>24.0</v>
      </c>
      <c r="E2223" s="1">
        <f t="shared" si="1"/>
        <v>36</v>
      </c>
      <c r="F2223" s="1" t="str">
        <f>VLOOKUP(E2223,State_code!$B$1:$C$56, 2, FALSE)</f>
        <v>NY</v>
      </c>
      <c r="G2223" s="1">
        <v>3604.0</v>
      </c>
      <c r="H2223" s="1">
        <v>80.0</v>
      </c>
      <c r="I2223" s="1" t="s">
        <v>3020</v>
      </c>
      <c r="J2223" s="5">
        <v>1.0</v>
      </c>
    </row>
    <row r="2224" hidden="1">
      <c r="A2224" s="1" t="s">
        <v>884</v>
      </c>
      <c r="B2224" s="1">
        <v>195474.0</v>
      </c>
      <c r="C2224" s="1">
        <v>2.0</v>
      </c>
      <c r="D2224" s="1">
        <v>20.0</v>
      </c>
      <c r="E2224" s="1">
        <f t="shared" si="1"/>
        <v>36</v>
      </c>
      <c r="F2224" s="1" t="str">
        <f>VLOOKUP(E2224,State_code!$B$1:$C$56, 2, FALSE)</f>
        <v>NY</v>
      </c>
      <c r="G2224" s="1">
        <v>3620.0</v>
      </c>
      <c r="H2224" s="1">
        <v>30.0</v>
      </c>
      <c r="I2224" s="1" t="s">
        <v>884</v>
      </c>
      <c r="J2224" s="5">
        <v>1.0</v>
      </c>
    </row>
    <row r="2225" hidden="1">
      <c r="A2225" s="1" t="s">
        <v>191</v>
      </c>
      <c r="B2225" s="1">
        <v>195526.0</v>
      </c>
      <c r="C2225" s="1">
        <v>2.0</v>
      </c>
      <c r="D2225" s="1">
        <v>21.0</v>
      </c>
      <c r="E2225" s="1">
        <f t="shared" si="1"/>
        <v>36</v>
      </c>
      <c r="F2225" s="1" t="str">
        <f>VLOOKUP(E2225,State_code!$B$1:$C$56, 2, FALSE)</f>
        <v>NY</v>
      </c>
      <c r="G2225" s="1">
        <v>3620.0</v>
      </c>
      <c r="H2225" s="1">
        <v>-2.0</v>
      </c>
      <c r="I2225" s="1" t="s">
        <v>191</v>
      </c>
      <c r="J2225" s="5">
        <v>1.0</v>
      </c>
    </row>
    <row r="2226" hidden="1">
      <c r="A2226" s="1" t="s">
        <v>3021</v>
      </c>
      <c r="B2226" s="1">
        <v>195544.0</v>
      </c>
      <c r="C2226" s="1">
        <v>2.0</v>
      </c>
      <c r="D2226" s="1">
        <v>18.0</v>
      </c>
      <c r="E2226" s="1">
        <f t="shared" si="1"/>
        <v>36</v>
      </c>
      <c r="F2226" s="1" t="str">
        <f>VLOOKUP(E2226,State_code!$B$1:$C$56, 2, FALSE)</f>
        <v>NY</v>
      </c>
      <c r="G2226" s="1">
        <v>3607.0</v>
      </c>
      <c r="H2226" s="1">
        <v>-2.0</v>
      </c>
      <c r="I2226" s="1" t="s">
        <v>3021</v>
      </c>
      <c r="J2226" s="5">
        <v>1.0</v>
      </c>
    </row>
    <row r="2227" hidden="1">
      <c r="A2227" s="1" t="s">
        <v>3022</v>
      </c>
      <c r="B2227" s="1">
        <v>195580.0</v>
      </c>
      <c r="C2227" s="1">
        <v>2.0</v>
      </c>
      <c r="D2227" s="1">
        <v>24.0</v>
      </c>
      <c r="E2227" s="1">
        <f t="shared" si="1"/>
        <v>36</v>
      </c>
      <c r="F2227" s="1" t="str">
        <f>VLOOKUP(E2227,State_code!$B$1:$C$56, 2, FALSE)</f>
        <v>NY</v>
      </c>
      <c r="G2227" s="1">
        <v>3616.0</v>
      </c>
      <c r="H2227" s="1">
        <v>92.0</v>
      </c>
      <c r="I2227" s="1" t="s">
        <v>3022</v>
      </c>
      <c r="J2227" s="5">
        <v>1.0</v>
      </c>
    </row>
    <row r="2228" hidden="1">
      <c r="A2228" s="1" t="s">
        <v>3023</v>
      </c>
      <c r="B2228" s="1">
        <v>195702.0</v>
      </c>
      <c r="C2228" s="1">
        <v>2.0</v>
      </c>
      <c r="D2228" s="1">
        <v>10.0</v>
      </c>
      <c r="E2228" s="1">
        <f t="shared" si="1"/>
        <v>36</v>
      </c>
      <c r="F2228" s="1" t="str">
        <f>VLOOKUP(E2228,State_code!$B$1:$C$56, 2, FALSE)</f>
        <v>NY</v>
      </c>
      <c r="G2228" s="1">
        <v>3622.0</v>
      </c>
      <c r="H2228" s="1">
        <v>30.0</v>
      </c>
      <c r="I2228" s="1" t="s">
        <v>3023</v>
      </c>
      <c r="J2228" s="5">
        <v>1.0</v>
      </c>
    </row>
    <row r="2229" hidden="1">
      <c r="A2229" s="1" t="s">
        <v>846</v>
      </c>
      <c r="B2229" s="1">
        <v>195720.0</v>
      </c>
      <c r="C2229" s="1">
        <v>2.0</v>
      </c>
      <c r="D2229" s="1">
        <v>17.0</v>
      </c>
      <c r="E2229" s="1">
        <f t="shared" si="1"/>
        <v>36</v>
      </c>
      <c r="F2229" s="1" t="str">
        <f>VLOOKUP(E2229,State_code!$B$1:$C$56, 2, FALSE)</f>
        <v>NY</v>
      </c>
      <c r="G2229" s="1">
        <v>3625.0</v>
      </c>
      <c r="H2229" s="1">
        <v>30.0</v>
      </c>
      <c r="I2229" s="1" t="s">
        <v>846</v>
      </c>
      <c r="J2229" s="5">
        <v>1.0</v>
      </c>
    </row>
    <row r="2230" hidden="1">
      <c r="A2230" s="1" t="s">
        <v>3024</v>
      </c>
      <c r="B2230" s="1">
        <v>195784.0</v>
      </c>
      <c r="C2230" s="1">
        <v>2.0</v>
      </c>
      <c r="D2230" s="1">
        <v>10.0</v>
      </c>
      <c r="E2230" s="1">
        <f t="shared" si="1"/>
        <v>36</v>
      </c>
      <c r="F2230" s="1" t="str">
        <f>VLOOKUP(E2230,State_code!$B$1:$C$56, 2, FALSE)</f>
        <v>NY</v>
      </c>
      <c r="G2230" s="1">
        <v>3611.0</v>
      </c>
      <c r="H2230" s="1">
        <v>-2.0</v>
      </c>
      <c r="I2230" s="1" t="s">
        <v>3024</v>
      </c>
      <c r="J2230" s="5">
        <v>1.0</v>
      </c>
    </row>
    <row r="2231" hidden="1">
      <c r="A2231" s="1" t="s">
        <v>3025</v>
      </c>
      <c r="B2231" s="1">
        <v>195809.0</v>
      </c>
      <c r="C2231" s="1">
        <v>2.0</v>
      </c>
      <c r="D2231" s="1">
        <v>17.0</v>
      </c>
      <c r="E2231" s="1">
        <f t="shared" si="1"/>
        <v>36</v>
      </c>
      <c r="F2231" s="1" t="str">
        <f>VLOOKUP(E2231,State_code!$B$1:$C$56, 2, FALSE)</f>
        <v>NY</v>
      </c>
      <c r="G2231" s="1">
        <v>3605.0</v>
      </c>
      <c r="H2231" s="1">
        <v>30.0</v>
      </c>
      <c r="I2231" s="1" t="s">
        <v>3025</v>
      </c>
      <c r="J2231" s="5">
        <v>1.0</v>
      </c>
    </row>
    <row r="2232">
      <c r="A2232" s="1" t="s">
        <v>3026</v>
      </c>
      <c r="B2232" s="1">
        <v>195827.0</v>
      </c>
      <c r="C2232" s="1">
        <v>2.0</v>
      </c>
      <c r="D2232" s="1">
        <v>-2.0</v>
      </c>
      <c r="E2232" s="1">
        <f t="shared" si="1"/>
        <v>36</v>
      </c>
      <c r="F2232" s="1" t="str">
        <f>VLOOKUP(E2232,State_code!$B$1:$C$56, 2, FALSE)</f>
        <v>NY</v>
      </c>
      <c r="G2232" s="1">
        <v>3620.0</v>
      </c>
      <c r="H2232" s="1">
        <v>-2.0</v>
      </c>
      <c r="I2232" s="1" t="s">
        <v>3026</v>
      </c>
      <c r="J2232" s="5">
        <v>1.0</v>
      </c>
    </row>
    <row r="2233" hidden="1">
      <c r="A2233" s="1" t="s">
        <v>3027</v>
      </c>
      <c r="B2233" s="1">
        <v>195988.0</v>
      </c>
      <c r="C2233" s="1">
        <v>2.0</v>
      </c>
      <c r="D2233" s="1">
        <v>5.0</v>
      </c>
      <c r="E2233" s="1">
        <f t="shared" si="1"/>
        <v>36</v>
      </c>
      <c r="F2233" s="1" t="str">
        <f>VLOOKUP(E2233,State_code!$B$1:$C$56, 2, FALSE)</f>
        <v>NY</v>
      </c>
      <c r="G2233" s="1">
        <v>3619.0</v>
      </c>
      <c r="H2233" s="1">
        <v>-2.0</v>
      </c>
      <c r="I2233" s="1" t="s">
        <v>3027</v>
      </c>
      <c r="J2233" s="5">
        <v>1.0</v>
      </c>
    </row>
    <row r="2234">
      <c r="A2234" s="1" t="s">
        <v>3028</v>
      </c>
      <c r="B2234" s="1">
        <v>196006.0</v>
      </c>
      <c r="C2234" s="1">
        <v>2.0</v>
      </c>
      <c r="D2234" s="1">
        <v>23.0</v>
      </c>
      <c r="E2234" s="1">
        <f t="shared" si="1"/>
        <v>36</v>
      </c>
      <c r="F2234" s="1" t="str">
        <f>VLOOKUP(E2234,State_code!$B$1:$C$56, 2, FALSE)</f>
        <v>NY</v>
      </c>
      <c r="G2234" s="1">
        <v>3623.0</v>
      </c>
      <c r="H2234" s="1">
        <v>-2.0</v>
      </c>
      <c r="I2234" s="1" t="s">
        <v>3028</v>
      </c>
      <c r="J2234" s="5">
        <v>1.0</v>
      </c>
    </row>
    <row r="2235">
      <c r="A2235" s="1" t="s">
        <v>3029</v>
      </c>
      <c r="B2235" s="1">
        <v>196015.0</v>
      </c>
      <c r="C2235" s="1">
        <v>2.0</v>
      </c>
      <c r="D2235" s="1">
        <v>22.0</v>
      </c>
      <c r="E2235" s="1">
        <f t="shared" si="1"/>
        <v>36</v>
      </c>
      <c r="F2235" s="1" t="str">
        <f>VLOOKUP(E2235,State_code!$B$1:$C$56, 2, FALSE)</f>
        <v>NY</v>
      </c>
      <c r="G2235" s="1">
        <v>3621.0</v>
      </c>
      <c r="H2235" s="1">
        <v>-2.0</v>
      </c>
      <c r="I2235" s="1" t="s">
        <v>3029</v>
      </c>
      <c r="J2235" s="5">
        <v>2.0</v>
      </c>
    </row>
    <row r="2236">
      <c r="A2236" s="1" t="s">
        <v>3030</v>
      </c>
      <c r="B2236" s="1">
        <v>196024.0</v>
      </c>
      <c r="C2236" s="1">
        <v>2.0</v>
      </c>
      <c r="D2236" s="1">
        <v>22.0</v>
      </c>
      <c r="E2236" s="1">
        <f t="shared" si="1"/>
        <v>36</v>
      </c>
      <c r="F2236" s="1" t="str">
        <f>VLOOKUP(E2236,State_code!$B$1:$C$56, 2, FALSE)</f>
        <v>NY</v>
      </c>
      <c r="G2236" s="1">
        <v>3619.0</v>
      </c>
      <c r="H2236" s="1">
        <v>-2.0</v>
      </c>
      <c r="I2236" s="1" t="s">
        <v>3030</v>
      </c>
      <c r="J2236" s="5">
        <v>3.0</v>
      </c>
    </row>
    <row r="2237">
      <c r="A2237" s="1" t="s">
        <v>3031</v>
      </c>
      <c r="B2237" s="1">
        <v>196033.0</v>
      </c>
      <c r="C2237" s="1">
        <v>2.0</v>
      </c>
      <c r="D2237" s="1">
        <v>22.0</v>
      </c>
      <c r="E2237" s="1">
        <f t="shared" si="1"/>
        <v>36</v>
      </c>
      <c r="F2237" s="1" t="str">
        <f>VLOOKUP(E2237,State_code!$B$1:$C$56, 2, FALSE)</f>
        <v>NY</v>
      </c>
      <c r="G2237" s="1">
        <v>3621.0</v>
      </c>
      <c r="H2237" s="1">
        <v>-2.0</v>
      </c>
      <c r="I2237" s="1" t="s">
        <v>3031</v>
      </c>
      <c r="J2237" s="5">
        <v>3.0</v>
      </c>
    </row>
    <row r="2238" hidden="1">
      <c r="A2238" s="1" t="s">
        <v>3032</v>
      </c>
      <c r="B2238" s="1">
        <v>196042.0</v>
      </c>
      <c r="C2238" s="1">
        <v>2.0</v>
      </c>
      <c r="D2238" s="1">
        <v>22.0</v>
      </c>
      <c r="E2238" s="1">
        <f t="shared" si="1"/>
        <v>36</v>
      </c>
      <c r="F2238" s="1" t="str">
        <f>VLOOKUP(E2238,State_code!$B$1:$C$56, 2, FALSE)</f>
        <v>NY</v>
      </c>
      <c r="G2238" s="1">
        <v>3601.0</v>
      </c>
      <c r="H2238" s="1">
        <v>-2.0</v>
      </c>
      <c r="I2238" s="1" t="s">
        <v>3032</v>
      </c>
      <c r="J2238" s="5">
        <v>3.0</v>
      </c>
    </row>
    <row r="2239">
      <c r="A2239" s="1" t="s">
        <v>3033</v>
      </c>
      <c r="B2239" s="1">
        <v>196051.0</v>
      </c>
      <c r="C2239" s="1">
        <v>2.0</v>
      </c>
      <c r="D2239" s="1">
        <v>23.0</v>
      </c>
      <c r="E2239" s="1">
        <f t="shared" si="1"/>
        <v>36</v>
      </c>
      <c r="F2239" s="1" t="str">
        <f>VLOOKUP(E2239,State_code!$B$1:$C$56, 2, FALSE)</f>
        <v>NY</v>
      </c>
      <c r="G2239" s="1">
        <v>3622.0</v>
      </c>
      <c r="H2239" s="1">
        <v>-2.0</v>
      </c>
      <c r="I2239" s="1" t="s">
        <v>3033</v>
      </c>
      <c r="J2239" s="5">
        <v>3.0</v>
      </c>
    </row>
    <row r="2240" hidden="1">
      <c r="A2240" s="1" t="s">
        <v>840</v>
      </c>
      <c r="B2240" s="1">
        <v>196060.0</v>
      </c>
      <c r="C2240" s="1">
        <v>2.0</v>
      </c>
      <c r="D2240" s="1">
        <v>15.0</v>
      </c>
      <c r="E2240" s="1">
        <f t="shared" si="1"/>
        <v>36</v>
      </c>
      <c r="F2240" s="1" t="str">
        <f>VLOOKUP(E2240,State_code!$B$1:$C$56, 2, FALSE)</f>
        <v>NY</v>
      </c>
      <c r="G2240" s="1">
        <v>3620.0</v>
      </c>
      <c r="H2240" s="1">
        <v>-2.0</v>
      </c>
      <c r="I2240" s="1" t="s">
        <v>840</v>
      </c>
      <c r="J2240" s="5">
        <v>1.0</v>
      </c>
    </row>
    <row r="2241" hidden="1">
      <c r="A2241" s="1" t="s">
        <v>925</v>
      </c>
      <c r="B2241" s="1">
        <v>196079.0</v>
      </c>
      <c r="C2241" s="1">
        <v>2.0</v>
      </c>
      <c r="D2241" s="1">
        <v>15.0</v>
      </c>
      <c r="E2241" s="1">
        <f t="shared" si="1"/>
        <v>36</v>
      </c>
      <c r="F2241" s="1" t="str">
        <f>VLOOKUP(E2241,State_code!$B$1:$C$56, 2, FALSE)</f>
        <v>NY</v>
      </c>
      <c r="G2241" s="1">
        <v>3619.0</v>
      </c>
      <c r="H2241" s="1">
        <v>-2.0</v>
      </c>
      <c r="I2241" s="1" t="s">
        <v>925</v>
      </c>
      <c r="J2241" s="5">
        <v>3.0</v>
      </c>
    </row>
    <row r="2242" hidden="1">
      <c r="A2242" s="1" t="s">
        <v>3034</v>
      </c>
      <c r="B2242" s="1">
        <v>196088.0</v>
      </c>
      <c r="C2242" s="1">
        <v>2.0</v>
      </c>
      <c r="D2242" s="1">
        <v>15.0</v>
      </c>
      <c r="E2242" s="1">
        <f t="shared" si="1"/>
        <v>36</v>
      </c>
      <c r="F2242" s="1" t="str">
        <f>VLOOKUP(E2242,State_code!$B$1:$C$56, 2, FALSE)</f>
        <v>NY</v>
      </c>
      <c r="G2242" s="1">
        <v>3626.0</v>
      </c>
      <c r="H2242" s="1">
        <v>-2.0</v>
      </c>
      <c r="I2242" s="1" t="s">
        <v>3034</v>
      </c>
      <c r="J2242" s="5">
        <v>3.0</v>
      </c>
    </row>
    <row r="2243" hidden="1">
      <c r="A2243" s="1" t="s">
        <v>625</v>
      </c>
      <c r="B2243" s="1">
        <v>196097.0</v>
      </c>
      <c r="C2243" s="1">
        <v>2.0</v>
      </c>
      <c r="D2243" s="1">
        <v>15.0</v>
      </c>
      <c r="E2243" s="1">
        <f t="shared" si="1"/>
        <v>36</v>
      </c>
      <c r="F2243" s="1" t="str">
        <f>VLOOKUP(E2243,State_code!$B$1:$C$56, 2, FALSE)</f>
        <v>NY</v>
      </c>
      <c r="G2243" s="1">
        <v>3601.0</v>
      </c>
      <c r="H2243" s="1">
        <v>-2.0</v>
      </c>
      <c r="I2243" s="1" t="s">
        <v>625</v>
      </c>
      <c r="J2243" s="5">
        <v>4.0</v>
      </c>
    </row>
    <row r="2244">
      <c r="A2244" s="1" t="s">
        <v>583</v>
      </c>
      <c r="B2244" s="1">
        <v>196103.0</v>
      </c>
      <c r="C2244" s="1">
        <v>2.0</v>
      </c>
      <c r="D2244" s="1">
        <v>16.0</v>
      </c>
      <c r="E2244" s="1">
        <f t="shared" si="1"/>
        <v>36</v>
      </c>
      <c r="F2244" s="1" t="str">
        <f>VLOOKUP(E2244,State_code!$B$1:$C$56, 2, FALSE)</f>
        <v>NY</v>
      </c>
      <c r="G2244" s="1">
        <v>3622.0</v>
      </c>
      <c r="H2244" s="1">
        <v>-2.0</v>
      </c>
      <c r="I2244" s="1" t="s">
        <v>583</v>
      </c>
      <c r="J2244" s="5">
        <v>3.0</v>
      </c>
    </row>
    <row r="2245">
      <c r="A2245" s="1" t="s">
        <v>3035</v>
      </c>
      <c r="B2245" s="1">
        <v>196112.0</v>
      </c>
      <c r="C2245" s="1">
        <v>2.0</v>
      </c>
      <c r="D2245" s="1">
        <v>18.0</v>
      </c>
      <c r="E2245" s="1">
        <f t="shared" si="1"/>
        <v>36</v>
      </c>
      <c r="F2245" s="1" t="str">
        <f>VLOOKUP(E2245,State_code!$B$1:$C$56, 2, FALSE)</f>
        <v>NY</v>
      </c>
      <c r="G2245" s="1">
        <v>3622.0</v>
      </c>
      <c r="H2245" s="1">
        <v>-2.0</v>
      </c>
      <c r="I2245" s="1" t="s">
        <v>3035</v>
      </c>
      <c r="J2245" s="5">
        <v>1.0</v>
      </c>
    </row>
    <row r="2246">
      <c r="A2246" s="1" t="s">
        <v>579</v>
      </c>
      <c r="B2246" s="1">
        <v>196121.0</v>
      </c>
      <c r="C2246" s="1">
        <v>2.0</v>
      </c>
      <c r="D2246" s="1">
        <v>18.0</v>
      </c>
      <c r="E2246" s="1">
        <f t="shared" si="1"/>
        <v>36</v>
      </c>
      <c r="F2246" s="1" t="str">
        <f>VLOOKUP(E2246,State_code!$B$1:$C$56, 2, FALSE)</f>
        <v>NY</v>
      </c>
      <c r="G2246" s="1">
        <v>3625.0</v>
      </c>
      <c r="H2246" s="1">
        <v>-2.0</v>
      </c>
      <c r="I2246" s="1" t="s">
        <v>579</v>
      </c>
      <c r="J2246" s="5">
        <v>3.0</v>
      </c>
    </row>
    <row r="2247">
      <c r="A2247" s="1" t="s">
        <v>3036</v>
      </c>
      <c r="B2247" s="1">
        <v>196130.0</v>
      </c>
      <c r="C2247" s="1">
        <v>2.0</v>
      </c>
      <c r="D2247" s="1">
        <v>18.0</v>
      </c>
      <c r="E2247" s="1">
        <f t="shared" si="1"/>
        <v>36</v>
      </c>
      <c r="F2247" s="1" t="str">
        <f>VLOOKUP(E2247,State_code!$B$1:$C$56, 2, FALSE)</f>
        <v>NY</v>
      </c>
      <c r="G2247" s="1">
        <v>3626.0</v>
      </c>
      <c r="H2247" s="1">
        <v>-2.0</v>
      </c>
      <c r="I2247" s="1" t="s">
        <v>3036</v>
      </c>
      <c r="J2247" s="5">
        <v>3.0</v>
      </c>
    </row>
    <row r="2248" hidden="1">
      <c r="A2248" s="1" t="s">
        <v>3037</v>
      </c>
      <c r="B2248" s="1">
        <v>196149.0</v>
      </c>
      <c r="C2248" s="1">
        <v>2.0</v>
      </c>
      <c r="D2248" s="1">
        <v>19.0</v>
      </c>
      <c r="E2248" s="1">
        <f t="shared" si="1"/>
        <v>36</v>
      </c>
      <c r="F2248" s="1" t="str">
        <f>VLOOKUP(E2248,State_code!$B$1:$C$56, 2, FALSE)</f>
        <v>NY</v>
      </c>
      <c r="G2248" s="1">
        <v>3619.0</v>
      </c>
      <c r="H2248" s="1">
        <v>-2.0</v>
      </c>
      <c r="I2248" s="1" t="s">
        <v>3037</v>
      </c>
      <c r="J2248" s="5">
        <v>4.0</v>
      </c>
    </row>
    <row r="2249">
      <c r="A2249" s="1" t="s">
        <v>3038</v>
      </c>
      <c r="B2249" s="1">
        <v>196158.0</v>
      </c>
      <c r="C2249" s="1">
        <v>2.0</v>
      </c>
      <c r="D2249" s="1">
        <v>20.0</v>
      </c>
      <c r="E2249" s="1">
        <f t="shared" si="1"/>
        <v>36</v>
      </c>
      <c r="F2249" s="1" t="str">
        <f>VLOOKUP(E2249,State_code!$B$1:$C$56, 2, FALSE)</f>
        <v>NY</v>
      </c>
      <c r="G2249" s="1">
        <v>3623.0</v>
      </c>
      <c r="H2249" s="1">
        <v>-2.0</v>
      </c>
      <c r="I2249" s="1" t="s">
        <v>3038</v>
      </c>
      <c r="J2249" s="5">
        <v>1.0</v>
      </c>
    </row>
    <row r="2250">
      <c r="A2250" s="1" t="s">
        <v>3039</v>
      </c>
      <c r="B2250" s="1">
        <v>196167.0</v>
      </c>
      <c r="C2250" s="1">
        <v>2.0</v>
      </c>
      <c r="D2250" s="1">
        <v>20.0</v>
      </c>
      <c r="E2250" s="1">
        <f t="shared" si="1"/>
        <v>36</v>
      </c>
      <c r="F2250" s="1" t="str">
        <f>VLOOKUP(E2250,State_code!$B$1:$C$56, 2, FALSE)</f>
        <v>NY</v>
      </c>
      <c r="G2250" s="1">
        <v>3624.0</v>
      </c>
      <c r="H2250" s="1">
        <v>-2.0</v>
      </c>
      <c r="I2250" s="1" t="s">
        <v>3039</v>
      </c>
      <c r="J2250" s="5">
        <v>1.0</v>
      </c>
    </row>
    <row r="2251" hidden="1">
      <c r="A2251" s="1" t="s">
        <v>3040</v>
      </c>
      <c r="B2251" s="1">
        <v>196176.0</v>
      </c>
      <c r="C2251" s="1">
        <v>2.0</v>
      </c>
      <c r="D2251" s="1">
        <v>18.0</v>
      </c>
      <c r="E2251" s="1">
        <f t="shared" si="1"/>
        <v>36</v>
      </c>
      <c r="F2251" s="1" t="str">
        <f>VLOOKUP(E2251,State_code!$B$1:$C$56, 2, FALSE)</f>
        <v>NY</v>
      </c>
      <c r="G2251" s="1">
        <v>3618.0</v>
      </c>
      <c r="H2251" s="1">
        <v>-2.0</v>
      </c>
      <c r="I2251" s="1" t="s">
        <v>3040</v>
      </c>
      <c r="J2251" s="5">
        <v>3.0</v>
      </c>
    </row>
    <row r="2252">
      <c r="A2252" s="1" t="s">
        <v>145</v>
      </c>
      <c r="B2252" s="1">
        <v>196185.0</v>
      </c>
      <c r="C2252" s="1">
        <v>2.0</v>
      </c>
      <c r="D2252" s="1">
        <v>19.0</v>
      </c>
      <c r="E2252" s="1">
        <f t="shared" si="1"/>
        <v>36</v>
      </c>
      <c r="F2252" s="1" t="str">
        <f>VLOOKUP(E2252,State_code!$B$1:$C$56, 2, FALSE)</f>
        <v>NY</v>
      </c>
      <c r="G2252" s="1">
        <v>3619.0</v>
      </c>
      <c r="H2252" s="1">
        <v>-2.0</v>
      </c>
      <c r="I2252" s="1" t="s">
        <v>145</v>
      </c>
      <c r="J2252" s="5">
        <v>3.0</v>
      </c>
    </row>
    <row r="2253" hidden="1">
      <c r="A2253" s="1" t="s">
        <v>3041</v>
      </c>
      <c r="B2253" s="1">
        <v>196194.0</v>
      </c>
      <c r="C2253" s="1">
        <v>2.0</v>
      </c>
      <c r="D2253" s="1">
        <v>18.0</v>
      </c>
      <c r="E2253" s="1">
        <f t="shared" si="1"/>
        <v>36</v>
      </c>
      <c r="F2253" s="1" t="str">
        <f>VLOOKUP(E2253,State_code!$B$1:$C$56, 2, FALSE)</f>
        <v>NY</v>
      </c>
      <c r="G2253" s="1">
        <v>3624.0</v>
      </c>
      <c r="H2253" s="1">
        <v>-2.0</v>
      </c>
      <c r="I2253" s="1" t="s">
        <v>3041</v>
      </c>
      <c r="J2253" s="5">
        <v>4.0</v>
      </c>
    </row>
    <row r="2254">
      <c r="A2254" s="1" t="s">
        <v>3042</v>
      </c>
      <c r="B2254" s="1">
        <v>196200.0</v>
      </c>
      <c r="C2254" s="1">
        <v>2.0</v>
      </c>
      <c r="D2254" s="1">
        <v>19.0</v>
      </c>
      <c r="E2254" s="1">
        <f t="shared" si="1"/>
        <v>36</v>
      </c>
      <c r="F2254" s="1" t="str">
        <f>VLOOKUP(E2254,State_code!$B$1:$C$56, 2, FALSE)</f>
        <v>NY</v>
      </c>
      <c r="G2254" s="1">
        <v>3621.0</v>
      </c>
      <c r="H2254" s="1">
        <v>-2.0</v>
      </c>
      <c r="I2254" s="1" t="s">
        <v>3042</v>
      </c>
      <c r="J2254" s="5">
        <v>2.0</v>
      </c>
    </row>
    <row r="2255">
      <c r="A2255" s="1" t="s">
        <v>3043</v>
      </c>
      <c r="B2255" s="1">
        <v>196219.0</v>
      </c>
      <c r="C2255" s="1">
        <v>2.0</v>
      </c>
      <c r="D2255" s="1">
        <v>21.0</v>
      </c>
      <c r="E2255" s="1">
        <f t="shared" si="1"/>
        <v>36</v>
      </c>
      <c r="F2255" s="1" t="str">
        <f>VLOOKUP(E2255,State_code!$B$1:$C$56, 2, FALSE)</f>
        <v>NY</v>
      </c>
      <c r="G2255" s="1">
        <v>3616.0</v>
      </c>
      <c r="H2255" s="1">
        <v>-2.0</v>
      </c>
      <c r="I2255" s="1" t="s">
        <v>3043</v>
      </c>
      <c r="J2255" s="5">
        <v>4.0</v>
      </c>
    </row>
    <row r="2256">
      <c r="A2256" s="1" t="s">
        <v>3044</v>
      </c>
      <c r="B2256" s="1">
        <v>196228.0</v>
      </c>
      <c r="C2256" s="1">
        <v>2.0</v>
      </c>
      <c r="D2256" s="1">
        <v>26.0</v>
      </c>
      <c r="E2256" s="1">
        <f t="shared" si="1"/>
        <v>36</v>
      </c>
      <c r="F2256" s="1" t="str">
        <f>VLOOKUP(E2256,State_code!$B$1:$C$56, 2, FALSE)</f>
        <v>NY</v>
      </c>
      <c r="G2256" s="1">
        <v>3612.0</v>
      </c>
      <c r="H2256" s="1">
        <v>-2.0</v>
      </c>
      <c r="I2256" s="1" t="s">
        <v>3044</v>
      </c>
      <c r="J2256" s="5">
        <v>3.0</v>
      </c>
    </row>
    <row r="2257">
      <c r="A2257" s="1" t="s">
        <v>3045</v>
      </c>
      <c r="B2257" s="1">
        <v>196237.0</v>
      </c>
      <c r="C2257" s="1">
        <v>2.0</v>
      </c>
      <c r="D2257" s="1">
        <v>19.0</v>
      </c>
      <c r="E2257" s="1">
        <f t="shared" si="1"/>
        <v>36</v>
      </c>
      <c r="F2257" s="1" t="str">
        <f>VLOOKUP(E2257,State_code!$B$1:$C$56, 2, FALSE)</f>
        <v>NY</v>
      </c>
      <c r="G2257" s="1">
        <v>3603.0</v>
      </c>
      <c r="H2257" s="1">
        <v>-2.0</v>
      </c>
      <c r="I2257" s="1" t="s">
        <v>3045</v>
      </c>
      <c r="J2257" s="5">
        <v>3.0</v>
      </c>
    </row>
    <row r="2258">
      <c r="A2258" s="1" t="s">
        <v>3046</v>
      </c>
      <c r="B2258" s="1">
        <v>196246.0</v>
      </c>
      <c r="C2258" s="1">
        <v>2.0</v>
      </c>
      <c r="D2258" s="1">
        <v>19.0</v>
      </c>
      <c r="E2258" s="1">
        <f t="shared" si="1"/>
        <v>36</v>
      </c>
      <c r="F2258" s="1" t="str">
        <f>VLOOKUP(E2258,State_code!$B$1:$C$56, 2, FALSE)</f>
        <v>NY</v>
      </c>
      <c r="G2258" s="1">
        <v>3621.0</v>
      </c>
      <c r="H2258" s="1">
        <v>-2.0</v>
      </c>
      <c r="I2258" s="1" t="s">
        <v>3046</v>
      </c>
      <c r="J2258" s="5">
        <v>2.0</v>
      </c>
    </row>
    <row r="2259">
      <c r="A2259" s="1" t="s">
        <v>3047</v>
      </c>
      <c r="B2259" s="1">
        <v>196255.0</v>
      </c>
      <c r="C2259" s="1">
        <v>2.0</v>
      </c>
      <c r="D2259" s="1">
        <v>25.0</v>
      </c>
      <c r="E2259" s="1">
        <f t="shared" si="1"/>
        <v>36</v>
      </c>
      <c r="F2259" s="1" t="str">
        <f>VLOOKUP(E2259,State_code!$B$1:$C$56, 2, FALSE)</f>
        <v>NY</v>
      </c>
      <c r="G2259" s="1">
        <v>3609.0</v>
      </c>
      <c r="H2259" s="1">
        <v>-2.0</v>
      </c>
      <c r="I2259" s="1" t="s">
        <v>3047</v>
      </c>
      <c r="J2259" s="5">
        <v>1.0</v>
      </c>
    </row>
    <row r="2260" hidden="1">
      <c r="A2260" s="1" t="s">
        <v>999</v>
      </c>
      <c r="B2260" s="1">
        <v>196264.0</v>
      </c>
      <c r="C2260" s="1">
        <v>2.0</v>
      </c>
      <c r="D2260" s="1">
        <v>18.0</v>
      </c>
      <c r="E2260" s="1">
        <f t="shared" si="1"/>
        <v>36</v>
      </c>
      <c r="F2260" s="1" t="str">
        <f>VLOOKUP(E2260,State_code!$B$1:$C$56, 2, FALSE)</f>
        <v>NY</v>
      </c>
      <c r="G2260" s="1">
        <v>3620.0</v>
      </c>
      <c r="H2260" s="1">
        <v>-2.0</v>
      </c>
      <c r="I2260" s="1" t="s">
        <v>999</v>
      </c>
      <c r="J2260" s="5">
        <v>2.0</v>
      </c>
    </row>
    <row r="2261">
      <c r="A2261" s="1" t="s">
        <v>3048</v>
      </c>
      <c r="B2261" s="1">
        <v>196291.0</v>
      </c>
      <c r="C2261" s="1">
        <v>2.0</v>
      </c>
      <c r="D2261" s="1">
        <v>20.0</v>
      </c>
      <c r="E2261" s="1">
        <f t="shared" si="1"/>
        <v>36</v>
      </c>
      <c r="F2261" s="1" t="str">
        <f>VLOOKUP(E2261,State_code!$B$1:$C$56, 2, FALSE)</f>
        <v>NY</v>
      </c>
      <c r="G2261" s="1">
        <v>3614.0</v>
      </c>
      <c r="H2261" s="1">
        <v>-2.0</v>
      </c>
      <c r="I2261" s="1" t="s">
        <v>3048</v>
      </c>
      <c r="J2261" s="5">
        <v>4.0</v>
      </c>
    </row>
    <row r="2262" hidden="1">
      <c r="A2262" s="1" t="s">
        <v>3049</v>
      </c>
      <c r="B2262" s="1">
        <v>196307.0</v>
      </c>
      <c r="C2262" s="1">
        <v>2.0</v>
      </c>
      <c r="D2262" s="1">
        <v>25.0</v>
      </c>
      <c r="E2262" s="1">
        <f t="shared" si="1"/>
        <v>36</v>
      </c>
      <c r="F2262" s="1" t="str">
        <f>VLOOKUP(E2262,State_code!$B$1:$C$56, 2, FALSE)</f>
        <v>NY</v>
      </c>
      <c r="G2262" s="1">
        <v>3622.0</v>
      </c>
      <c r="H2262" s="1">
        <v>-2.0</v>
      </c>
      <c r="I2262" s="1" t="s">
        <v>3049</v>
      </c>
      <c r="J2262" s="5">
        <v>3.0</v>
      </c>
    </row>
    <row r="2263" hidden="1">
      <c r="A2263" s="1" t="s">
        <v>3050</v>
      </c>
      <c r="B2263" s="1">
        <v>196389.0</v>
      </c>
      <c r="C2263" s="1">
        <v>2.0</v>
      </c>
      <c r="D2263" s="1">
        <v>10.0</v>
      </c>
      <c r="E2263" s="1">
        <f t="shared" si="1"/>
        <v>36</v>
      </c>
      <c r="F2263" s="1" t="str">
        <f>VLOOKUP(E2263,State_code!$B$1:$C$56, 2, FALSE)</f>
        <v>NY</v>
      </c>
      <c r="G2263" s="1">
        <v>3612.0</v>
      </c>
      <c r="H2263" s="1">
        <v>-2.0</v>
      </c>
      <c r="I2263" s="1" t="s">
        <v>3050</v>
      </c>
      <c r="J2263" s="5">
        <v>3.0</v>
      </c>
    </row>
    <row r="2264" hidden="1">
      <c r="A2264" s="1" t="s">
        <v>3051</v>
      </c>
      <c r="B2264" s="1">
        <v>196413.0</v>
      </c>
      <c r="C2264" s="1">
        <v>2.0</v>
      </c>
      <c r="D2264" s="1">
        <v>15.0</v>
      </c>
      <c r="E2264" s="1">
        <f t="shared" si="1"/>
        <v>36</v>
      </c>
      <c r="F2264" s="1" t="str">
        <f>VLOOKUP(E2264,State_code!$B$1:$C$56, 2, FALSE)</f>
        <v>NY</v>
      </c>
      <c r="G2264" s="1">
        <v>3622.0</v>
      </c>
      <c r="H2264" s="1">
        <v>-2.0</v>
      </c>
      <c r="I2264" s="1" t="s">
        <v>3051</v>
      </c>
      <c r="J2264" s="5">
        <v>3.0</v>
      </c>
    </row>
    <row r="2265" hidden="1">
      <c r="A2265" s="1" t="s">
        <v>3052</v>
      </c>
      <c r="B2265" s="1">
        <v>196431.0</v>
      </c>
      <c r="C2265" s="1">
        <v>2.0</v>
      </c>
      <c r="D2265" s="1">
        <v>24.0</v>
      </c>
      <c r="E2265" s="1">
        <f t="shared" si="1"/>
        <v>36</v>
      </c>
      <c r="F2265" s="1" t="str">
        <f>VLOOKUP(E2265,State_code!$B$1:$C$56, 2, FALSE)</f>
        <v>NY</v>
      </c>
      <c r="G2265" s="1">
        <v>3609.0</v>
      </c>
      <c r="H2265" s="1">
        <v>-2.0</v>
      </c>
      <c r="I2265" s="1" t="s">
        <v>3052</v>
      </c>
      <c r="J2265" s="5">
        <v>4.0</v>
      </c>
    </row>
    <row r="2266" hidden="1">
      <c r="A2266" s="1" t="s">
        <v>3053</v>
      </c>
      <c r="B2266" s="1">
        <v>196440.0</v>
      </c>
      <c r="C2266" s="1">
        <v>2.0</v>
      </c>
      <c r="D2266" s="1">
        <v>-2.0</v>
      </c>
      <c r="E2266" s="1">
        <f t="shared" si="1"/>
        <v>36</v>
      </c>
      <c r="F2266" s="1" t="str">
        <f>VLOOKUP(E2266,State_code!$B$1:$C$56, 2, FALSE)</f>
        <v>NY</v>
      </c>
      <c r="G2266" s="1">
        <v>3625.0</v>
      </c>
      <c r="H2266" s="1">
        <v>-2.0</v>
      </c>
      <c r="I2266" s="1" t="s">
        <v>3053</v>
      </c>
      <c r="J2266" s="5">
        <v>3.0</v>
      </c>
    </row>
    <row r="2267" hidden="1">
      <c r="A2267" s="1" t="s">
        <v>3054</v>
      </c>
      <c r="B2267" s="1">
        <v>196468.0</v>
      </c>
      <c r="C2267" s="1">
        <v>2.0</v>
      </c>
      <c r="D2267" s="1">
        <v>16.0</v>
      </c>
      <c r="E2267" s="1">
        <f t="shared" si="1"/>
        <v>36</v>
      </c>
      <c r="F2267" s="1" t="str">
        <f>VLOOKUP(E2267,State_code!$B$1:$C$56, 2, FALSE)</f>
        <v>NY</v>
      </c>
      <c r="G2267" s="1">
        <v>3613.0</v>
      </c>
      <c r="H2267" s="1">
        <v>-2.0</v>
      </c>
      <c r="I2267" s="1" t="s">
        <v>3054</v>
      </c>
      <c r="J2267" s="5">
        <v>3.0</v>
      </c>
    </row>
    <row r="2268" hidden="1">
      <c r="A2268" s="1" t="s">
        <v>3055</v>
      </c>
      <c r="B2268" s="1">
        <v>196565.0</v>
      </c>
      <c r="C2268" s="1">
        <v>2.0</v>
      </c>
      <c r="D2268" s="1">
        <v>3.0</v>
      </c>
      <c r="E2268" s="1">
        <f t="shared" si="1"/>
        <v>36</v>
      </c>
      <c r="F2268" s="1" t="str">
        <f>VLOOKUP(E2268,State_code!$B$1:$C$56, 2, FALSE)</f>
        <v>NY</v>
      </c>
      <c r="G2268" s="1">
        <v>3619.0</v>
      </c>
      <c r="H2268" s="1">
        <v>-2.0</v>
      </c>
      <c r="I2268" s="1" t="s">
        <v>3055</v>
      </c>
      <c r="J2268" s="5">
        <v>3.0</v>
      </c>
    </row>
    <row r="2269" hidden="1">
      <c r="A2269" s="1" t="s">
        <v>3056</v>
      </c>
      <c r="B2269" s="1">
        <v>196583.0</v>
      </c>
      <c r="C2269" s="1">
        <v>2.0</v>
      </c>
      <c r="D2269" s="1">
        <v>24.0</v>
      </c>
      <c r="E2269" s="1">
        <f t="shared" si="1"/>
        <v>36</v>
      </c>
      <c r="F2269" s="1" t="str">
        <f>VLOOKUP(E2269,State_code!$B$1:$C$56, 2, FALSE)</f>
        <v>NY</v>
      </c>
      <c r="G2269" s="1">
        <v>3611.0</v>
      </c>
      <c r="H2269" s="1">
        <v>-2.0</v>
      </c>
      <c r="I2269" s="1" t="s">
        <v>3056</v>
      </c>
      <c r="J2269" s="5">
        <v>1.0</v>
      </c>
    </row>
    <row r="2270" hidden="1">
      <c r="A2270" s="1" t="s">
        <v>3057</v>
      </c>
      <c r="B2270" s="1">
        <v>196592.0</v>
      </c>
      <c r="C2270" s="1">
        <v>2.0</v>
      </c>
      <c r="D2270" s="1">
        <v>17.0</v>
      </c>
      <c r="E2270" s="1">
        <f t="shared" si="1"/>
        <v>36</v>
      </c>
      <c r="F2270" s="1" t="str">
        <f>VLOOKUP(E2270,State_code!$B$1:$C$56, 2, FALSE)</f>
        <v>NY</v>
      </c>
      <c r="G2270" s="1">
        <v>3612.0</v>
      </c>
      <c r="H2270" s="1">
        <v>-2.0</v>
      </c>
      <c r="I2270" s="1" t="s">
        <v>3057</v>
      </c>
      <c r="J2270" s="5">
        <v>1.0</v>
      </c>
    </row>
    <row r="2271" hidden="1">
      <c r="A2271" s="1" t="s">
        <v>3058</v>
      </c>
      <c r="B2271" s="1">
        <v>196653.0</v>
      </c>
      <c r="C2271" s="1">
        <v>2.0</v>
      </c>
      <c r="D2271" s="1">
        <v>26.0</v>
      </c>
      <c r="E2271" s="1">
        <f t="shared" si="1"/>
        <v>36</v>
      </c>
      <c r="F2271" s="1" t="str">
        <f>VLOOKUP(E2271,State_code!$B$1:$C$56, 2, FALSE)</f>
        <v>NY</v>
      </c>
      <c r="G2271" s="1">
        <v>3626.0</v>
      </c>
      <c r="H2271" s="1">
        <v>30.0</v>
      </c>
      <c r="I2271" s="1" t="s">
        <v>3058</v>
      </c>
      <c r="J2271" s="5">
        <v>1.0</v>
      </c>
    </row>
    <row r="2272" hidden="1">
      <c r="A2272" s="1" t="s">
        <v>3059</v>
      </c>
      <c r="B2272" s="1">
        <v>196680.0</v>
      </c>
      <c r="C2272" s="1">
        <v>2.0</v>
      </c>
      <c r="D2272" s="1">
        <v>18.0</v>
      </c>
      <c r="E2272" s="1">
        <f t="shared" si="1"/>
        <v>36</v>
      </c>
      <c r="F2272" s="1" t="str">
        <f>VLOOKUP(E2272,State_code!$B$1:$C$56, 2, FALSE)</f>
        <v>NY</v>
      </c>
      <c r="G2272" s="1">
        <v>3620.0</v>
      </c>
      <c r="H2272" s="1">
        <v>-2.0</v>
      </c>
      <c r="I2272" s="1" t="s">
        <v>3059</v>
      </c>
      <c r="J2272" s="5">
        <v>1.0</v>
      </c>
    </row>
    <row r="2273" hidden="1">
      <c r="A2273" s="1" t="s">
        <v>3060</v>
      </c>
      <c r="B2273" s="1">
        <v>196699.0</v>
      </c>
      <c r="C2273" s="1">
        <v>2.0</v>
      </c>
      <c r="D2273" s="1">
        <v>3.0</v>
      </c>
      <c r="E2273" s="1">
        <f t="shared" si="1"/>
        <v>36</v>
      </c>
      <c r="F2273" s="1" t="str">
        <f>VLOOKUP(E2273,State_code!$B$1:$C$56, 2, FALSE)</f>
        <v>NY</v>
      </c>
      <c r="G2273" s="1">
        <v>3618.0</v>
      </c>
      <c r="H2273" s="1">
        <v>-2.0</v>
      </c>
      <c r="I2273" s="1" t="s">
        <v>3060</v>
      </c>
      <c r="J2273" s="5">
        <v>4.0</v>
      </c>
    </row>
    <row r="2274" hidden="1">
      <c r="A2274" s="1" t="s">
        <v>389</v>
      </c>
      <c r="B2274" s="1">
        <v>196866.0</v>
      </c>
      <c r="C2274" s="1">
        <v>2.0</v>
      </c>
      <c r="D2274" s="1">
        <v>21.0</v>
      </c>
      <c r="E2274" s="1">
        <f t="shared" si="1"/>
        <v>36</v>
      </c>
      <c r="F2274" s="1" t="str">
        <f>VLOOKUP(E2274,State_code!$B$1:$C$56, 2, FALSE)</f>
        <v>NY</v>
      </c>
      <c r="G2274" s="1">
        <v>3620.0</v>
      </c>
      <c r="H2274" s="1">
        <v>-2.0</v>
      </c>
      <c r="I2274" s="1" t="s">
        <v>389</v>
      </c>
      <c r="J2274" s="5">
        <v>1.0</v>
      </c>
    </row>
    <row r="2275" hidden="1">
      <c r="A2275" s="1" t="s">
        <v>3061</v>
      </c>
      <c r="B2275" s="1">
        <v>196884.0</v>
      </c>
      <c r="C2275" s="1">
        <v>2.0</v>
      </c>
      <c r="D2275" s="1">
        <v>24.0</v>
      </c>
      <c r="E2275" s="1">
        <f t="shared" si="1"/>
        <v>36</v>
      </c>
      <c r="F2275" s="1" t="str">
        <f>VLOOKUP(E2275,State_code!$B$1:$C$56, 2, FALSE)</f>
        <v>NY</v>
      </c>
      <c r="G2275" s="1">
        <v>3613.0</v>
      </c>
      <c r="H2275" s="1">
        <v>-2.0</v>
      </c>
      <c r="I2275" s="1" t="s">
        <v>3061</v>
      </c>
      <c r="J2275" s="5">
        <v>4.0</v>
      </c>
    </row>
    <row r="2276" hidden="1">
      <c r="A2276" s="1" t="s">
        <v>3062</v>
      </c>
      <c r="B2276" s="1">
        <v>197018.0</v>
      </c>
      <c r="C2276" s="1">
        <v>2.0</v>
      </c>
      <c r="D2276" s="1">
        <v>24.0</v>
      </c>
      <c r="E2276" s="1">
        <f t="shared" si="1"/>
        <v>36</v>
      </c>
      <c r="F2276" s="1" t="str">
        <f>VLOOKUP(E2276,State_code!$B$1:$C$56, 2, FALSE)</f>
        <v>NY</v>
      </c>
      <c r="G2276" s="1">
        <v>3607.0</v>
      </c>
      <c r="H2276" s="1">
        <v>80.0</v>
      </c>
      <c r="I2276" s="1" t="s">
        <v>3062</v>
      </c>
      <c r="J2276" s="5">
        <v>4.0</v>
      </c>
    </row>
    <row r="2277" hidden="1">
      <c r="A2277" s="1" t="s">
        <v>3063</v>
      </c>
      <c r="B2277" s="1">
        <v>197027.0</v>
      </c>
      <c r="C2277" s="1">
        <v>0.0</v>
      </c>
      <c r="D2277" s="1">
        <v>22.0</v>
      </c>
      <c r="E2277" s="1">
        <f t="shared" si="1"/>
        <v>36</v>
      </c>
      <c r="F2277" s="1" t="str">
        <f>VLOOKUP(E2277,State_code!$B$1:$C$56, 2, FALSE)</f>
        <v>NY</v>
      </c>
      <c r="G2277" s="1">
        <v>3603.0</v>
      </c>
      <c r="H2277" s="1">
        <v>-2.0</v>
      </c>
      <c r="I2277" s="1" t="s">
        <v>3063</v>
      </c>
      <c r="J2277" s="5">
        <v>1.0</v>
      </c>
    </row>
    <row r="2278" hidden="1">
      <c r="A2278" s="1" t="s">
        <v>3064</v>
      </c>
      <c r="B2278" s="1">
        <v>197036.0</v>
      </c>
      <c r="C2278" s="1">
        <v>0.0</v>
      </c>
      <c r="D2278" s="1">
        <v>21.0</v>
      </c>
      <c r="E2278" s="1">
        <f t="shared" si="1"/>
        <v>36</v>
      </c>
      <c r="F2278" s="1" t="str">
        <f>VLOOKUP(E2278,State_code!$B$1:$C$56, 2, FALSE)</f>
        <v>NY</v>
      </c>
      <c r="G2278" s="1">
        <v>3618.0</v>
      </c>
      <c r="H2278" s="1">
        <v>-2.0</v>
      </c>
      <c r="I2278" s="1" t="s">
        <v>3064</v>
      </c>
      <c r="J2278" s="5">
        <v>1.0</v>
      </c>
    </row>
    <row r="2279" hidden="1">
      <c r="A2279" s="1" t="s">
        <v>3065</v>
      </c>
      <c r="B2279" s="1">
        <v>197045.0</v>
      </c>
      <c r="C2279" s="1">
        <v>2.0</v>
      </c>
      <c r="D2279" s="1">
        <v>18.0</v>
      </c>
      <c r="E2279" s="1">
        <f t="shared" si="1"/>
        <v>36</v>
      </c>
      <c r="F2279" s="1" t="str">
        <f>VLOOKUP(E2279,State_code!$B$1:$C$56, 2, FALSE)</f>
        <v>NY</v>
      </c>
      <c r="G2279" s="1">
        <v>3622.0</v>
      </c>
      <c r="H2279" s="1">
        <v>-2.0</v>
      </c>
      <c r="I2279" s="1" t="s">
        <v>3065</v>
      </c>
      <c r="J2279" s="5">
        <v>4.0</v>
      </c>
    </row>
    <row r="2280" hidden="1">
      <c r="A2280" s="1" t="s">
        <v>113</v>
      </c>
      <c r="B2280" s="1">
        <v>197133.0</v>
      </c>
      <c r="C2280" s="1">
        <v>2.0</v>
      </c>
      <c r="D2280" s="1">
        <v>21.0</v>
      </c>
      <c r="E2280" s="1">
        <f t="shared" si="1"/>
        <v>36</v>
      </c>
      <c r="F2280" s="1" t="str">
        <f>VLOOKUP(E2280,State_code!$B$1:$C$56, 2, FALSE)</f>
        <v>NY</v>
      </c>
      <c r="G2280" s="1">
        <v>3618.0</v>
      </c>
      <c r="H2280" s="1">
        <v>-2.0</v>
      </c>
      <c r="I2280" s="1" t="s">
        <v>113</v>
      </c>
      <c r="J2280" s="5">
        <v>1.0</v>
      </c>
    </row>
    <row r="2281" hidden="1">
      <c r="A2281" s="1" t="s">
        <v>3066</v>
      </c>
      <c r="B2281" s="1">
        <v>197142.0</v>
      </c>
      <c r="C2281" s="1">
        <v>2.0</v>
      </c>
      <c r="D2281" s="1">
        <v>22.0</v>
      </c>
      <c r="E2281" s="1">
        <f t="shared" si="1"/>
        <v>36</v>
      </c>
      <c r="F2281" s="1" t="str">
        <f>VLOOKUP(E2281,State_code!$B$1:$C$56, 2, FALSE)</f>
        <v>NY</v>
      </c>
      <c r="G2281" s="1">
        <v>3626.0</v>
      </c>
      <c r="H2281" s="1">
        <v>30.0</v>
      </c>
      <c r="I2281" s="1" t="s">
        <v>3066</v>
      </c>
      <c r="J2281" s="5">
        <v>3.0</v>
      </c>
    </row>
    <row r="2282" hidden="1">
      <c r="A2282" s="1" t="s">
        <v>3067</v>
      </c>
      <c r="B2282" s="1">
        <v>197151.0</v>
      </c>
      <c r="C2282" s="1">
        <v>2.0</v>
      </c>
      <c r="D2282" s="1">
        <v>18.0</v>
      </c>
      <c r="E2282" s="1">
        <f t="shared" si="1"/>
        <v>36</v>
      </c>
      <c r="F2282" s="1" t="str">
        <f>VLOOKUP(E2282,State_code!$B$1:$C$56, 2, FALSE)</f>
        <v>NY</v>
      </c>
      <c r="G2282" s="1">
        <v>3612.0</v>
      </c>
      <c r="H2282" s="1">
        <v>-2.0</v>
      </c>
      <c r="I2282" s="1" t="s">
        <v>3067</v>
      </c>
      <c r="J2282" s="5">
        <v>1.0</v>
      </c>
    </row>
    <row r="2283" hidden="1">
      <c r="A2283" s="1" t="s">
        <v>3068</v>
      </c>
      <c r="B2283" s="1">
        <v>197197.0</v>
      </c>
      <c r="C2283" s="1">
        <v>2.0</v>
      </c>
      <c r="D2283" s="1">
        <v>19.0</v>
      </c>
      <c r="E2283" s="1">
        <f t="shared" si="1"/>
        <v>36</v>
      </c>
      <c r="F2283" s="1" t="str">
        <f>VLOOKUP(E2283,State_code!$B$1:$C$56, 2, FALSE)</f>
        <v>NY</v>
      </c>
      <c r="G2283" s="1">
        <v>3611.0</v>
      </c>
      <c r="H2283" s="1">
        <v>67.0</v>
      </c>
      <c r="I2283" s="1" t="s">
        <v>3068</v>
      </c>
      <c r="J2283" s="5">
        <v>4.0</v>
      </c>
    </row>
    <row r="2284" hidden="1">
      <c r="A2284" s="1" t="s">
        <v>3069</v>
      </c>
      <c r="B2284" s="1">
        <v>197221.0</v>
      </c>
      <c r="C2284" s="1">
        <v>2.0</v>
      </c>
      <c r="D2284" s="1">
        <v>28.0</v>
      </c>
      <c r="E2284" s="1">
        <f t="shared" si="1"/>
        <v>36</v>
      </c>
      <c r="F2284" s="1" t="str">
        <f>VLOOKUP(E2284,State_code!$B$1:$C$56, 2, FALSE)</f>
        <v>NY</v>
      </c>
      <c r="G2284" s="1">
        <v>3603.0</v>
      </c>
      <c r="H2284" s="1">
        <v>-2.0</v>
      </c>
      <c r="I2284" s="1" t="s">
        <v>3069</v>
      </c>
      <c r="J2284" s="5">
        <v>1.0</v>
      </c>
    </row>
    <row r="2285" hidden="1">
      <c r="A2285" s="1" t="s">
        <v>409</v>
      </c>
      <c r="B2285" s="1">
        <v>197230.0</v>
      </c>
      <c r="C2285" s="1">
        <v>2.0</v>
      </c>
      <c r="D2285" s="1">
        <v>21.0</v>
      </c>
      <c r="E2285" s="1">
        <f t="shared" si="1"/>
        <v>36</v>
      </c>
      <c r="F2285" s="1" t="str">
        <f>VLOOKUP(E2285,State_code!$B$1:$C$56, 2, FALSE)</f>
        <v>NY</v>
      </c>
      <c r="G2285" s="1">
        <v>3624.0</v>
      </c>
      <c r="H2285" s="1">
        <v>-2.0</v>
      </c>
      <c r="I2285" s="1" t="s">
        <v>409</v>
      </c>
      <c r="J2285" s="5">
        <v>1.0</v>
      </c>
    </row>
    <row r="2286" hidden="1">
      <c r="A2286" s="1" t="s">
        <v>3070</v>
      </c>
      <c r="B2286" s="1">
        <v>197285.0</v>
      </c>
      <c r="C2286" s="1">
        <v>2.0</v>
      </c>
      <c r="D2286" s="1">
        <v>22.0</v>
      </c>
      <c r="E2286" s="1">
        <f t="shared" si="1"/>
        <v>36</v>
      </c>
      <c r="F2286" s="1" t="str">
        <f>VLOOKUP(E2286,State_code!$B$1:$C$56, 2, FALSE)</f>
        <v>NY</v>
      </c>
      <c r="G2286" s="1">
        <v>3616.0</v>
      </c>
      <c r="H2286" s="1">
        <v>-2.0</v>
      </c>
      <c r="I2286" s="1" t="s">
        <v>3070</v>
      </c>
      <c r="J2286" s="5">
        <v>3.0</v>
      </c>
    </row>
    <row r="2287">
      <c r="A2287" s="1" t="s">
        <v>3071</v>
      </c>
      <c r="B2287" s="1">
        <v>197294.0</v>
      </c>
      <c r="C2287" s="1">
        <v>2.0</v>
      </c>
      <c r="D2287" s="1">
        <v>2.0</v>
      </c>
      <c r="E2287" s="1">
        <f t="shared" si="1"/>
        <v>36</v>
      </c>
      <c r="F2287" s="1" t="str">
        <f>VLOOKUP(E2287,State_code!$B$1:$C$56, 2, FALSE)</f>
        <v>NY</v>
      </c>
      <c r="G2287" s="1">
        <v>3616.0</v>
      </c>
      <c r="H2287" s="1">
        <v>-2.0</v>
      </c>
      <c r="I2287" s="1" t="s">
        <v>3071</v>
      </c>
      <c r="J2287" s="5">
        <v>1.0</v>
      </c>
    </row>
    <row r="2288" hidden="1">
      <c r="A2288" s="1" t="s">
        <v>3072</v>
      </c>
      <c r="B2288" s="1">
        <v>197337.0</v>
      </c>
      <c r="C2288" s="1">
        <v>2.0</v>
      </c>
      <c r="D2288" s="1">
        <v>-2.0</v>
      </c>
      <c r="E2288" s="1">
        <f t="shared" si="1"/>
        <v>36</v>
      </c>
      <c r="F2288" s="1" t="str">
        <f>VLOOKUP(E2288,State_code!$B$1:$C$56, 2, FALSE)</f>
        <v>NY</v>
      </c>
      <c r="G2288" s="1">
        <v>3616.0</v>
      </c>
      <c r="H2288" s="1">
        <v>-2.0</v>
      </c>
      <c r="I2288" s="1" t="s">
        <v>3072</v>
      </c>
      <c r="J2288" s="5">
        <v>1.0</v>
      </c>
    </row>
    <row r="2289" hidden="1">
      <c r="A2289" s="1" t="s">
        <v>3073</v>
      </c>
      <c r="B2289" s="1">
        <v>197531.0</v>
      </c>
      <c r="C2289" s="1">
        <v>2.0</v>
      </c>
      <c r="D2289" s="1">
        <v>-2.0</v>
      </c>
      <c r="E2289" s="1">
        <f t="shared" si="1"/>
        <v>36</v>
      </c>
      <c r="F2289" s="1" t="str">
        <f>VLOOKUP(E2289,State_code!$B$1:$C$56, 2, FALSE)</f>
        <v>NY</v>
      </c>
      <c r="G2289" s="1">
        <v>3621.0</v>
      </c>
      <c r="H2289" s="1">
        <v>42.0</v>
      </c>
      <c r="I2289" s="1" t="s">
        <v>3073</v>
      </c>
      <c r="J2289" s="5">
        <v>1.0</v>
      </c>
    </row>
    <row r="2290" hidden="1">
      <c r="A2290" s="1" t="s">
        <v>3074</v>
      </c>
      <c r="B2290" s="1">
        <v>197601.0</v>
      </c>
      <c r="C2290" s="1">
        <v>2.0</v>
      </c>
      <c r="D2290" s="1">
        <v>24.0</v>
      </c>
      <c r="E2290" s="1">
        <f t="shared" si="1"/>
        <v>36</v>
      </c>
      <c r="F2290" s="1" t="str">
        <f>VLOOKUP(E2290,State_code!$B$1:$C$56, 2, FALSE)</f>
        <v>NY</v>
      </c>
      <c r="G2290" s="1">
        <v>3609.0</v>
      </c>
      <c r="H2290" s="1">
        <v>-2.0</v>
      </c>
      <c r="I2290" s="1" t="s">
        <v>3074</v>
      </c>
      <c r="J2290" s="5">
        <v>4.0</v>
      </c>
    </row>
    <row r="2291" hidden="1">
      <c r="A2291" s="1" t="s">
        <v>3075</v>
      </c>
      <c r="B2291" s="1">
        <v>197647.0</v>
      </c>
      <c r="C2291" s="1">
        <v>2.0</v>
      </c>
      <c r="D2291" s="1">
        <v>24.0</v>
      </c>
      <c r="E2291" s="1">
        <f t="shared" si="1"/>
        <v>36</v>
      </c>
      <c r="F2291" s="1" t="str">
        <f>VLOOKUP(E2291,State_code!$B$1:$C$56, 2, FALSE)</f>
        <v>NY</v>
      </c>
      <c r="G2291" s="1">
        <v>3609.0</v>
      </c>
      <c r="H2291" s="1">
        <v>-2.0</v>
      </c>
      <c r="I2291" s="1" t="s">
        <v>3075</v>
      </c>
      <c r="J2291" s="5">
        <v>1.0</v>
      </c>
    </row>
    <row r="2292" hidden="1">
      <c r="A2292" s="1" t="s">
        <v>3076</v>
      </c>
      <c r="B2292" s="1">
        <v>197674.0</v>
      </c>
      <c r="C2292" s="1">
        <v>2.0</v>
      </c>
      <c r="D2292" s="1">
        <v>24.0</v>
      </c>
      <c r="E2292" s="1">
        <f t="shared" si="1"/>
        <v>36</v>
      </c>
      <c r="F2292" s="1" t="str">
        <f>VLOOKUP(E2292,State_code!$B$1:$C$56, 2, FALSE)</f>
        <v>NY</v>
      </c>
      <c r="G2292" s="1">
        <v>3618.0</v>
      </c>
      <c r="H2292" s="1">
        <v>-2.0</v>
      </c>
      <c r="I2292" s="1" t="s">
        <v>3076</v>
      </c>
      <c r="J2292" s="5">
        <v>1.0</v>
      </c>
    </row>
    <row r="2293" hidden="1">
      <c r="A2293" s="1" t="s">
        <v>3077</v>
      </c>
      <c r="B2293" s="1">
        <v>197692.0</v>
      </c>
      <c r="C2293" s="1">
        <v>2.0</v>
      </c>
      <c r="D2293" s="1">
        <v>24.0</v>
      </c>
      <c r="E2293" s="1">
        <f t="shared" si="1"/>
        <v>36</v>
      </c>
      <c r="F2293" s="1" t="str">
        <f>VLOOKUP(E2293,State_code!$B$1:$C$56, 2, FALSE)</f>
        <v>NY</v>
      </c>
      <c r="G2293" s="1">
        <v>3605.0</v>
      </c>
      <c r="H2293" s="1">
        <v>80.0</v>
      </c>
      <c r="I2293" s="1" t="s">
        <v>3077</v>
      </c>
      <c r="J2293" s="5">
        <v>1.0</v>
      </c>
    </row>
    <row r="2294" hidden="1">
      <c r="A2294" s="1" t="s">
        <v>3078</v>
      </c>
      <c r="B2294" s="1">
        <v>197708.0</v>
      </c>
      <c r="C2294" s="1">
        <v>2.0</v>
      </c>
      <c r="D2294" s="1">
        <v>17.0</v>
      </c>
      <c r="E2294" s="1">
        <f t="shared" si="1"/>
        <v>36</v>
      </c>
      <c r="F2294" s="1" t="str">
        <f>VLOOKUP(E2294,State_code!$B$1:$C$56, 2, FALSE)</f>
        <v>NY</v>
      </c>
      <c r="G2294" s="1">
        <v>3613.0</v>
      </c>
      <c r="H2294" s="1">
        <v>-2.0</v>
      </c>
      <c r="I2294" s="1" t="s">
        <v>3078</v>
      </c>
      <c r="J2294" s="5">
        <v>1.0</v>
      </c>
    </row>
    <row r="2295" hidden="1">
      <c r="A2295" s="1" t="s">
        <v>3079</v>
      </c>
      <c r="B2295" s="1">
        <v>197735.0</v>
      </c>
      <c r="C2295" s="1">
        <v>2.0</v>
      </c>
      <c r="D2295" s="1">
        <v>24.0</v>
      </c>
      <c r="E2295" s="1">
        <f t="shared" si="1"/>
        <v>36</v>
      </c>
      <c r="F2295" s="1" t="str">
        <f>VLOOKUP(E2295,State_code!$B$1:$C$56, 2, FALSE)</f>
        <v>NY</v>
      </c>
      <c r="G2295" s="1">
        <v>3617.0</v>
      </c>
      <c r="H2295" s="1">
        <v>-2.0</v>
      </c>
      <c r="I2295" s="1" t="s">
        <v>3079</v>
      </c>
      <c r="J2295" s="5">
        <v>4.0</v>
      </c>
    </row>
    <row r="2296" hidden="1">
      <c r="A2296" s="1" t="s">
        <v>3080</v>
      </c>
      <c r="B2296" s="1">
        <v>197744.0</v>
      </c>
      <c r="C2296" s="1">
        <v>2.0</v>
      </c>
      <c r="D2296" s="1">
        <v>24.0</v>
      </c>
      <c r="E2296" s="1">
        <f t="shared" si="1"/>
        <v>36</v>
      </c>
      <c r="F2296" s="1" t="str">
        <f>VLOOKUP(E2296,State_code!$B$1:$C$56, 2, FALSE)</f>
        <v>NY</v>
      </c>
      <c r="G2296" s="1">
        <v>3619.0</v>
      </c>
      <c r="H2296" s="1">
        <v>-2.0</v>
      </c>
      <c r="I2296" s="1" t="s">
        <v>3080</v>
      </c>
      <c r="J2296" s="5">
        <v>4.0</v>
      </c>
    </row>
    <row r="2297" hidden="1">
      <c r="A2297" s="1" t="s">
        <v>3081</v>
      </c>
      <c r="B2297" s="1">
        <v>197814.0</v>
      </c>
      <c r="C2297" s="1">
        <v>5.0</v>
      </c>
      <c r="D2297" s="1">
        <v>3.0</v>
      </c>
      <c r="E2297" s="1">
        <f t="shared" si="1"/>
        <v>37</v>
      </c>
      <c r="F2297" s="1" t="str">
        <f>VLOOKUP(E2297,State_code!$B$1:$C$56, 2, FALSE)</f>
        <v>NC</v>
      </c>
      <c r="G2297" s="1">
        <v>3701.0</v>
      </c>
      <c r="H2297" s="1">
        <v>-2.0</v>
      </c>
      <c r="I2297" s="1" t="s">
        <v>3081</v>
      </c>
      <c r="J2297" s="5">
        <v>1.0</v>
      </c>
    </row>
    <row r="2298" hidden="1">
      <c r="A2298" s="1" t="s">
        <v>3082</v>
      </c>
      <c r="B2298" s="1">
        <v>197850.0</v>
      </c>
      <c r="C2298" s="1">
        <v>5.0</v>
      </c>
      <c r="D2298" s="1">
        <v>3.0</v>
      </c>
      <c r="E2298" s="1">
        <f t="shared" si="1"/>
        <v>37</v>
      </c>
      <c r="F2298" s="1" t="str">
        <f>VLOOKUP(E2298,State_code!$B$1:$C$56, 2, FALSE)</f>
        <v>NC</v>
      </c>
      <c r="G2298" s="1">
        <v>3708.0</v>
      </c>
      <c r="H2298" s="1">
        <v>-2.0</v>
      </c>
      <c r="I2298" s="1" t="s">
        <v>3082</v>
      </c>
      <c r="J2298" s="5">
        <v>1.0</v>
      </c>
    </row>
    <row r="2299" hidden="1">
      <c r="A2299" s="1" t="s">
        <v>3083</v>
      </c>
      <c r="B2299" s="1">
        <v>197869.0</v>
      </c>
      <c r="C2299" s="1">
        <v>5.0</v>
      </c>
      <c r="D2299" s="1">
        <v>18.0</v>
      </c>
      <c r="E2299" s="1">
        <f t="shared" si="1"/>
        <v>37</v>
      </c>
      <c r="F2299" s="1" t="str">
        <f>VLOOKUP(E2299,State_code!$B$1:$C$56, 2, FALSE)</f>
        <v>NC</v>
      </c>
      <c r="G2299" s="1">
        <v>3705.0</v>
      </c>
      <c r="H2299" s="1">
        <v>-2.0</v>
      </c>
      <c r="I2299" s="1" t="s">
        <v>3083</v>
      </c>
      <c r="J2299" s="5">
        <v>1.0</v>
      </c>
    </row>
    <row r="2300" hidden="1">
      <c r="A2300" s="1" t="s">
        <v>3084</v>
      </c>
      <c r="B2300" s="1">
        <v>197887.0</v>
      </c>
      <c r="C2300" s="1">
        <v>5.0</v>
      </c>
      <c r="D2300" s="1">
        <v>6.0</v>
      </c>
      <c r="E2300" s="1">
        <f t="shared" si="1"/>
        <v>37</v>
      </c>
      <c r="F2300" s="1" t="str">
        <f>VLOOKUP(E2300,State_code!$B$1:$C$56, 2, FALSE)</f>
        <v>NC</v>
      </c>
      <c r="G2300" s="1">
        <v>3711.0</v>
      </c>
      <c r="H2300" s="1">
        <v>-2.0</v>
      </c>
      <c r="I2300" s="1" t="s">
        <v>3084</v>
      </c>
      <c r="J2300" s="5">
        <v>1.0</v>
      </c>
    </row>
    <row r="2301" hidden="1">
      <c r="A2301" s="1" t="s">
        <v>3085</v>
      </c>
      <c r="B2301" s="1">
        <v>197911.0</v>
      </c>
      <c r="C2301" s="1">
        <v>5.0</v>
      </c>
      <c r="D2301" s="1">
        <v>22.0</v>
      </c>
      <c r="E2301" s="1">
        <f t="shared" si="1"/>
        <v>37</v>
      </c>
      <c r="F2301" s="1" t="str">
        <f>VLOOKUP(E2301,State_code!$B$1:$C$56, 2, FALSE)</f>
        <v>NC</v>
      </c>
      <c r="G2301" s="1">
        <v>3701.0</v>
      </c>
      <c r="H2301" s="1">
        <v>61.0</v>
      </c>
      <c r="I2301" s="1" t="s">
        <v>3085</v>
      </c>
      <c r="J2301" s="5">
        <v>3.0</v>
      </c>
    </row>
    <row r="2302" hidden="1">
      <c r="A2302" s="1" t="s">
        <v>3086</v>
      </c>
      <c r="B2302" s="1">
        <v>197966.0</v>
      </c>
      <c r="C2302" s="1">
        <v>5.0</v>
      </c>
      <c r="D2302" s="1">
        <v>2.0</v>
      </c>
      <c r="E2302" s="1">
        <f t="shared" si="1"/>
        <v>37</v>
      </c>
      <c r="F2302" s="1" t="str">
        <f>VLOOKUP(E2302,State_code!$B$1:$C$56, 2, FALSE)</f>
        <v>NC</v>
      </c>
      <c r="G2302" s="1">
        <v>3703.0</v>
      </c>
      <c r="H2302" s="1">
        <v>-2.0</v>
      </c>
      <c r="I2302" s="1" t="s">
        <v>3086</v>
      </c>
      <c r="J2302" s="5">
        <v>1.0</v>
      </c>
    </row>
    <row r="2303" hidden="1">
      <c r="A2303" s="1" t="s">
        <v>3087</v>
      </c>
      <c r="B2303" s="1">
        <v>197984.0</v>
      </c>
      <c r="C2303" s="1">
        <v>5.0</v>
      </c>
      <c r="D2303" s="1">
        <v>22.0</v>
      </c>
      <c r="E2303" s="1">
        <f t="shared" si="1"/>
        <v>37</v>
      </c>
      <c r="F2303" s="1" t="str">
        <f>VLOOKUP(E2303,State_code!$B$1:$C$56, 2, FALSE)</f>
        <v>NC</v>
      </c>
      <c r="G2303" s="1">
        <v>3714.0</v>
      </c>
      <c r="H2303" s="1">
        <v>30.0</v>
      </c>
      <c r="I2303" s="1" t="s">
        <v>3087</v>
      </c>
      <c r="J2303" s="5">
        <v>1.0</v>
      </c>
    </row>
    <row r="2304" hidden="1">
      <c r="A2304" s="1" t="s">
        <v>3088</v>
      </c>
      <c r="B2304" s="1">
        <v>197993.0</v>
      </c>
      <c r="C2304" s="1">
        <v>5.0</v>
      </c>
      <c r="D2304" s="1">
        <v>21.0</v>
      </c>
      <c r="E2304" s="1">
        <f t="shared" si="1"/>
        <v>37</v>
      </c>
      <c r="F2304" s="1" t="str">
        <f>VLOOKUP(E2304,State_code!$B$1:$C$56, 2, FALSE)</f>
        <v>NC</v>
      </c>
      <c r="G2304" s="1">
        <v>3706.0</v>
      </c>
      <c r="H2304" s="1">
        <v>71.0</v>
      </c>
      <c r="I2304" s="1" t="s">
        <v>3088</v>
      </c>
      <c r="J2304" s="5">
        <v>1.0</v>
      </c>
    </row>
    <row r="2305" hidden="1">
      <c r="A2305" s="1" t="s">
        <v>3089</v>
      </c>
      <c r="B2305" s="1">
        <v>198011.0</v>
      </c>
      <c r="C2305" s="1">
        <v>5.0</v>
      </c>
      <c r="D2305" s="1">
        <v>9.0</v>
      </c>
      <c r="E2305" s="1">
        <f t="shared" si="1"/>
        <v>37</v>
      </c>
      <c r="F2305" s="1" t="str">
        <f>VLOOKUP(E2305,State_code!$B$1:$C$56, 2, FALSE)</f>
        <v>NC</v>
      </c>
      <c r="G2305" s="1">
        <v>3707.0</v>
      </c>
      <c r="H2305" s="1">
        <v>-2.0</v>
      </c>
      <c r="I2305" s="1" t="s">
        <v>3089</v>
      </c>
      <c r="J2305" s="5">
        <v>4.0</v>
      </c>
    </row>
    <row r="2306" hidden="1">
      <c r="A2306" s="1" t="s">
        <v>3090</v>
      </c>
      <c r="B2306" s="1">
        <v>198039.0</v>
      </c>
      <c r="C2306" s="1">
        <v>5.0</v>
      </c>
      <c r="D2306" s="1">
        <v>3.0</v>
      </c>
      <c r="E2306" s="1">
        <f t="shared" si="1"/>
        <v>37</v>
      </c>
      <c r="F2306" s="1" t="str">
        <f>VLOOKUP(E2306,State_code!$B$1:$C$56, 2, FALSE)</f>
        <v>NC</v>
      </c>
      <c r="G2306" s="1">
        <v>3711.0</v>
      </c>
      <c r="H2306" s="1">
        <v>-2.0</v>
      </c>
      <c r="I2306" s="1" t="s">
        <v>3090</v>
      </c>
      <c r="J2306" s="5">
        <v>1.0</v>
      </c>
    </row>
    <row r="2307" hidden="1">
      <c r="A2307" s="1" t="s">
        <v>3091</v>
      </c>
      <c r="B2307" s="1">
        <v>198066.0</v>
      </c>
      <c r="C2307" s="1">
        <v>5.0</v>
      </c>
      <c r="D2307" s="1">
        <v>22.0</v>
      </c>
      <c r="E2307" s="1">
        <f t="shared" si="1"/>
        <v>37</v>
      </c>
      <c r="F2307" s="1" t="str">
        <f>VLOOKUP(E2307,State_code!$B$1:$C$56, 2, FALSE)</f>
        <v>NC</v>
      </c>
      <c r="G2307" s="1">
        <v>3711.0</v>
      </c>
      <c r="H2307" s="1">
        <v>71.0</v>
      </c>
      <c r="I2307" s="1" t="s">
        <v>3091</v>
      </c>
      <c r="J2307" s="5">
        <v>4.0</v>
      </c>
    </row>
    <row r="2308" hidden="1">
      <c r="A2308" s="1" t="s">
        <v>3092</v>
      </c>
      <c r="B2308" s="1">
        <v>198084.0</v>
      </c>
      <c r="C2308" s="1">
        <v>5.0</v>
      </c>
      <c r="D2308" s="1">
        <v>2.0</v>
      </c>
      <c r="E2308" s="1">
        <f t="shared" si="1"/>
        <v>37</v>
      </c>
      <c r="F2308" s="1" t="str">
        <f>VLOOKUP(E2308,State_code!$B$1:$C$56, 2, FALSE)</f>
        <v>NC</v>
      </c>
      <c r="G2308" s="1">
        <v>3707.0</v>
      </c>
      <c r="H2308" s="1">
        <v>-2.0</v>
      </c>
      <c r="I2308" s="1" t="s">
        <v>3092</v>
      </c>
      <c r="J2308" s="5">
        <v>4.0</v>
      </c>
    </row>
    <row r="2309" hidden="1">
      <c r="A2309" s="1" t="s">
        <v>3093</v>
      </c>
      <c r="B2309" s="1">
        <v>198109.0</v>
      </c>
      <c r="C2309" s="1">
        <v>5.0</v>
      </c>
      <c r="D2309" s="1">
        <v>26.0</v>
      </c>
      <c r="E2309" s="1">
        <f t="shared" si="1"/>
        <v>37</v>
      </c>
      <c r="F2309" s="1" t="str">
        <f>VLOOKUP(E2309,State_code!$B$1:$C$56, 2, FALSE)</f>
        <v>NC</v>
      </c>
      <c r="G2309" s="1">
        <v>3712.0</v>
      </c>
      <c r="H2309" s="1">
        <v>-2.0</v>
      </c>
      <c r="I2309" s="1" t="s">
        <v>3093</v>
      </c>
      <c r="J2309" s="5">
        <v>1.0</v>
      </c>
    </row>
    <row r="2310" hidden="1">
      <c r="A2310" s="1" t="s">
        <v>3094</v>
      </c>
      <c r="B2310" s="1">
        <v>198118.0</v>
      </c>
      <c r="C2310" s="1">
        <v>5.0</v>
      </c>
      <c r="D2310" s="1">
        <v>2.0</v>
      </c>
      <c r="E2310" s="1">
        <f t="shared" si="1"/>
        <v>37</v>
      </c>
      <c r="F2310" s="1" t="str">
        <f>VLOOKUP(E2310,State_code!$B$1:$C$56, 2, FALSE)</f>
        <v>NC</v>
      </c>
      <c r="G2310" s="1">
        <v>3705.0</v>
      </c>
      <c r="H2310" s="1">
        <v>-2.0</v>
      </c>
      <c r="I2310" s="1" t="s">
        <v>3094</v>
      </c>
      <c r="J2310" s="5">
        <v>1.0</v>
      </c>
    </row>
    <row r="2311" hidden="1">
      <c r="A2311" s="1" t="s">
        <v>3095</v>
      </c>
      <c r="B2311" s="1">
        <v>198136.0</v>
      </c>
      <c r="C2311" s="1">
        <v>5.0</v>
      </c>
      <c r="D2311" s="1">
        <v>17.0</v>
      </c>
      <c r="E2311" s="1">
        <f t="shared" si="1"/>
        <v>37</v>
      </c>
      <c r="F2311" s="1" t="str">
        <f>VLOOKUP(E2311,State_code!$B$1:$C$56, 2, FALSE)</f>
        <v>NC</v>
      </c>
      <c r="G2311" s="1">
        <v>3713.0</v>
      </c>
      <c r="H2311" s="1">
        <v>54.0</v>
      </c>
      <c r="I2311" s="1" t="s">
        <v>3095</v>
      </c>
      <c r="J2311" s="5">
        <v>1.0</v>
      </c>
    </row>
    <row r="2312" hidden="1">
      <c r="A2312" s="1" t="s">
        <v>3096</v>
      </c>
      <c r="B2312" s="1">
        <v>198154.0</v>
      </c>
      <c r="C2312" s="1">
        <v>5.0</v>
      </c>
      <c r="D2312" s="1">
        <v>1.0</v>
      </c>
      <c r="E2312" s="1">
        <f t="shared" si="1"/>
        <v>37</v>
      </c>
      <c r="F2312" s="1" t="str">
        <f>VLOOKUP(E2312,State_code!$B$1:$C$56, 2, FALSE)</f>
        <v>NC</v>
      </c>
      <c r="G2312" s="1">
        <v>3707.0</v>
      </c>
      <c r="H2312" s="1">
        <v>-2.0</v>
      </c>
      <c r="I2312" s="1" t="s">
        <v>3096</v>
      </c>
      <c r="J2312" s="5">
        <v>4.0</v>
      </c>
    </row>
    <row r="2313" hidden="1">
      <c r="A2313" s="1" t="s">
        <v>3097</v>
      </c>
      <c r="B2313" s="1">
        <v>198206.0</v>
      </c>
      <c r="C2313" s="1">
        <v>5.0</v>
      </c>
      <c r="D2313" s="1">
        <v>4.0</v>
      </c>
      <c r="E2313" s="1">
        <f t="shared" si="1"/>
        <v>37</v>
      </c>
      <c r="F2313" s="1" t="str">
        <f>VLOOKUP(E2313,State_code!$B$1:$C$56, 2, FALSE)</f>
        <v>NC</v>
      </c>
      <c r="G2313" s="1">
        <v>3703.0</v>
      </c>
      <c r="H2313" s="1">
        <v>-2.0</v>
      </c>
      <c r="I2313" s="1" t="s">
        <v>3097</v>
      </c>
      <c r="J2313" s="5">
        <v>4.0</v>
      </c>
    </row>
    <row r="2314" hidden="1">
      <c r="A2314" s="1" t="s">
        <v>3098</v>
      </c>
      <c r="B2314" s="1">
        <v>198215.0</v>
      </c>
      <c r="C2314" s="1">
        <v>5.0</v>
      </c>
      <c r="D2314" s="1">
        <v>22.0</v>
      </c>
      <c r="E2314" s="1">
        <f t="shared" si="1"/>
        <v>37</v>
      </c>
      <c r="F2314" s="1" t="str">
        <f>VLOOKUP(E2314,State_code!$B$1:$C$56, 2, FALSE)</f>
        <v>NC</v>
      </c>
      <c r="G2314" s="1">
        <v>3708.0</v>
      </c>
      <c r="H2314" s="1">
        <v>-2.0</v>
      </c>
      <c r="I2314" s="1" t="s">
        <v>3098</v>
      </c>
      <c r="J2314" s="5">
        <v>1.0</v>
      </c>
    </row>
    <row r="2315" hidden="1">
      <c r="A2315" s="1" t="s">
        <v>3099</v>
      </c>
      <c r="B2315" s="1">
        <v>198233.0</v>
      </c>
      <c r="C2315" s="1">
        <v>5.0</v>
      </c>
      <c r="D2315" s="1">
        <v>2.0</v>
      </c>
      <c r="E2315" s="1">
        <f t="shared" si="1"/>
        <v>37</v>
      </c>
      <c r="F2315" s="1" t="str">
        <f>VLOOKUP(E2315,State_code!$B$1:$C$56, 2, FALSE)</f>
        <v>NC</v>
      </c>
      <c r="G2315" s="1">
        <v>3710.0</v>
      </c>
      <c r="H2315" s="1">
        <v>-2.0</v>
      </c>
      <c r="I2315" s="1" t="s">
        <v>3099</v>
      </c>
      <c r="J2315" s="5">
        <v>1.0</v>
      </c>
    </row>
    <row r="2316" hidden="1">
      <c r="A2316" s="1" t="s">
        <v>3100</v>
      </c>
      <c r="B2316" s="1">
        <v>198251.0</v>
      </c>
      <c r="C2316" s="1">
        <v>5.0</v>
      </c>
      <c r="D2316" s="1">
        <v>6.0</v>
      </c>
      <c r="E2316" s="1">
        <f t="shared" si="1"/>
        <v>37</v>
      </c>
      <c r="F2316" s="1" t="str">
        <f>VLOOKUP(E2316,State_code!$B$1:$C$56, 2, FALSE)</f>
        <v>NC</v>
      </c>
      <c r="G2316" s="1">
        <v>3709.0</v>
      </c>
      <c r="H2316" s="1">
        <v>-2.0</v>
      </c>
      <c r="I2316" s="1" t="s">
        <v>3100</v>
      </c>
      <c r="J2316" s="5">
        <v>3.0</v>
      </c>
    </row>
    <row r="2317" hidden="1">
      <c r="A2317" s="1" t="s">
        <v>3101</v>
      </c>
      <c r="B2317" s="1">
        <v>198260.0</v>
      </c>
      <c r="C2317" s="1">
        <v>5.0</v>
      </c>
      <c r="D2317" s="1">
        <v>2.0</v>
      </c>
      <c r="E2317" s="1">
        <f t="shared" si="1"/>
        <v>37</v>
      </c>
      <c r="F2317" s="1" t="str">
        <f>VLOOKUP(E2317,State_code!$B$1:$C$56, 2, FALSE)</f>
        <v>NC</v>
      </c>
      <c r="G2317" s="1">
        <v>3714.0</v>
      </c>
      <c r="H2317" s="1">
        <v>-2.0</v>
      </c>
      <c r="I2317" s="1" t="s">
        <v>3101</v>
      </c>
      <c r="J2317" s="5">
        <v>1.0</v>
      </c>
    </row>
    <row r="2318" hidden="1">
      <c r="A2318" s="1" t="s">
        <v>3102</v>
      </c>
      <c r="B2318" s="1">
        <v>198303.0</v>
      </c>
      <c r="C2318" s="1">
        <v>5.0</v>
      </c>
      <c r="D2318" s="1">
        <v>22.0</v>
      </c>
      <c r="E2318" s="1">
        <f t="shared" si="1"/>
        <v>37</v>
      </c>
      <c r="F2318" s="1" t="str">
        <f>VLOOKUP(E2318,State_code!$B$1:$C$56, 2, FALSE)</f>
        <v>NC</v>
      </c>
      <c r="G2318" s="1">
        <v>3701.0</v>
      </c>
      <c r="H2318" s="1">
        <v>75.0</v>
      </c>
      <c r="I2318" s="1" t="s">
        <v>3102</v>
      </c>
      <c r="J2318" s="5">
        <v>4.0</v>
      </c>
    </row>
    <row r="2319" hidden="1">
      <c r="A2319" s="1" t="s">
        <v>3103</v>
      </c>
      <c r="B2319" s="1">
        <v>198321.0</v>
      </c>
      <c r="C2319" s="1">
        <v>5.0</v>
      </c>
      <c r="D2319" s="1">
        <v>5.0</v>
      </c>
      <c r="E2319" s="1">
        <f t="shared" si="1"/>
        <v>37</v>
      </c>
      <c r="F2319" s="1" t="str">
        <f>VLOOKUP(E2319,State_code!$B$1:$C$56, 2, FALSE)</f>
        <v>NC</v>
      </c>
      <c r="G2319" s="1">
        <v>3710.0</v>
      </c>
      <c r="H2319" s="1">
        <v>-2.0</v>
      </c>
      <c r="I2319" s="1" t="s">
        <v>3103</v>
      </c>
      <c r="J2319" s="5">
        <v>1.0</v>
      </c>
    </row>
    <row r="2320" hidden="1">
      <c r="A2320" s="1" t="s">
        <v>3104</v>
      </c>
      <c r="B2320" s="1">
        <v>198330.0</v>
      </c>
      <c r="C2320" s="1">
        <v>5.0</v>
      </c>
      <c r="D2320" s="1">
        <v>4.0</v>
      </c>
      <c r="E2320" s="1">
        <f t="shared" si="1"/>
        <v>37</v>
      </c>
      <c r="F2320" s="1" t="str">
        <f>VLOOKUP(E2320,State_code!$B$1:$C$56, 2, FALSE)</f>
        <v>NC</v>
      </c>
      <c r="G2320" s="1">
        <v>3703.0</v>
      </c>
      <c r="H2320" s="1">
        <v>-2.0</v>
      </c>
      <c r="I2320" s="1" t="s">
        <v>3104</v>
      </c>
      <c r="J2320" s="5">
        <v>4.0</v>
      </c>
    </row>
    <row r="2321" hidden="1">
      <c r="A2321" s="1" t="s">
        <v>3105</v>
      </c>
      <c r="B2321" s="1">
        <v>198367.0</v>
      </c>
      <c r="C2321" s="1">
        <v>5.0</v>
      </c>
      <c r="D2321" s="1">
        <v>2.0</v>
      </c>
      <c r="E2321" s="1">
        <f t="shared" si="1"/>
        <v>37</v>
      </c>
      <c r="F2321" s="1" t="str">
        <f>VLOOKUP(E2321,State_code!$B$1:$C$56, 2, FALSE)</f>
        <v>NC</v>
      </c>
      <c r="G2321" s="1">
        <v>3703.0</v>
      </c>
      <c r="H2321" s="1">
        <v>-2.0</v>
      </c>
      <c r="I2321" s="1" t="s">
        <v>3105</v>
      </c>
      <c r="J2321" s="5">
        <v>2.0</v>
      </c>
    </row>
    <row r="2322" hidden="1">
      <c r="A2322" s="1" t="s">
        <v>3106</v>
      </c>
      <c r="B2322" s="1">
        <v>198376.0</v>
      </c>
      <c r="C2322" s="1">
        <v>5.0</v>
      </c>
      <c r="D2322" s="1">
        <v>5.0</v>
      </c>
      <c r="E2322" s="1">
        <f t="shared" si="1"/>
        <v>37</v>
      </c>
      <c r="F2322" s="1" t="str">
        <f>VLOOKUP(E2322,State_code!$B$1:$C$56, 2, FALSE)</f>
        <v>NC</v>
      </c>
      <c r="G2322" s="1">
        <v>3708.0</v>
      </c>
      <c r="H2322" s="1">
        <v>-2.0</v>
      </c>
      <c r="I2322" s="1" t="s">
        <v>3106</v>
      </c>
      <c r="J2322" s="5">
        <v>4.0</v>
      </c>
    </row>
    <row r="2323" hidden="1">
      <c r="A2323" s="1" t="s">
        <v>419</v>
      </c>
      <c r="B2323" s="1">
        <v>198385.0</v>
      </c>
      <c r="C2323" s="1">
        <v>5.0</v>
      </c>
      <c r="D2323" s="1">
        <v>21.0</v>
      </c>
      <c r="E2323" s="1">
        <f t="shared" si="1"/>
        <v>37</v>
      </c>
      <c r="F2323" s="1" t="str">
        <f>VLOOKUP(E2323,State_code!$B$1:$C$56, 2, FALSE)</f>
        <v>NC</v>
      </c>
      <c r="G2323" s="1">
        <v>3712.0</v>
      </c>
      <c r="H2323" s="1">
        <v>66.0</v>
      </c>
      <c r="I2323" s="1" t="s">
        <v>419</v>
      </c>
      <c r="J2323" s="5">
        <v>4.0</v>
      </c>
    </row>
    <row r="2324" hidden="1">
      <c r="A2324" s="1" t="s">
        <v>787</v>
      </c>
      <c r="B2324" s="1">
        <v>198419.0</v>
      </c>
      <c r="C2324" s="1">
        <v>5.0</v>
      </c>
      <c r="D2324" s="1">
        <v>15.0</v>
      </c>
      <c r="E2324" s="1">
        <f t="shared" si="1"/>
        <v>37</v>
      </c>
      <c r="F2324" s="1" t="str">
        <f>VLOOKUP(E2324,State_code!$B$1:$C$56, 2, FALSE)</f>
        <v>NC</v>
      </c>
      <c r="G2324" s="1">
        <v>3704.0</v>
      </c>
      <c r="H2324" s="1">
        <v>71.0</v>
      </c>
      <c r="I2324" s="1" t="s">
        <v>787</v>
      </c>
      <c r="J2324" s="5">
        <v>3.0</v>
      </c>
    </row>
    <row r="2325" hidden="1">
      <c r="A2325" s="1" t="s">
        <v>3107</v>
      </c>
      <c r="B2325" s="1">
        <v>198455.0</v>
      </c>
      <c r="C2325" s="1">
        <v>5.0</v>
      </c>
      <c r="D2325" s="1">
        <v>6.0</v>
      </c>
      <c r="E2325" s="1">
        <f t="shared" si="1"/>
        <v>37</v>
      </c>
      <c r="F2325" s="1" t="str">
        <f>VLOOKUP(E2325,State_code!$B$1:$C$56, 2, FALSE)</f>
        <v>NC</v>
      </c>
      <c r="G2325" s="1">
        <v>3704.0</v>
      </c>
      <c r="H2325" s="1">
        <v>-2.0</v>
      </c>
      <c r="I2325" s="1" t="s">
        <v>3107</v>
      </c>
      <c r="J2325" s="5">
        <v>1.0</v>
      </c>
    </row>
    <row r="2326" hidden="1">
      <c r="A2326" s="1" t="s">
        <v>3108</v>
      </c>
      <c r="B2326" s="1">
        <v>198464.0</v>
      </c>
      <c r="C2326" s="1">
        <v>5.0</v>
      </c>
      <c r="D2326" s="1">
        <v>16.0</v>
      </c>
      <c r="E2326" s="1">
        <f t="shared" si="1"/>
        <v>37</v>
      </c>
      <c r="F2326" s="1" t="str">
        <f>VLOOKUP(E2326,State_code!$B$1:$C$56, 2, FALSE)</f>
        <v>NC</v>
      </c>
      <c r="G2326" s="1">
        <v>3701.0</v>
      </c>
      <c r="H2326" s="1">
        <v>-2.0</v>
      </c>
      <c r="I2326" s="1" t="s">
        <v>3108</v>
      </c>
      <c r="J2326" s="5">
        <v>1.0</v>
      </c>
    </row>
    <row r="2327" hidden="1">
      <c r="A2327" s="1" t="s">
        <v>3109</v>
      </c>
      <c r="B2327" s="1">
        <v>198491.0</v>
      </c>
      <c r="C2327" s="1">
        <v>5.0</v>
      </c>
      <c r="D2327" s="1">
        <v>8.0</v>
      </c>
      <c r="E2327" s="1">
        <f t="shared" si="1"/>
        <v>37</v>
      </c>
      <c r="F2327" s="1" t="str">
        <f>VLOOKUP(E2327,State_code!$B$1:$C$56, 2, FALSE)</f>
        <v>NC</v>
      </c>
      <c r="G2327" s="1">
        <v>3701.0</v>
      </c>
      <c r="H2327" s="1">
        <v>-2.0</v>
      </c>
      <c r="I2327" s="1" t="s">
        <v>3109</v>
      </c>
      <c r="J2327" s="5">
        <v>1.0</v>
      </c>
    </row>
    <row r="2328" hidden="1">
      <c r="A2328" s="1" t="s">
        <v>3110</v>
      </c>
      <c r="B2328" s="1">
        <v>198507.0</v>
      </c>
      <c r="C2328" s="1">
        <v>5.0</v>
      </c>
      <c r="D2328" s="1">
        <v>22.0</v>
      </c>
      <c r="E2328" s="1">
        <f t="shared" si="1"/>
        <v>37</v>
      </c>
      <c r="F2328" s="1" t="str">
        <f>VLOOKUP(E2328,State_code!$B$1:$C$56, 2, FALSE)</f>
        <v>NC</v>
      </c>
      <c r="G2328" s="1">
        <v>3701.0</v>
      </c>
      <c r="H2328" s="1">
        <v>-2.0</v>
      </c>
      <c r="I2328" s="1" t="s">
        <v>3110</v>
      </c>
      <c r="J2328" s="5">
        <v>3.0</v>
      </c>
    </row>
    <row r="2329" hidden="1">
      <c r="A2329" s="1" t="s">
        <v>3111</v>
      </c>
      <c r="B2329" s="1">
        <v>198516.0</v>
      </c>
      <c r="C2329" s="1">
        <v>5.0</v>
      </c>
      <c r="D2329" s="1">
        <v>17.0</v>
      </c>
      <c r="E2329" s="1">
        <f t="shared" si="1"/>
        <v>37</v>
      </c>
      <c r="F2329" s="1" t="str">
        <f>VLOOKUP(E2329,State_code!$B$1:$C$56, 2, FALSE)</f>
        <v>NC</v>
      </c>
      <c r="G2329" s="1">
        <v>3704.0</v>
      </c>
      <c r="H2329" s="1">
        <v>-2.0</v>
      </c>
      <c r="I2329" s="1" t="s">
        <v>3111</v>
      </c>
      <c r="J2329" s="5">
        <v>4.0</v>
      </c>
    </row>
    <row r="2330" hidden="1">
      <c r="A2330" s="1" t="s">
        <v>3112</v>
      </c>
      <c r="B2330" s="1">
        <v>198534.0</v>
      </c>
      <c r="C2330" s="1">
        <v>5.0</v>
      </c>
      <c r="D2330" s="1">
        <v>5.0</v>
      </c>
      <c r="E2330" s="1">
        <f t="shared" si="1"/>
        <v>37</v>
      </c>
      <c r="F2330" s="1" t="str">
        <f>VLOOKUP(E2330,State_code!$B$1:$C$56, 2, FALSE)</f>
        <v>NC</v>
      </c>
      <c r="G2330" s="1">
        <v>3709.0</v>
      </c>
      <c r="H2330" s="1">
        <v>-2.0</v>
      </c>
      <c r="I2330" s="1" t="s">
        <v>3112</v>
      </c>
      <c r="J2330" s="5">
        <v>2.0</v>
      </c>
    </row>
    <row r="2331" hidden="1">
      <c r="A2331" s="1" t="s">
        <v>3113</v>
      </c>
      <c r="B2331" s="1">
        <v>198543.0</v>
      </c>
      <c r="C2331" s="1">
        <v>5.0</v>
      </c>
      <c r="D2331" s="1">
        <v>19.0</v>
      </c>
      <c r="E2331" s="1">
        <f t="shared" si="1"/>
        <v>37</v>
      </c>
      <c r="F2331" s="1" t="str">
        <f>VLOOKUP(E2331,State_code!$B$1:$C$56, 2, FALSE)</f>
        <v>NC</v>
      </c>
      <c r="G2331" s="1">
        <v>3709.0</v>
      </c>
      <c r="H2331" s="1">
        <v>-2.0</v>
      </c>
      <c r="I2331" s="1" t="s">
        <v>3113</v>
      </c>
      <c r="J2331" s="5">
        <v>1.0</v>
      </c>
    </row>
    <row r="2332" hidden="1">
      <c r="A2332" s="1" t="s">
        <v>3114</v>
      </c>
      <c r="B2332" s="1">
        <v>198552.0</v>
      </c>
      <c r="C2332" s="1">
        <v>5.0</v>
      </c>
      <c r="D2332" s="1">
        <v>4.0</v>
      </c>
      <c r="E2332" s="1">
        <f t="shared" si="1"/>
        <v>37</v>
      </c>
      <c r="F2332" s="1" t="str">
        <f>VLOOKUP(E2332,State_code!$B$1:$C$56, 2, FALSE)</f>
        <v>NC</v>
      </c>
      <c r="G2332" s="1">
        <v>3705.0</v>
      </c>
      <c r="H2332" s="1">
        <v>-2.0</v>
      </c>
      <c r="I2332" s="1" t="s">
        <v>3114</v>
      </c>
      <c r="J2332" s="5">
        <v>2.0</v>
      </c>
    </row>
    <row r="2333" hidden="1">
      <c r="A2333" s="1" t="s">
        <v>3115</v>
      </c>
      <c r="B2333" s="1">
        <v>198561.0</v>
      </c>
      <c r="C2333" s="1">
        <v>5.0</v>
      </c>
      <c r="D2333" s="1">
        <v>17.0</v>
      </c>
      <c r="E2333" s="1">
        <f t="shared" si="1"/>
        <v>37</v>
      </c>
      <c r="F2333" s="1" t="str">
        <f>VLOOKUP(E2333,State_code!$B$1:$C$56, 2, FALSE)</f>
        <v>NC</v>
      </c>
      <c r="G2333" s="1">
        <v>3710.0</v>
      </c>
      <c r="H2333" s="1">
        <v>75.0</v>
      </c>
      <c r="I2333" s="1" t="s">
        <v>3115</v>
      </c>
      <c r="J2333" s="5">
        <v>1.0</v>
      </c>
    </row>
    <row r="2334" hidden="1">
      <c r="A2334" s="1" t="s">
        <v>3116</v>
      </c>
      <c r="B2334" s="1">
        <v>198570.0</v>
      </c>
      <c r="C2334" s="1">
        <v>5.0</v>
      </c>
      <c r="D2334" s="1">
        <v>4.0</v>
      </c>
      <c r="E2334" s="1">
        <f t="shared" si="1"/>
        <v>37</v>
      </c>
      <c r="F2334" s="1" t="str">
        <f>VLOOKUP(E2334,State_code!$B$1:$C$56, 2, FALSE)</f>
        <v>NC</v>
      </c>
      <c r="G2334" s="1">
        <v>3714.0</v>
      </c>
      <c r="H2334" s="1">
        <v>-2.0</v>
      </c>
      <c r="I2334" s="1" t="s">
        <v>3116</v>
      </c>
      <c r="J2334" s="5">
        <v>4.0</v>
      </c>
    </row>
    <row r="2335" hidden="1">
      <c r="A2335" s="1" t="s">
        <v>3117</v>
      </c>
      <c r="B2335" s="1">
        <v>198598.0</v>
      </c>
      <c r="C2335" s="1">
        <v>5.0</v>
      </c>
      <c r="D2335" s="1">
        <v>20.0</v>
      </c>
      <c r="E2335" s="1">
        <f t="shared" si="1"/>
        <v>37</v>
      </c>
      <c r="F2335" s="1" t="str">
        <f>VLOOKUP(E2335,State_code!$B$1:$C$56, 2, FALSE)</f>
        <v>NC</v>
      </c>
      <c r="G2335" s="1">
        <v>3706.0</v>
      </c>
      <c r="H2335" s="1">
        <v>71.0</v>
      </c>
      <c r="I2335" s="1" t="s">
        <v>3117</v>
      </c>
      <c r="J2335" s="5">
        <v>4.0</v>
      </c>
    </row>
    <row r="2336" hidden="1">
      <c r="A2336" s="1" t="s">
        <v>3118</v>
      </c>
      <c r="B2336" s="1">
        <v>198613.0</v>
      </c>
      <c r="C2336" s="1">
        <v>5.0</v>
      </c>
      <c r="D2336" s="1">
        <v>21.0</v>
      </c>
      <c r="E2336" s="1">
        <f t="shared" si="1"/>
        <v>37</v>
      </c>
      <c r="F2336" s="1" t="str">
        <f>VLOOKUP(E2336,State_code!$B$1:$C$56, 2, FALSE)</f>
        <v>NC</v>
      </c>
      <c r="G2336" s="1">
        <v>3706.0</v>
      </c>
      <c r="H2336" s="1">
        <v>65.0</v>
      </c>
      <c r="I2336" s="1" t="s">
        <v>3118</v>
      </c>
      <c r="J2336" s="5">
        <v>2.0</v>
      </c>
    </row>
    <row r="2337" hidden="1">
      <c r="A2337" s="1" t="s">
        <v>3119</v>
      </c>
      <c r="B2337" s="1">
        <v>198622.0</v>
      </c>
      <c r="C2337" s="1">
        <v>5.0</v>
      </c>
      <c r="D2337" s="1">
        <v>4.0</v>
      </c>
      <c r="E2337" s="1">
        <f t="shared" si="1"/>
        <v>37</v>
      </c>
      <c r="F2337" s="1" t="str">
        <f>VLOOKUP(E2337,State_code!$B$1:$C$56, 2, FALSE)</f>
        <v>NC</v>
      </c>
      <c r="G2337" s="1">
        <v>3706.0</v>
      </c>
      <c r="H2337" s="1">
        <v>-2.0</v>
      </c>
      <c r="I2337" s="1" t="s">
        <v>3119</v>
      </c>
      <c r="J2337" s="5">
        <v>1.0</v>
      </c>
    </row>
    <row r="2338" hidden="1">
      <c r="A2338" s="1" t="s">
        <v>3120</v>
      </c>
      <c r="B2338" s="1">
        <v>198640.0</v>
      </c>
      <c r="C2338" s="1">
        <v>5.0</v>
      </c>
      <c r="D2338" s="1">
        <v>6.0</v>
      </c>
      <c r="E2338" s="1">
        <f t="shared" si="1"/>
        <v>37</v>
      </c>
      <c r="F2338" s="1" t="str">
        <f>VLOOKUP(E2338,State_code!$B$1:$C$56, 2, FALSE)</f>
        <v>NC</v>
      </c>
      <c r="G2338" s="1">
        <v>3701.0</v>
      </c>
      <c r="H2338" s="1">
        <v>-2.0</v>
      </c>
      <c r="I2338" s="1" t="s">
        <v>3120</v>
      </c>
      <c r="J2338" s="5">
        <v>1.0</v>
      </c>
    </row>
    <row r="2339" hidden="1">
      <c r="A2339" s="1" t="s">
        <v>3121</v>
      </c>
      <c r="B2339" s="1">
        <v>198668.0</v>
      </c>
      <c r="C2339" s="1">
        <v>5.0</v>
      </c>
      <c r="D2339" s="1">
        <v>5.0</v>
      </c>
      <c r="E2339" s="1">
        <f t="shared" si="1"/>
        <v>37</v>
      </c>
      <c r="F2339" s="1" t="str">
        <f>VLOOKUP(E2339,State_code!$B$1:$C$56, 2, FALSE)</f>
        <v>NC</v>
      </c>
      <c r="G2339" s="1">
        <v>3711.0</v>
      </c>
      <c r="H2339" s="1">
        <v>-2.0</v>
      </c>
      <c r="I2339" s="1" t="s">
        <v>3121</v>
      </c>
      <c r="J2339" s="5">
        <v>1.0</v>
      </c>
    </row>
    <row r="2340" hidden="1">
      <c r="A2340" s="1" t="s">
        <v>3122</v>
      </c>
      <c r="B2340" s="1">
        <v>198677.0</v>
      </c>
      <c r="C2340" s="1">
        <v>5.0</v>
      </c>
      <c r="D2340" s="1">
        <v>24.0</v>
      </c>
      <c r="E2340" s="1">
        <f t="shared" si="1"/>
        <v>37</v>
      </c>
      <c r="F2340" s="1" t="str">
        <f>VLOOKUP(E2340,State_code!$B$1:$C$56, 2, FALSE)</f>
        <v>NC</v>
      </c>
      <c r="G2340" s="1">
        <v>3713.0</v>
      </c>
      <c r="H2340" s="1">
        <v>79.0</v>
      </c>
      <c r="I2340" s="1" t="s">
        <v>3122</v>
      </c>
      <c r="J2340" s="5">
        <v>1.0</v>
      </c>
    </row>
    <row r="2341" hidden="1">
      <c r="A2341" s="1" t="s">
        <v>3123</v>
      </c>
      <c r="B2341" s="1">
        <v>198695.0</v>
      </c>
      <c r="C2341" s="1">
        <v>5.0</v>
      </c>
      <c r="D2341" s="1">
        <v>22.0</v>
      </c>
      <c r="E2341" s="1">
        <f t="shared" si="1"/>
        <v>37</v>
      </c>
      <c r="F2341" s="1" t="str">
        <f>VLOOKUP(E2341,State_code!$B$1:$C$56, 2, FALSE)</f>
        <v>NC</v>
      </c>
      <c r="G2341" s="1">
        <v>3706.0</v>
      </c>
      <c r="H2341" s="1">
        <v>71.0</v>
      </c>
      <c r="I2341" s="1" t="s">
        <v>3123</v>
      </c>
      <c r="J2341" s="5">
        <v>1.0</v>
      </c>
    </row>
    <row r="2342" hidden="1">
      <c r="A2342" s="1" t="s">
        <v>3124</v>
      </c>
      <c r="B2342" s="1">
        <v>198710.0</v>
      </c>
      <c r="C2342" s="1">
        <v>5.0</v>
      </c>
      <c r="D2342" s="1">
        <v>2.0</v>
      </c>
      <c r="E2342" s="1">
        <f t="shared" si="1"/>
        <v>37</v>
      </c>
      <c r="F2342" s="1" t="str">
        <f>VLOOKUP(E2342,State_code!$B$1:$C$56, 2, FALSE)</f>
        <v>NC</v>
      </c>
      <c r="G2342" s="1">
        <v>3710.0</v>
      </c>
      <c r="H2342" s="1">
        <v>-2.0</v>
      </c>
      <c r="I2342" s="1" t="s">
        <v>3124</v>
      </c>
      <c r="J2342" s="5">
        <v>1.0</v>
      </c>
    </row>
    <row r="2343" hidden="1">
      <c r="A2343" s="1" t="s">
        <v>3125</v>
      </c>
      <c r="B2343" s="1">
        <v>198729.0</v>
      </c>
      <c r="C2343" s="1">
        <v>5.0</v>
      </c>
      <c r="D2343" s="1">
        <v>2.0</v>
      </c>
      <c r="E2343" s="1">
        <f t="shared" si="1"/>
        <v>37</v>
      </c>
      <c r="F2343" s="1" t="str">
        <f>VLOOKUP(E2343,State_code!$B$1:$C$56, 2, FALSE)</f>
        <v>NC</v>
      </c>
      <c r="G2343" s="1">
        <v>3703.0</v>
      </c>
      <c r="H2343" s="1">
        <v>-2.0</v>
      </c>
      <c r="I2343" s="1" t="s">
        <v>3125</v>
      </c>
      <c r="J2343" s="5">
        <v>1.0</v>
      </c>
    </row>
    <row r="2344" hidden="1">
      <c r="A2344" s="1" t="s">
        <v>3126</v>
      </c>
      <c r="B2344" s="1">
        <v>198756.0</v>
      </c>
      <c r="C2344" s="1">
        <v>5.0</v>
      </c>
      <c r="D2344" s="1">
        <v>21.0</v>
      </c>
      <c r="E2344" s="1">
        <f t="shared" si="1"/>
        <v>37</v>
      </c>
      <c r="F2344" s="1" t="str">
        <f>VLOOKUP(E2344,State_code!$B$1:$C$56, 2, FALSE)</f>
        <v>NC</v>
      </c>
      <c r="G2344" s="1">
        <v>3712.0</v>
      </c>
      <c r="H2344" s="1">
        <v>-2.0</v>
      </c>
      <c r="I2344" s="1" t="s">
        <v>3126</v>
      </c>
      <c r="J2344" s="5">
        <v>1.0</v>
      </c>
    </row>
    <row r="2345" hidden="1">
      <c r="A2345" s="1" t="s">
        <v>3127</v>
      </c>
      <c r="B2345" s="1">
        <v>198774.0</v>
      </c>
      <c r="C2345" s="1">
        <v>5.0</v>
      </c>
      <c r="D2345" s="1">
        <v>5.0</v>
      </c>
      <c r="E2345" s="1">
        <f t="shared" si="1"/>
        <v>37</v>
      </c>
      <c r="F2345" s="1" t="str">
        <f>VLOOKUP(E2345,State_code!$B$1:$C$56, 2, FALSE)</f>
        <v>NC</v>
      </c>
      <c r="G2345" s="1">
        <v>3713.0</v>
      </c>
      <c r="H2345" s="1">
        <v>-2.0</v>
      </c>
      <c r="I2345" s="1" t="s">
        <v>3127</v>
      </c>
      <c r="J2345" s="5">
        <v>1.0</v>
      </c>
    </row>
    <row r="2346" hidden="1">
      <c r="A2346" s="1" t="s">
        <v>3128</v>
      </c>
      <c r="B2346" s="1">
        <v>198808.0</v>
      </c>
      <c r="C2346" s="1">
        <v>5.0</v>
      </c>
      <c r="D2346" s="1">
        <v>22.0</v>
      </c>
      <c r="E2346" s="1">
        <f t="shared" si="1"/>
        <v>37</v>
      </c>
      <c r="F2346" s="1" t="str">
        <f>VLOOKUP(E2346,State_code!$B$1:$C$56, 2, FALSE)</f>
        <v>NC</v>
      </c>
      <c r="G2346" s="1">
        <v>3705.0</v>
      </c>
      <c r="H2346" s="1">
        <v>66.0</v>
      </c>
      <c r="I2346" s="1" t="s">
        <v>3128</v>
      </c>
      <c r="J2346" s="5">
        <v>1.0</v>
      </c>
    </row>
    <row r="2347" hidden="1">
      <c r="A2347" s="1" t="s">
        <v>3129</v>
      </c>
      <c r="B2347" s="1">
        <v>198817.0</v>
      </c>
      <c r="C2347" s="1">
        <v>5.0</v>
      </c>
      <c r="D2347" s="1">
        <v>6.0</v>
      </c>
      <c r="E2347" s="1">
        <f t="shared" si="1"/>
        <v>37</v>
      </c>
      <c r="F2347" s="1" t="str">
        <f>VLOOKUP(E2347,State_code!$B$1:$C$56, 2, FALSE)</f>
        <v>NC</v>
      </c>
      <c r="G2347" s="1">
        <v>3703.0</v>
      </c>
      <c r="H2347" s="1">
        <v>-2.0</v>
      </c>
      <c r="I2347" s="1" t="s">
        <v>3129</v>
      </c>
      <c r="J2347" s="5">
        <v>4.0</v>
      </c>
    </row>
    <row r="2348" hidden="1">
      <c r="A2348" s="1" t="s">
        <v>3130</v>
      </c>
      <c r="B2348" s="1">
        <v>198835.0</v>
      </c>
      <c r="C2348" s="1">
        <v>5.0</v>
      </c>
      <c r="D2348" s="1">
        <v>18.0</v>
      </c>
      <c r="E2348" s="1">
        <f t="shared" si="1"/>
        <v>37</v>
      </c>
      <c r="F2348" s="1" t="str">
        <f>VLOOKUP(E2348,State_code!$B$1:$C$56, 2, FALSE)</f>
        <v>NC</v>
      </c>
      <c r="G2348" s="1">
        <v>3710.0</v>
      </c>
      <c r="H2348" s="1">
        <v>39.0</v>
      </c>
      <c r="I2348" s="1" t="s">
        <v>3130</v>
      </c>
      <c r="J2348" s="5">
        <v>1.0</v>
      </c>
    </row>
    <row r="2349" hidden="1">
      <c r="A2349" s="1" t="s">
        <v>3131</v>
      </c>
      <c r="B2349" s="1">
        <v>198844.0</v>
      </c>
      <c r="C2349" s="1">
        <v>5.0</v>
      </c>
      <c r="D2349" s="1">
        <v>-2.0</v>
      </c>
      <c r="E2349" s="1">
        <f t="shared" si="1"/>
        <v>37</v>
      </c>
      <c r="F2349" s="1" t="str">
        <f>VLOOKUP(E2349,State_code!$B$1:$C$56, 2, FALSE)</f>
        <v>NC</v>
      </c>
      <c r="G2349" s="1">
        <v>3706.0</v>
      </c>
      <c r="H2349" s="1">
        <v>-2.0</v>
      </c>
      <c r="I2349" s="1" t="s">
        <v>3131</v>
      </c>
      <c r="J2349" s="5">
        <v>1.0</v>
      </c>
    </row>
    <row r="2350" hidden="1">
      <c r="A2350" s="1" t="s">
        <v>3132</v>
      </c>
      <c r="B2350" s="1">
        <v>198862.0</v>
      </c>
      <c r="C2350" s="1">
        <v>5.0</v>
      </c>
      <c r="D2350" s="1">
        <v>22.0</v>
      </c>
      <c r="E2350" s="1">
        <f t="shared" si="1"/>
        <v>37</v>
      </c>
      <c r="F2350" s="1" t="str">
        <f>VLOOKUP(E2350,State_code!$B$1:$C$56, 2, FALSE)</f>
        <v>NC</v>
      </c>
      <c r="G2350" s="1">
        <v>3708.0</v>
      </c>
      <c r="H2350" s="1">
        <v>24.0</v>
      </c>
      <c r="I2350" s="1" t="s">
        <v>3132</v>
      </c>
      <c r="J2350" s="5">
        <v>4.0</v>
      </c>
    </row>
    <row r="2351" hidden="1">
      <c r="A2351" s="1" t="s">
        <v>3133</v>
      </c>
      <c r="B2351" s="1">
        <v>198871.0</v>
      </c>
      <c r="C2351" s="1">
        <v>5.0</v>
      </c>
      <c r="D2351" s="1">
        <v>1.0</v>
      </c>
      <c r="E2351" s="1">
        <f t="shared" si="1"/>
        <v>37</v>
      </c>
      <c r="F2351" s="1" t="str">
        <f>VLOOKUP(E2351,State_code!$B$1:$C$56, 2, FALSE)</f>
        <v>NC</v>
      </c>
      <c r="G2351" s="1">
        <v>3701.0</v>
      </c>
      <c r="H2351" s="1">
        <v>71.0</v>
      </c>
      <c r="I2351" s="1" t="s">
        <v>3133</v>
      </c>
      <c r="J2351" s="5">
        <v>1.0</v>
      </c>
    </row>
    <row r="2352" hidden="1">
      <c r="A2352" s="1" t="s">
        <v>3134</v>
      </c>
      <c r="B2352" s="1">
        <v>198899.0</v>
      </c>
      <c r="C2352" s="1">
        <v>5.0</v>
      </c>
      <c r="D2352" s="1">
        <v>22.0</v>
      </c>
      <c r="E2352" s="1">
        <f t="shared" si="1"/>
        <v>37</v>
      </c>
      <c r="F2352" s="1" t="str">
        <f>VLOOKUP(E2352,State_code!$B$1:$C$56, 2, FALSE)</f>
        <v>NC</v>
      </c>
      <c r="G2352" s="1">
        <v>3711.0</v>
      </c>
      <c r="H2352" s="1">
        <v>-2.0</v>
      </c>
      <c r="I2352" s="1" t="s">
        <v>3134</v>
      </c>
      <c r="J2352" s="5">
        <v>4.0</v>
      </c>
    </row>
    <row r="2353" hidden="1">
      <c r="A2353" s="1" t="s">
        <v>3135</v>
      </c>
      <c r="B2353" s="1">
        <v>198905.0</v>
      </c>
      <c r="C2353" s="1">
        <v>5.0</v>
      </c>
      <c r="D2353" s="1">
        <v>3.0</v>
      </c>
      <c r="E2353" s="1">
        <f t="shared" si="1"/>
        <v>37</v>
      </c>
      <c r="F2353" s="1" t="str">
        <f>VLOOKUP(E2353,State_code!$B$1:$C$56, 2, FALSE)</f>
        <v>NC</v>
      </c>
      <c r="G2353" s="1">
        <v>3701.0</v>
      </c>
      <c r="H2353" s="1">
        <v>-2.0</v>
      </c>
      <c r="I2353" s="1" t="s">
        <v>3135</v>
      </c>
      <c r="J2353" s="5">
        <v>1.0</v>
      </c>
    </row>
    <row r="2354" hidden="1">
      <c r="A2354" s="1" t="s">
        <v>3136</v>
      </c>
      <c r="B2354" s="1">
        <v>198914.0</v>
      </c>
      <c r="C2354" s="1">
        <v>5.0</v>
      </c>
      <c r="D2354" s="1">
        <v>6.0</v>
      </c>
      <c r="E2354" s="1">
        <f t="shared" si="1"/>
        <v>37</v>
      </c>
      <c r="F2354" s="1" t="str">
        <f>VLOOKUP(E2354,State_code!$B$1:$C$56, 2, FALSE)</f>
        <v>NC</v>
      </c>
      <c r="G2354" s="1">
        <v>3705.0</v>
      </c>
      <c r="H2354" s="1">
        <v>-2.0</v>
      </c>
      <c r="I2354" s="1" t="s">
        <v>3136</v>
      </c>
      <c r="J2354" s="5">
        <v>1.0</v>
      </c>
    </row>
    <row r="2355" hidden="1">
      <c r="A2355" s="1" t="s">
        <v>3137</v>
      </c>
      <c r="B2355" s="1">
        <v>198923.0</v>
      </c>
      <c r="C2355" s="1">
        <v>5.0</v>
      </c>
      <c r="D2355" s="1">
        <v>6.0</v>
      </c>
      <c r="E2355" s="1">
        <f t="shared" si="1"/>
        <v>37</v>
      </c>
      <c r="F2355" s="1" t="str">
        <f>VLOOKUP(E2355,State_code!$B$1:$C$56, 2, FALSE)</f>
        <v>NC</v>
      </c>
      <c r="G2355" s="1">
        <v>3711.0</v>
      </c>
      <c r="H2355" s="1">
        <v>-2.0</v>
      </c>
      <c r="I2355" s="1" t="s">
        <v>3137</v>
      </c>
      <c r="J2355" s="5">
        <v>4.0</v>
      </c>
    </row>
    <row r="2356" hidden="1">
      <c r="A2356" s="1" t="s">
        <v>3138</v>
      </c>
      <c r="B2356" s="1">
        <v>198950.0</v>
      </c>
      <c r="C2356" s="1">
        <v>5.0</v>
      </c>
      <c r="D2356" s="1">
        <v>21.0</v>
      </c>
      <c r="E2356" s="1">
        <f t="shared" si="1"/>
        <v>37</v>
      </c>
      <c r="F2356" s="1" t="str">
        <f>VLOOKUP(E2356,State_code!$B$1:$C$56, 2, FALSE)</f>
        <v>NC</v>
      </c>
      <c r="G2356" s="1">
        <v>3702.0</v>
      </c>
      <c r="H2356" s="1">
        <v>-2.0</v>
      </c>
      <c r="I2356" s="1" t="s">
        <v>3138</v>
      </c>
      <c r="J2356" s="5">
        <v>1.0</v>
      </c>
    </row>
    <row r="2357" hidden="1">
      <c r="A2357" s="1" t="s">
        <v>3139</v>
      </c>
      <c r="B2357" s="1">
        <v>198969.0</v>
      </c>
      <c r="C2357" s="1">
        <v>5.0</v>
      </c>
      <c r="D2357" s="1">
        <v>20.0</v>
      </c>
      <c r="E2357" s="1">
        <f t="shared" si="1"/>
        <v>37</v>
      </c>
      <c r="F2357" s="1" t="str">
        <f>VLOOKUP(E2357,State_code!$B$1:$C$56, 2, FALSE)</f>
        <v>NC</v>
      </c>
      <c r="G2357" s="1">
        <v>3707.0</v>
      </c>
      <c r="H2357" s="1">
        <v>71.0</v>
      </c>
      <c r="I2357" s="1" t="s">
        <v>3139</v>
      </c>
      <c r="J2357" s="5">
        <v>1.0</v>
      </c>
    </row>
    <row r="2358" hidden="1">
      <c r="A2358" s="1" t="s">
        <v>3140</v>
      </c>
      <c r="B2358" s="1">
        <v>198978.0</v>
      </c>
      <c r="C2358" s="1">
        <v>5.0</v>
      </c>
      <c r="D2358" s="1">
        <v>23.0</v>
      </c>
      <c r="E2358" s="1">
        <f t="shared" si="1"/>
        <v>37</v>
      </c>
      <c r="F2358" s="1" t="str">
        <f>VLOOKUP(E2358,State_code!$B$1:$C$56, 2, FALSE)</f>
        <v>NC</v>
      </c>
      <c r="G2358" s="1">
        <v>3707.0</v>
      </c>
      <c r="H2358" s="1">
        <v>-2.0</v>
      </c>
      <c r="I2358" s="1" t="s">
        <v>3140</v>
      </c>
      <c r="J2358" s="5">
        <v>4.0</v>
      </c>
    </row>
    <row r="2359" hidden="1">
      <c r="A2359" s="1" t="s">
        <v>3141</v>
      </c>
      <c r="B2359" s="1">
        <v>198987.0</v>
      </c>
      <c r="C2359" s="1">
        <v>5.0</v>
      </c>
      <c r="D2359" s="1">
        <v>3.0</v>
      </c>
      <c r="E2359" s="1">
        <f t="shared" si="1"/>
        <v>37</v>
      </c>
      <c r="F2359" s="1" t="str">
        <f>VLOOKUP(E2359,State_code!$B$1:$C$56, 2, FALSE)</f>
        <v>NC</v>
      </c>
      <c r="G2359" s="1">
        <v>3710.0</v>
      </c>
      <c r="H2359" s="1">
        <v>-2.0</v>
      </c>
      <c r="I2359" s="1" t="s">
        <v>3141</v>
      </c>
      <c r="J2359" s="5">
        <v>1.0</v>
      </c>
    </row>
    <row r="2360" hidden="1">
      <c r="A2360" s="1" t="s">
        <v>3142</v>
      </c>
      <c r="B2360" s="1">
        <v>199005.0</v>
      </c>
      <c r="C2360" s="1">
        <v>5.0</v>
      </c>
      <c r="D2360" s="1">
        <v>-2.0</v>
      </c>
      <c r="E2360" s="1">
        <f t="shared" si="1"/>
        <v>37</v>
      </c>
      <c r="F2360" s="1" t="str">
        <f>VLOOKUP(E2360,State_code!$B$1:$C$56, 2, FALSE)</f>
        <v>NC</v>
      </c>
      <c r="G2360" s="1">
        <v>3702.0</v>
      </c>
      <c r="H2360" s="1">
        <v>-2.0</v>
      </c>
      <c r="I2360" s="1" t="s">
        <v>3142</v>
      </c>
      <c r="J2360" s="5">
        <v>1.0</v>
      </c>
    </row>
    <row r="2361" hidden="1">
      <c r="A2361" s="1" t="s">
        <v>3143</v>
      </c>
      <c r="B2361" s="1">
        <v>199023.0</v>
      </c>
      <c r="C2361" s="1">
        <v>5.0</v>
      </c>
      <c r="D2361" s="1">
        <v>6.0</v>
      </c>
      <c r="E2361" s="1">
        <f t="shared" si="1"/>
        <v>37</v>
      </c>
      <c r="F2361" s="1" t="str">
        <f>VLOOKUP(E2361,State_code!$B$1:$C$56, 2, FALSE)</f>
        <v>NC</v>
      </c>
      <c r="G2361" s="1">
        <v>3708.0</v>
      </c>
      <c r="H2361" s="1">
        <v>-2.0</v>
      </c>
      <c r="I2361" s="1" t="s">
        <v>3143</v>
      </c>
      <c r="J2361" s="5">
        <v>1.0</v>
      </c>
    </row>
    <row r="2362" hidden="1">
      <c r="A2362" s="1" t="s">
        <v>3144</v>
      </c>
      <c r="B2362" s="1">
        <v>199032.0</v>
      </c>
      <c r="C2362" s="1">
        <v>5.0</v>
      </c>
      <c r="D2362" s="1">
        <v>22.0</v>
      </c>
      <c r="E2362" s="1">
        <f t="shared" si="1"/>
        <v>37</v>
      </c>
      <c r="F2362" s="1" t="str">
        <f>VLOOKUP(E2362,State_code!$B$1:$C$56, 2, FALSE)</f>
        <v>NC</v>
      </c>
      <c r="G2362" s="1">
        <v>3711.0</v>
      </c>
      <c r="H2362" s="1">
        <v>42.0</v>
      </c>
      <c r="I2362" s="1" t="s">
        <v>3144</v>
      </c>
      <c r="J2362" s="5">
        <v>1.0</v>
      </c>
    </row>
    <row r="2363" hidden="1">
      <c r="A2363" s="1" t="s">
        <v>3145</v>
      </c>
      <c r="B2363" s="1">
        <v>199069.0</v>
      </c>
      <c r="C2363" s="1">
        <v>5.0</v>
      </c>
      <c r="D2363" s="1">
        <v>20.0</v>
      </c>
      <c r="E2363" s="1">
        <f t="shared" si="1"/>
        <v>37</v>
      </c>
      <c r="F2363" s="1" t="str">
        <f>VLOOKUP(E2363,State_code!$B$1:$C$56, 2, FALSE)</f>
        <v>NC</v>
      </c>
      <c r="G2363" s="1">
        <v>3713.0</v>
      </c>
      <c r="H2363" s="1">
        <v>100.0</v>
      </c>
      <c r="I2363" s="1" t="s">
        <v>3145</v>
      </c>
      <c r="J2363" s="5">
        <v>4.0</v>
      </c>
    </row>
    <row r="2364" hidden="1">
      <c r="A2364" s="1" t="s">
        <v>3146</v>
      </c>
      <c r="B2364" s="1">
        <v>199078.0</v>
      </c>
      <c r="C2364" s="1">
        <v>5.0</v>
      </c>
      <c r="D2364" s="1">
        <v>-2.0</v>
      </c>
      <c r="E2364" s="1">
        <f t="shared" si="1"/>
        <v>37</v>
      </c>
      <c r="F2364" s="1" t="str">
        <f>VLOOKUP(E2364,State_code!$B$1:$C$56, 2, FALSE)</f>
        <v>NC</v>
      </c>
      <c r="G2364" s="1">
        <v>3707.0</v>
      </c>
      <c r="H2364" s="1">
        <v>-2.0</v>
      </c>
      <c r="I2364" s="1" t="s">
        <v>3146</v>
      </c>
      <c r="J2364" s="5">
        <v>3.0</v>
      </c>
    </row>
    <row r="2365" hidden="1">
      <c r="A2365" s="1" t="s">
        <v>3147</v>
      </c>
      <c r="B2365" s="1">
        <v>199087.0</v>
      </c>
      <c r="C2365" s="1">
        <v>5.0</v>
      </c>
      <c r="D2365" s="1">
        <v>6.0</v>
      </c>
      <c r="E2365" s="1">
        <f t="shared" si="1"/>
        <v>37</v>
      </c>
      <c r="F2365" s="1" t="str">
        <f>VLOOKUP(E2365,State_code!$B$1:$C$56, 2, FALSE)</f>
        <v>NC</v>
      </c>
      <c r="G2365" s="1">
        <v>3701.0</v>
      </c>
      <c r="H2365" s="1">
        <v>-2.0</v>
      </c>
      <c r="I2365" s="1" t="s">
        <v>3147</v>
      </c>
      <c r="J2365" s="5">
        <v>1.0</v>
      </c>
    </row>
    <row r="2366" hidden="1">
      <c r="A2366" s="1" t="s">
        <v>3148</v>
      </c>
      <c r="B2366" s="1">
        <v>199102.0</v>
      </c>
      <c r="C2366" s="1">
        <v>5.0</v>
      </c>
      <c r="D2366" s="1">
        <v>16.0</v>
      </c>
      <c r="E2366" s="1">
        <f t="shared" si="1"/>
        <v>37</v>
      </c>
      <c r="F2366" s="1" t="str">
        <f>VLOOKUP(E2366,State_code!$B$1:$C$56, 2, FALSE)</f>
        <v>NC</v>
      </c>
      <c r="G2366" s="1">
        <v>3706.0</v>
      </c>
      <c r="H2366" s="1">
        <v>-2.0</v>
      </c>
      <c r="I2366" s="1" t="s">
        <v>3148</v>
      </c>
      <c r="J2366" s="5">
        <v>1.0</v>
      </c>
    </row>
    <row r="2367" hidden="1">
      <c r="A2367" s="1" t="s">
        <v>3149</v>
      </c>
      <c r="B2367" s="1">
        <v>199111.0</v>
      </c>
      <c r="C2367" s="1">
        <v>5.0</v>
      </c>
      <c r="D2367" s="1">
        <v>21.0</v>
      </c>
      <c r="E2367" s="1">
        <f t="shared" si="1"/>
        <v>37</v>
      </c>
      <c r="F2367" s="1" t="str">
        <f>VLOOKUP(E2367,State_code!$B$1:$C$56, 2, FALSE)</f>
        <v>NC</v>
      </c>
      <c r="G2367" s="1">
        <v>3711.0</v>
      </c>
      <c r="H2367" s="1">
        <v>-2.0</v>
      </c>
      <c r="I2367" s="1" t="s">
        <v>3149</v>
      </c>
      <c r="J2367" s="5">
        <v>4.0</v>
      </c>
    </row>
    <row r="2368" hidden="1">
      <c r="A2368" s="1" t="s">
        <v>3150</v>
      </c>
      <c r="B2368" s="1">
        <v>199120.0</v>
      </c>
      <c r="C2368" s="1">
        <v>5.0</v>
      </c>
      <c r="D2368" s="1">
        <v>15.0</v>
      </c>
      <c r="E2368" s="1">
        <f t="shared" si="1"/>
        <v>37</v>
      </c>
      <c r="F2368" s="1" t="str">
        <f>VLOOKUP(E2368,State_code!$B$1:$C$56, 2, FALSE)</f>
        <v>NC</v>
      </c>
      <c r="G2368" s="1">
        <v>3704.0</v>
      </c>
      <c r="H2368" s="1">
        <v>-2.0</v>
      </c>
      <c r="I2368" s="1" t="s">
        <v>3150</v>
      </c>
      <c r="J2368" s="5">
        <v>2.0</v>
      </c>
    </row>
    <row r="2369" hidden="1">
      <c r="A2369" s="1" t="s">
        <v>3151</v>
      </c>
      <c r="B2369" s="1">
        <v>199139.0</v>
      </c>
      <c r="C2369" s="1">
        <v>5.0</v>
      </c>
      <c r="D2369" s="1">
        <v>16.0</v>
      </c>
      <c r="E2369" s="1">
        <f t="shared" si="1"/>
        <v>37</v>
      </c>
      <c r="F2369" s="1" t="str">
        <f>VLOOKUP(E2369,State_code!$B$1:$C$56, 2, FALSE)</f>
        <v>NC</v>
      </c>
      <c r="G2369" s="1">
        <v>3712.0</v>
      </c>
      <c r="H2369" s="1">
        <v>-2.0</v>
      </c>
      <c r="I2369" s="1" t="s">
        <v>3151</v>
      </c>
      <c r="J2369" s="5">
        <v>4.0</v>
      </c>
    </row>
    <row r="2370" hidden="1">
      <c r="A2370" s="1" t="s">
        <v>3152</v>
      </c>
      <c r="B2370" s="1">
        <v>199148.0</v>
      </c>
      <c r="C2370" s="1">
        <v>5.0</v>
      </c>
      <c r="D2370" s="1">
        <v>16.0</v>
      </c>
      <c r="E2370" s="1">
        <f t="shared" si="1"/>
        <v>37</v>
      </c>
      <c r="F2370" s="1" t="str">
        <f>VLOOKUP(E2370,State_code!$B$1:$C$56, 2, FALSE)</f>
        <v>NC</v>
      </c>
      <c r="G2370" s="1">
        <v>3706.0</v>
      </c>
      <c r="H2370" s="1">
        <v>-2.0</v>
      </c>
      <c r="I2370" s="1" t="s">
        <v>3152</v>
      </c>
      <c r="J2370" s="5">
        <v>1.0</v>
      </c>
    </row>
    <row r="2371" hidden="1">
      <c r="A2371" s="1" t="s">
        <v>3153</v>
      </c>
      <c r="B2371" s="1">
        <v>199157.0</v>
      </c>
      <c r="C2371" s="1">
        <v>5.0</v>
      </c>
      <c r="D2371" s="1">
        <v>18.0</v>
      </c>
      <c r="E2371" s="1">
        <f t="shared" si="1"/>
        <v>37</v>
      </c>
      <c r="F2371" s="1" t="str">
        <f>VLOOKUP(E2371,State_code!$B$1:$C$56, 2, FALSE)</f>
        <v>NC</v>
      </c>
      <c r="G2371" s="1">
        <v>3704.0</v>
      </c>
      <c r="H2371" s="1">
        <v>-2.0</v>
      </c>
      <c r="I2371" s="1" t="s">
        <v>3153</v>
      </c>
      <c r="J2371" s="5">
        <v>1.0</v>
      </c>
    </row>
    <row r="2372" hidden="1">
      <c r="A2372" s="1" t="s">
        <v>3154</v>
      </c>
      <c r="B2372" s="1">
        <v>199175.0</v>
      </c>
      <c r="C2372" s="1">
        <v>5.0</v>
      </c>
      <c r="D2372" s="1">
        <v>-2.0</v>
      </c>
      <c r="E2372" s="1">
        <f t="shared" si="1"/>
        <v>37</v>
      </c>
      <c r="F2372" s="1" t="str">
        <f>VLOOKUP(E2372,State_code!$B$1:$C$56, 2, FALSE)</f>
        <v>NC</v>
      </c>
      <c r="G2372" s="1">
        <v>3702.0</v>
      </c>
      <c r="H2372" s="1">
        <v>-2.0</v>
      </c>
      <c r="I2372" s="1" t="s">
        <v>3154</v>
      </c>
      <c r="J2372" s="5">
        <v>1.0</v>
      </c>
    </row>
    <row r="2373" hidden="1">
      <c r="A2373" s="1" t="s">
        <v>3155</v>
      </c>
      <c r="B2373" s="1">
        <v>199184.0</v>
      </c>
      <c r="C2373" s="1">
        <v>5.0</v>
      </c>
      <c r="D2373" s="1">
        <v>30.0</v>
      </c>
      <c r="E2373" s="1">
        <f t="shared" si="1"/>
        <v>37</v>
      </c>
      <c r="F2373" s="1" t="str">
        <f>VLOOKUP(E2373,State_code!$B$1:$C$56, 2, FALSE)</f>
        <v>NC</v>
      </c>
      <c r="G2373" s="1">
        <v>3705.0</v>
      </c>
      <c r="H2373" s="1">
        <v>-2.0</v>
      </c>
      <c r="I2373" s="1" t="s">
        <v>3155</v>
      </c>
      <c r="J2373" s="5">
        <v>4.0</v>
      </c>
    </row>
    <row r="2374" hidden="1">
      <c r="A2374" s="1" t="s">
        <v>3156</v>
      </c>
      <c r="B2374" s="1">
        <v>199193.0</v>
      </c>
      <c r="C2374" s="1">
        <v>5.0</v>
      </c>
      <c r="D2374" s="1">
        <v>15.0</v>
      </c>
      <c r="E2374" s="1">
        <f t="shared" si="1"/>
        <v>37</v>
      </c>
      <c r="F2374" s="1" t="str">
        <f>VLOOKUP(E2374,State_code!$B$1:$C$56, 2, FALSE)</f>
        <v>NC</v>
      </c>
      <c r="G2374" s="1">
        <v>3702.0</v>
      </c>
      <c r="H2374" s="1">
        <v>-2.0</v>
      </c>
      <c r="I2374" s="1" t="s">
        <v>3156</v>
      </c>
      <c r="J2374" s="5">
        <v>1.0</v>
      </c>
    </row>
    <row r="2375" hidden="1">
      <c r="A2375" s="1" t="s">
        <v>3157</v>
      </c>
      <c r="B2375" s="1">
        <v>199209.0</v>
      </c>
      <c r="C2375" s="1">
        <v>5.0</v>
      </c>
      <c r="D2375" s="1">
        <v>22.0</v>
      </c>
      <c r="E2375" s="1">
        <f t="shared" si="1"/>
        <v>37</v>
      </c>
      <c r="F2375" s="1" t="str">
        <f>VLOOKUP(E2375,State_code!$B$1:$C$56, 2, FALSE)</f>
        <v>NC</v>
      </c>
      <c r="G2375" s="1">
        <v>3701.0</v>
      </c>
      <c r="H2375" s="1">
        <v>71.0</v>
      </c>
      <c r="I2375" s="1" t="s">
        <v>3157</v>
      </c>
      <c r="J2375" s="5">
        <v>1.0</v>
      </c>
    </row>
    <row r="2376" hidden="1">
      <c r="A2376" s="1" t="s">
        <v>3158</v>
      </c>
      <c r="B2376" s="1">
        <v>199218.0</v>
      </c>
      <c r="C2376" s="1">
        <v>5.0</v>
      </c>
      <c r="D2376" s="1">
        <v>16.0</v>
      </c>
      <c r="E2376" s="1">
        <f t="shared" si="1"/>
        <v>37</v>
      </c>
      <c r="F2376" s="1" t="str">
        <f>VLOOKUP(E2376,State_code!$B$1:$C$56, 2, FALSE)</f>
        <v>NC</v>
      </c>
      <c r="G2376" s="1">
        <v>3707.0</v>
      </c>
      <c r="H2376" s="1">
        <v>-2.0</v>
      </c>
      <c r="I2376" s="1" t="s">
        <v>3158</v>
      </c>
      <c r="J2376" s="5">
        <v>1.0</v>
      </c>
    </row>
    <row r="2377" hidden="1">
      <c r="A2377" s="1" t="s">
        <v>3159</v>
      </c>
      <c r="B2377" s="1">
        <v>199263.0</v>
      </c>
      <c r="C2377" s="1">
        <v>5.0</v>
      </c>
      <c r="D2377" s="1">
        <v>6.0</v>
      </c>
      <c r="E2377" s="1">
        <f t="shared" si="1"/>
        <v>37</v>
      </c>
      <c r="F2377" s="1" t="str">
        <f>VLOOKUP(E2377,State_code!$B$1:$C$56, 2, FALSE)</f>
        <v>NC</v>
      </c>
      <c r="G2377" s="1">
        <v>3703.0</v>
      </c>
      <c r="H2377" s="1">
        <v>-2.0</v>
      </c>
      <c r="I2377" s="1" t="s">
        <v>3159</v>
      </c>
      <c r="J2377" s="5">
        <v>1.0</v>
      </c>
    </row>
    <row r="2378" hidden="1">
      <c r="A2378" s="1" t="s">
        <v>3160</v>
      </c>
      <c r="B2378" s="1">
        <v>199272.0</v>
      </c>
      <c r="C2378" s="1">
        <v>5.0</v>
      </c>
      <c r="D2378" s="1">
        <v>22.0</v>
      </c>
      <c r="E2378" s="1">
        <f t="shared" si="1"/>
        <v>37</v>
      </c>
      <c r="F2378" s="1" t="str">
        <f>VLOOKUP(E2378,State_code!$B$1:$C$56, 2, FALSE)</f>
        <v>NC</v>
      </c>
      <c r="G2378" s="1">
        <v>3702.0</v>
      </c>
      <c r="H2378" s="1">
        <v>66.0</v>
      </c>
      <c r="I2378" s="1" t="s">
        <v>3160</v>
      </c>
      <c r="J2378" s="5">
        <v>3.0</v>
      </c>
    </row>
    <row r="2379" hidden="1">
      <c r="A2379" s="1" t="s">
        <v>3161</v>
      </c>
      <c r="B2379" s="1">
        <v>199281.0</v>
      </c>
      <c r="C2379" s="1">
        <v>5.0</v>
      </c>
      <c r="D2379" s="1">
        <v>18.0</v>
      </c>
      <c r="E2379" s="1">
        <f t="shared" si="1"/>
        <v>37</v>
      </c>
      <c r="F2379" s="1" t="str">
        <f>VLOOKUP(E2379,State_code!$B$1:$C$56, 2, FALSE)</f>
        <v>NC</v>
      </c>
      <c r="G2379" s="1">
        <v>3707.0</v>
      </c>
      <c r="H2379" s="1">
        <v>-2.0</v>
      </c>
      <c r="I2379" s="1" t="s">
        <v>3161</v>
      </c>
      <c r="J2379" s="5">
        <v>1.0</v>
      </c>
    </row>
    <row r="2380" hidden="1">
      <c r="A2380" s="1" t="s">
        <v>3162</v>
      </c>
      <c r="B2380" s="1">
        <v>199306.0</v>
      </c>
      <c r="C2380" s="1">
        <v>5.0</v>
      </c>
      <c r="D2380" s="1">
        <v>19.0</v>
      </c>
      <c r="E2380" s="1">
        <f t="shared" si="1"/>
        <v>37</v>
      </c>
      <c r="F2380" s="1" t="str">
        <f>VLOOKUP(E2380,State_code!$B$1:$C$56, 2, FALSE)</f>
        <v>NC</v>
      </c>
      <c r="G2380" s="1">
        <v>3708.0</v>
      </c>
      <c r="H2380" s="1">
        <v>71.0</v>
      </c>
      <c r="I2380" s="1" t="s">
        <v>3162</v>
      </c>
      <c r="J2380" s="5">
        <v>3.0</v>
      </c>
    </row>
    <row r="2381" hidden="1">
      <c r="A2381" s="1" t="s">
        <v>3163</v>
      </c>
      <c r="B2381" s="1">
        <v>199324.0</v>
      </c>
      <c r="C2381" s="1">
        <v>5.0</v>
      </c>
      <c r="D2381" s="1">
        <v>6.0</v>
      </c>
      <c r="E2381" s="1">
        <f t="shared" si="1"/>
        <v>37</v>
      </c>
      <c r="F2381" s="1" t="str">
        <f>VLOOKUP(E2381,State_code!$B$1:$C$56, 2, FALSE)</f>
        <v>NC</v>
      </c>
      <c r="G2381" s="1">
        <v>3704.0</v>
      </c>
      <c r="H2381" s="1">
        <v>-2.0</v>
      </c>
      <c r="I2381" s="1" t="s">
        <v>3163</v>
      </c>
      <c r="J2381" s="5">
        <v>3.0</v>
      </c>
    </row>
    <row r="2382" hidden="1">
      <c r="A2382" s="1" t="s">
        <v>3164</v>
      </c>
      <c r="B2382" s="1">
        <v>199333.0</v>
      </c>
      <c r="C2382" s="1">
        <v>5.0</v>
      </c>
      <c r="D2382" s="1">
        <v>6.0</v>
      </c>
      <c r="E2382" s="1">
        <f t="shared" si="1"/>
        <v>37</v>
      </c>
      <c r="F2382" s="1" t="str">
        <f>VLOOKUP(E2382,State_code!$B$1:$C$56, 2, FALSE)</f>
        <v>NC</v>
      </c>
      <c r="G2382" s="1">
        <v>3701.0</v>
      </c>
      <c r="H2382" s="1">
        <v>-2.0</v>
      </c>
      <c r="I2382" s="1" t="s">
        <v>3164</v>
      </c>
      <c r="J2382" s="5">
        <v>1.0</v>
      </c>
    </row>
    <row r="2383" hidden="1">
      <c r="A2383" s="1" t="s">
        <v>3165</v>
      </c>
      <c r="B2383" s="1">
        <v>199412.0</v>
      </c>
      <c r="C2383" s="1">
        <v>5.0</v>
      </c>
      <c r="D2383" s="1">
        <v>18.0</v>
      </c>
      <c r="E2383" s="1">
        <f t="shared" si="1"/>
        <v>37</v>
      </c>
      <c r="F2383" s="1" t="str">
        <f>VLOOKUP(E2383,State_code!$B$1:$C$56, 2, FALSE)</f>
        <v>NC</v>
      </c>
      <c r="G2383" s="1">
        <v>3714.0</v>
      </c>
      <c r="H2383" s="1">
        <v>66.0</v>
      </c>
      <c r="I2383" s="1" t="s">
        <v>3165</v>
      </c>
      <c r="J2383" s="5">
        <v>1.0</v>
      </c>
    </row>
    <row r="2384" hidden="1">
      <c r="A2384" s="1" t="s">
        <v>3166</v>
      </c>
      <c r="B2384" s="1">
        <v>199421.0</v>
      </c>
      <c r="C2384" s="1">
        <v>5.0</v>
      </c>
      <c r="D2384" s="1">
        <v>2.0</v>
      </c>
      <c r="E2384" s="1">
        <f t="shared" si="1"/>
        <v>37</v>
      </c>
      <c r="F2384" s="1" t="str">
        <f>VLOOKUP(E2384,State_code!$B$1:$C$56, 2, FALSE)</f>
        <v>NC</v>
      </c>
      <c r="G2384" s="1">
        <v>3709.0</v>
      </c>
      <c r="H2384" s="1">
        <v>-2.0</v>
      </c>
      <c r="I2384" s="1" t="s">
        <v>3166</v>
      </c>
      <c r="J2384" s="5">
        <v>1.0</v>
      </c>
    </row>
    <row r="2385" hidden="1">
      <c r="A2385" s="1" t="s">
        <v>3167</v>
      </c>
      <c r="B2385" s="1">
        <v>199449.0</v>
      </c>
      <c r="C2385" s="1">
        <v>5.0</v>
      </c>
      <c r="D2385" s="1">
        <v>5.0</v>
      </c>
      <c r="E2385" s="1">
        <f t="shared" si="1"/>
        <v>37</v>
      </c>
      <c r="F2385" s="1" t="str">
        <f>VLOOKUP(E2385,State_code!$B$1:$C$56, 2, FALSE)</f>
        <v>NC</v>
      </c>
      <c r="G2385" s="1">
        <v>3709.0</v>
      </c>
      <c r="H2385" s="1">
        <v>-2.0</v>
      </c>
      <c r="I2385" s="1" t="s">
        <v>3167</v>
      </c>
      <c r="J2385" s="5">
        <v>1.0</v>
      </c>
    </row>
    <row r="2386" hidden="1">
      <c r="A2386" s="1" t="s">
        <v>3168</v>
      </c>
      <c r="B2386" s="1">
        <v>199458.0</v>
      </c>
      <c r="C2386" s="1">
        <v>5.0</v>
      </c>
      <c r="D2386" s="1">
        <v>22.0</v>
      </c>
      <c r="E2386" s="1">
        <f t="shared" si="1"/>
        <v>37</v>
      </c>
      <c r="F2386" s="1" t="str">
        <f>VLOOKUP(E2386,State_code!$B$1:$C$56, 2, FALSE)</f>
        <v>NC</v>
      </c>
      <c r="G2386" s="1">
        <v>3701.0</v>
      </c>
      <c r="H2386" s="1">
        <v>48.0</v>
      </c>
      <c r="I2386" s="1" t="s">
        <v>3168</v>
      </c>
      <c r="J2386" s="5">
        <v>3.0</v>
      </c>
    </row>
    <row r="2387" hidden="1">
      <c r="A2387" s="1" t="s">
        <v>3169</v>
      </c>
      <c r="B2387" s="1">
        <v>199467.0</v>
      </c>
      <c r="C2387" s="1">
        <v>5.0</v>
      </c>
      <c r="D2387" s="1">
        <v>1.0</v>
      </c>
      <c r="E2387" s="1">
        <f t="shared" si="1"/>
        <v>37</v>
      </c>
      <c r="F2387" s="1" t="str">
        <f>VLOOKUP(E2387,State_code!$B$1:$C$56, 2, FALSE)</f>
        <v>NC</v>
      </c>
      <c r="G2387" s="1">
        <v>3701.0</v>
      </c>
      <c r="H2387" s="1">
        <v>-2.0</v>
      </c>
      <c r="I2387" s="1" t="s">
        <v>3169</v>
      </c>
      <c r="J2387" s="5">
        <v>4.0</v>
      </c>
    </row>
    <row r="2388" hidden="1">
      <c r="A2388" s="1" t="s">
        <v>3170</v>
      </c>
      <c r="B2388" s="1">
        <v>199476.0</v>
      </c>
      <c r="C2388" s="1">
        <v>5.0</v>
      </c>
      <c r="D2388" s="1">
        <v>7.0</v>
      </c>
      <c r="E2388" s="1">
        <f t="shared" si="1"/>
        <v>37</v>
      </c>
      <c r="F2388" s="1" t="str">
        <f>VLOOKUP(E2388,State_code!$B$1:$C$56, 2, FALSE)</f>
        <v>NC</v>
      </c>
      <c r="G2388" s="1">
        <v>3707.0</v>
      </c>
      <c r="H2388" s="1">
        <v>-2.0</v>
      </c>
      <c r="I2388" s="1" t="s">
        <v>3170</v>
      </c>
      <c r="J2388" s="5">
        <v>2.0</v>
      </c>
    </row>
    <row r="2389" hidden="1">
      <c r="A2389" s="1" t="s">
        <v>3171</v>
      </c>
      <c r="B2389" s="1">
        <v>199485.0</v>
      </c>
      <c r="C2389" s="1">
        <v>5.0</v>
      </c>
      <c r="D2389" s="1">
        <v>5.0</v>
      </c>
      <c r="E2389" s="1">
        <f t="shared" si="1"/>
        <v>37</v>
      </c>
      <c r="F2389" s="1" t="str">
        <f>VLOOKUP(E2389,State_code!$B$1:$C$56, 2, FALSE)</f>
        <v>NC</v>
      </c>
      <c r="G2389" s="1">
        <v>3706.0</v>
      </c>
      <c r="H2389" s="1">
        <v>-2.0</v>
      </c>
      <c r="I2389" s="1" t="s">
        <v>3171</v>
      </c>
      <c r="J2389" s="5">
        <v>1.0</v>
      </c>
    </row>
    <row r="2390" hidden="1">
      <c r="A2390" s="1" t="s">
        <v>3172</v>
      </c>
      <c r="B2390" s="1">
        <v>199494.0</v>
      </c>
      <c r="C2390" s="1">
        <v>5.0</v>
      </c>
      <c r="D2390" s="1">
        <v>6.0</v>
      </c>
      <c r="E2390" s="1">
        <f t="shared" si="1"/>
        <v>37</v>
      </c>
      <c r="F2390" s="1" t="str">
        <f>VLOOKUP(E2390,State_code!$B$1:$C$56, 2, FALSE)</f>
        <v>NC</v>
      </c>
      <c r="G2390" s="1">
        <v>3708.0</v>
      </c>
      <c r="H2390" s="1">
        <v>-2.0</v>
      </c>
      <c r="I2390" s="1" t="s">
        <v>3172</v>
      </c>
      <c r="J2390" s="5">
        <v>1.0</v>
      </c>
    </row>
    <row r="2391" hidden="1">
      <c r="A2391" s="1" t="s">
        <v>3173</v>
      </c>
      <c r="B2391" s="1">
        <v>199582.0</v>
      </c>
      <c r="C2391" s="1">
        <v>5.0</v>
      </c>
      <c r="D2391" s="1">
        <v>22.0</v>
      </c>
      <c r="E2391" s="1">
        <f t="shared" si="1"/>
        <v>37</v>
      </c>
      <c r="F2391" s="1" t="str">
        <f>VLOOKUP(E2391,State_code!$B$1:$C$56, 2, FALSE)</f>
        <v>NC</v>
      </c>
      <c r="G2391" s="1">
        <v>3713.0</v>
      </c>
      <c r="H2391" s="1">
        <v>73.0</v>
      </c>
      <c r="I2391" s="1" t="s">
        <v>3173</v>
      </c>
      <c r="J2391" s="5">
        <v>2.0</v>
      </c>
    </row>
    <row r="2392" hidden="1">
      <c r="A2392" s="1" t="s">
        <v>3174</v>
      </c>
      <c r="B2392" s="1">
        <v>199607.0</v>
      </c>
      <c r="C2392" s="1">
        <v>5.0</v>
      </c>
      <c r="D2392" s="1">
        <v>21.0</v>
      </c>
      <c r="E2392" s="1">
        <f t="shared" si="1"/>
        <v>37</v>
      </c>
      <c r="F2392" s="1" t="str">
        <f>VLOOKUP(E2392,State_code!$B$1:$C$56, 2, FALSE)</f>
        <v>NC</v>
      </c>
      <c r="G2392" s="1">
        <v>3705.0</v>
      </c>
      <c r="H2392" s="1">
        <v>-2.0</v>
      </c>
      <c r="I2392" s="1" t="s">
        <v>3174</v>
      </c>
      <c r="J2392" s="5">
        <v>1.0</v>
      </c>
    </row>
    <row r="2393" hidden="1">
      <c r="A2393" s="1" t="s">
        <v>3175</v>
      </c>
      <c r="B2393" s="1">
        <v>199625.0</v>
      </c>
      <c r="C2393" s="1">
        <v>5.0</v>
      </c>
      <c r="D2393" s="1">
        <v>6.0</v>
      </c>
      <c r="E2393" s="1">
        <f t="shared" si="1"/>
        <v>37</v>
      </c>
      <c r="F2393" s="1" t="str">
        <f>VLOOKUP(E2393,State_code!$B$1:$C$56, 2, FALSE)</f>
        <v>NC</v>
      </c>
      <c r="G2393" s="1">
        <v>3703.0</v>
      </c>
      <c r="H2393" s="1">
        <v>-2.0</v>
      </c>
      <c r="I2393" s="1" t="s">
        <v>3175</v>
      </c>
      <c r="J2393" s="5">
        <v>1.0</v>
      </c>
    </row>
    <row r="2394" hidden="1">
      <c r="A2394" s="1" t="s">
        <v>3176</v>
      </c>
      <c r="B2394" s="1">
        <v>199634.0</v>
      </c>
      <c r="C2394" s="1">
        <v>5.0</v>
      </c>
      <c r="D2394" s="1">
        <v>4.0</v>
      </c>
      <c r="E2394" s="1">
        <f t="shared" si="1"/>
        <v>37</v>
      </c>
      <c r="F2394" s="1" t="str">
        <f>VLOOKUP(E2394,State_code!$B$1:$C$56, 2, FALSE)</f>
        <v>NC</v>
      </c>
      <c r="G2394" s="1">
        <v>3709.0</v>
      </c>
      <c r="H2394" s="1">
        <v>-2.0</v>
      </c>
      <c r="I2394" s="1" t="s">
        <v>3176</v>
      </c>
      <c r="J2394" s="5">
        <v>1.0</v>
      </c>
    </row>
    <row r="2395" hidden="1">
      <c r="A2395" s="1" t="s">
        <v>3177</v>
      </c>
      <c r="B2395" s="1">
        <v>199643.0</v>
      </c>
      <c r="C2395" s="1">
        <v>5.0</v>
      </c>
      <c r="D2395" s="1">
        <v>22.0</v>
      </c>
      <c r="E2395" s="1">
        <f t="shared" si="1"/>
        <v>37</v>
      </c>
      <c r="F2395" s="1" t="str">
        <f>VLOOKUP(E2395,State_code!$B$1:$C$56, 2, FALSE)</f>
        <v>NC</v>
      </c>
      <c r="G2395" s="1">
        <v>3713.0</v>
      </c>
      <c r="H2395" s="1">
        <v>54.0</v>
      </c>
      <c r="I2395" s="1" t="s">
        <v>3177</v>
      </c>
      <c r="J2395" s="5">
        <v>2.0</v>
      </c>
    </row>
    <row r="2396" hidden="1">
      <c r="A2396" s="1" t="s">
        <v>3178</v>
      </c>
      <c r="B2396" s="1">
        <v>199689.0</v>
      </c>
      <c r="C2396" s="1">
        <v>5.0</v>
      </c>
      <c r="D2396" s="1">
        <v>-2.0</v>
      </c>
      <c r="E2396" s="1">
        <f t="shared" si="1"/>
        <v>37</v>
      </c>
      <c r="F2396" s="1" t="str">
        <f>VLOOKUP(E2396,State_code!$B$1:$C$56, 2, FALSE)</f>
        <v>NC</v>
      </c>
      <c r="G2396" s="1">
        <v>3709.0</v>
      </c>
      <c r="H2396" s="1">
        <v>-2.0</v>
      </c>
      <c r="I2396" s="1" t="s">
        <v>3178</v>
      </c>
      <c r="J2396" s="5">
        <v>4.0</v>
      </c>
    </row>
    <row r="2397" hidden="1">
      <c r="A2397" s="1" t="s">
        <v>3179</v>
      </c>
      <c r="B2397" s="1">
        <v>199698.0</v>
      </c>
      <c r="C2397" s="1">
        <v>5.0</v>
      </c>
      <c r="D2397" s="1">
        <v>22.0</v>
      </c>
      <c r="E2397" s="1">
        <f t="shared" si="1"/>
        <v>37</v>
      </c>
      <c r="F2397" s="1" t="str">
        <f>VLOOKUP(E2397,State_code!$B$1:$C$56, 2, FALSE)</f>
        <v>NC</v>
      </c>
      <c r="G2397" s="1">
        <v>3709.0</v>
      </c>
      <c r="H2397" s="1">
        <v>66.0</v>
      </c>
      <c r="I2397" s="1" t="s">
        <v>3179</v>
      </c>
      <c r="J2397" s="5">
        <v>1.0</v>
      </c>
    </row>
    <row r="2398" hidden="1">
      <c r="A2398" s="1" t="s">
        <v>2095</v>
      </c>
      <c r="B2398" s="1">
        <v>199722.0</v>
      </c>
      <c r="C2398" s="1">
        <v>5.0</v>
      </c>
      <c r="D2398" s="1">
        <v>5.0</v>
      </c>
      <c r="E2398" s="1">
        <f t="shared" si="1"/>
        <v>37</v>
      </c>
      <c r="F2398" s="1" t="str">
        <f>VLOOKUP(E2398,State_code!$B$1:$C$56, 2, FALSE)</f>
        <v>NC</v>
      </c>
      <c r="G2398" s="1">
        <v>3707.0</v>
      </c>
      <c r="H2398" s="1">
        <v>-2.0</v>
      </c>
      <c r="I2398" s="1" t="s">
        <v>2095</v>
      </c>
      <c r="J2398" s="5">
        <v>1.0</v>
      </c>
    </row>
    <row r="2399" hidden="1">
      <c r="A2399" s="1" t="s">
        <v>2096</v>
      </c>
      <c r="B2399" s="1">
        <v>199731.0</v>
      </c>
      <c r="C2399" s="1">
        <v>5.0</v>
      </c>
      <c r="D2399" s="1">
        <v>5.0</v>
      </c>
      <c r="E2399" s="1">
        <f t="shared" si="1"/>
        <v>37</v>
      </c>
      <c r="F2399" s="1" t="str">
        <f>VLOOKUP(E2399,State_code!$B$1:$C$56, 2, FALSE)</f>
        <v>NC</v>
      </c>
      <c r="G2399" s="1">
        <v>3711.0</v>
      </c>
      <c r="H2399" s="1">
        <v>-2.0</v>
      </c>
      <c r="I2399" s="1" t="s">
        <v>2096</v>
      </c>
      <c r="J2399" s="5">
        <v>4.0</v>
      </c>
    </row>
    <row r="2400" hidden="1">
      <c r="A2400" s="1" t="s">
        <v>3180</v>
      </c>
      <c r="B2400" s="1">
        <v>199740.0</v>
      </c>
      <c r="C2400" s="1">
        <v>5.0</v>
      </c>
      <c r="D2400" s="1">
        <v>6.0</v>
      </c>
      <c r="E2400" s="1">
        <f t="shared" si="1"/>
        <v>37</v>
      </c>
      <c r="F2400" s="1" t="str">
        <f>VLOOKUP(E2400,State_code!$B$1:$C$56, 2, FALSE)</f>
        <v>NC</v>
      </c>
      <c r="G2400" s="1">
        <v>3708.0</v>
      </c>
      <c r="H2400" s="1">
        <v>-2.0</v>
      </c>
      <c r="I2400" s="1" t="s">
        <v>3180</v>
      </c>
      <c r="J2400" s="5">
        <v>1.0</v>
      </c>
    </row>
    <row r="2401" hidden="1">
      <c r="A2401" s="1" t="s">
        <v>3181</v>
      </c>
      <c r="B2401" s="1">
        <v>199759.0</v>
      </c>
      <c r="C2401" s="1">
        <v>5.0</v>
      </c>
      <c r="D2401" s="1">
        <v>17.0</v>
      </c>
      <c r="E2401" s="1">
        <f t="shared" si="1"/>
        <v>37</v>
      </c>
      <c r="F2401" s="1" t="str">
        <f>VLOOKUP(E2401,State_code!$B$1:$C$56, 2, FALSE)</f>
        <v>NC</v>
      </c>
      <c r="G2401" s="1">
        <v>3702.0</v>
      </c>
      <c r="H2401" s="1">
        <v>75.0</v>
      </c>
      <c r="I2401" s="1" t="s">
        <v>3181</v>
      </c>
      <c r="J2401" s="5">
        <v>1.0</v>
      </c>
    </row>
    <row r="2402" hidden="1">
      <c r="A2402" s="1" t="s">
        <v>3182</v>
      </c>
      <c r="B2402" s="1">
        <v>199768.0</v>
      </c>
      <c r="C2402" s="1">
        <v>5.0</v>
      </c>
      <c r="D2402" s="1">
        <v>6.0</v>
      </c>
      <c r="E2402" s="1">
        <f t="shared" si="1"/>
        <v>37</v>
      </c>
      <c r="F2402" s="1" t="str">
        <f>VLOOKUP(E2402,State_code!$B$1:$C$56, 2, FALSE)</f>
        <v>NC</v>
      </c>
      <c r="G2402" s="1">
        <v>3705.0</v>
      </c>
      <c r="H2402" s="1">
        <v>-2.0</v>
      </c>
      <c r="I2402" s="1" t="s">
        <v>3182</v>
      </c>
      <c r="J2402" s="5">
        <v>1.0</v>
      </c>
    </row>
    <row r="2403" hidden="1">
      <c r="A2403" s="1" t="s">
        <v>3183</v>
      </c>
      <c r="B2403" s="1">
        <v>199786.0</v>
      </c>
      <c r="C2403" s="1">
        <v>5.0</v>
      </c>
      <c r="D2403" s="1">
        <v>6.0</v>
      </c>
      <c r="E2403" s="1">
        <f t="shared" si="1"/>
        <v>37</v>
      </c>
      <c r="F2403" s="1" t="str">
        <f>VLOOKUP(E2403,State_code!$B$1:$C$56, 2, FALSE)</f>
        <v>NC</v>
      </c>
      <c r="G2403" s="1">
        <v>3704.0</v>
      </c>
      <c r="H2403" s="1">
        <v>-2.0</v>
      </c>
      <c r="I2403" s="1" t="s">
        <v>3183</v>
      </c>
      <c r="J2403" s="5">
        <v>1.0</v>
      </c>
    </row>
    <row r="2404" hidden="1">
      <c r="A2404" s="1" t="s">
        <v>3184</v>
      </c>
      <c r="B2404" s="1">
        <v>199795.0</v>
      </c>
      <c r="C2404" s="1">
        <v>5.0</v>
      </c>
      <c r="D2404" s="1">
        <v>3.0</v>
      </c>
      <c r="E2404" s="1">
        <f t="shared" si="1"/>
        <v>37</v>
      </c>
      <c r="F2404" s="1" t="str">
        <f>VLOOKUP(E2404,State_code!$B$1:$C$56, 2, FALSE)</f>
        <v>NC</v>
      </c>
      <c r="G2404" s="1">
        <v>3711.0</v>
      </c>
      <c r="H2404" s="1">
        <v>-2.0</v>
      </c>
      <c r="I2404" s="1" t="s">
        <v>3184</v>
      </c>
      <c r="J2404" s="5">
        <v>1.0</v>
      </c>
    </row>
    <row r="2405" hidden="1">
      <c r="A2405" s="1" t="s">
        <v>3185</v>
      </c>
      <c r="B2405" s="1">
        <v>199838.0</v>
      </c>
      <c r="C2405" s="1">
        <v>5.0</v>
      </c>
      <c r="D2405" s="1">
        <v>6.0</v>
      </c>
      <c r="E2405" s="1">
        <f t="shared" si="1"/>
        <v>37</v>
      </c>
      <c r="F2405" s="1" t="str">
        <f>VLOOKUP(E2405,State_code!$B$1:$C$56, 2, FALSE)</f>
        <v>NC</v>
      </c>
      <c r="G2405" s="1">
        <v>3701.0</v>
      </c>
      <c r="H2405" s="1">
        <v>-2.0</v>
      </c>
      <c r="I2405" s="1" t="s">
        <v>3185</v>
      </c>
      <c r="J2405" s="5">
        <v>1.0</v>
      </c>
    </row>
    <row r="2406" hidden="1">
      <c r="A2406" s="1" t="s">
        <v>1013</v>
      </c>
      <c r="B2406" s="1">
        <v>199847.0</v>
      </c>
      <c r="C2406" s="1">
        <v>5.0</v>
      </c>
      <c r="D2406" s="1">
        <v>16.0</v>
      </c>
      <c r="E2406" s="1">
        <f t="shared" si="1"/>
        <v>37</v>
      </c>
      <c r="F2406" s="1" t="str">
        <f>VLOOKUP(E2406,State_code!$B$1:$C$56, 2, FALSE)</f>
        <v>NC</v>
      </c>
      <c r="G2406" s="1">
        <v>3705.0</v>
      </c>
      <c r="H2406" s="1">
        <v>-2.0</v>
      </c>
      <c r="I2406" s="1" t="s">
        <v>1013</v>
      </c>
      <c r="J2406" s="5">
        <v>1.0</v>
      </c>
    </row>
    <row r="2407" hidden="1">
      <c r="A2407" s="1" t="s">
        <v>3186</v>
      </c>
      <c r="B2407" s="1">
        <v>199856.0</v>
      </c>
      <c r="C2407" s="1">
        <v>5.0</v>
      </c>
      <c r="D2407" s="1">
        <v>1.0</v>
      </c>
      <c r="E2407" s="1">
        <f t="shared" si="1"/>
        <v>37</v>
      </c>
      <c r="F2407" s="1" t="str">
        <f>VLOOKUP(E2407,State_code!$B$1:$C$56, 2, FALSE)</f>
        <v>NC</v>
      </c>
      <c r="G2407" s="1">
        <v>3713.0</v>
      </c>
      <c r="H2407" s="1">
        <v>-2.0</v>
      </c>
      <c r="I2407" s="1" t="s">
        <v>3186</v>
      </c>
      <c r="J2407" s="5">
        <v>1.0</v>
      </c>
    </row>
    <row r="2408" hidden="1">
      <c r="A2408" s="1" t="s">
        <v>289</v>
      </c>
      <c r="B2408" s="1">
        <v>199865.0</v>
      </c>
      <c r="C2408" s="1">
        <v>5.0</v>
      </c>
      <c r="D2408" s="1">
        <v>21.0</v>
      </c>
      <c r="E2408" s="1">
        <f t="shared" si="1"/>
        <v>37</v>
      </c>
      <c r="F2408" s="1" t="str">
        <f>VLOOKUP(E2408,State_code!$B$1:$C$56, 2, FALSE)</f>
        <v>NC</v>
      </c>
      <c r="G2408" s="1">
        <v>3711.0</v>
      </c>
      <c r="H2408" s="1">
        <v>-2.0</v>
      </c>
      <c r="I2408" s="1" t="s">
        <v>289</v>
      </c>
      <c r="J2408" s="5">
        <v>4.0</v>
      </c>
    </row>
    <row r="2409" hidden="1">
      <c r="A2409" s="1" t="s">
        <v>3187</v>
      </c>
      <c r="B2409" s="1">
        <v>199883.0</v>
      </c>
      <c r="C2409" s="1">
        <v>5.0</v>
      </c>
      <c r="D2409" s="1">
        <v>-2.0</v>
      </c>
      <c r="E2409" s="1">
        <f t="shared" si="1"/>
        <v>37</v>
      </c>
      <c r="F2409" s="1" t="str">
        <f>VLOOKUP(E2409,State_code!$B$1:$C$56, 2, FALSE)</f>
        <v>NC</v>
      </c>
      <c r="G2409" s="1">
        <v>3704.0</v>
      </c>
      <c r="H2409" s="1">
        <v>-2.0</v>
      </c>
      <c r="I2409" s="1" t="s">
        <v>3187</v>
      </c>
      <c r="J2409" s="5">
        <v>3.0</v>
      </c>
    </row>
    <row r="2410" hidden="1">
      <c r="A2410" s="1" t="s">
        <v>3188</v>
      </c>
      <c r="B2410" s="1">
        <v>199892.0</v>
      </c>
      <c r="C2410" s="1">
        <v>5.0</v>
      </c>
      <c r="D2410" s="1">
        <v>4.0</v>
      </c>
      <c r="E2410" s="1">
        <f t="shared" si="1"/>
        <v>37</v>
      </c>
      <c r="F2410" s="1" t="str">
        <f>VLOOKUP(E2410,State_code!$B$1:$C$56, 2, FALSE)</f>
        <v>NC</v>
      </c>
      <c r="G2410" s="1">
        <v>3703.0</v>
      </c>
      <c r="H2410" s="1">
        <v>-2.0</v>
      </c>
      <c r="I2410" s="1" t="s">
        <v>3188</v>
      </c>
      <c r="J2410" s="5">
        <v>3.0</v>
      </c>
    </row>
    <row r="2411" hidden="1">
      <c r="A2411" s="1" t="s">
        <v>3189</v>
      </c>
      <c r="B2411" s="1">
        <v>199908.0</v>
      </c>
      <c r="C2411" s="1">
        <v>5.0</v>
      </c>
      <c r="D2411" s="1">
        <v>6.0</v>
      </c>
      <c r="E2411" s="1">
        <f t="shared" si="1"/>
        <v>37</v>
      </c>
      <c r="F2411" s="1" t="str">
        <f>VLOOKUP(E2411,State_code!$B$1:$C$56, 2, FALSE)</f>
        <v>NC</v>
      </c>
      <c r="G2411" s="1">
        <v>3710.0</v>
      </c>
      <c r="H2411" s="1">
        <v>-2.0</v>
      </c>
      <c r="I2411" s="1" t="s">
        <v>3189</v>
      </c>
      <c r="J2411" s="5">
        <v>1.0</v>
      </c>
    </row>
    <row r="2412" hidden="1">
      <c r="A2412" s="1" t="s">
        <v>3190</v>
      </c>
      <c r="B2412" s="1">
        <v>199926.0</v>
      </c>
      <c r="C2412" s="1">
        <v>5.0</v>
      </c>
      <c r="D2412" s="1">
        <v>5.0</v>
      </c>
      <c r="E2412" s="1">
        <f t="shared" si="1"/>
        <v>37</v>
      </c>
      <c r="F2412" s="1" t="str">
        <f>VLOOKUP(E2412,State_code!$B$1:$C$56, 2, FALSE)</f>
        <v>NC</v>
      </c>
      <c r="G2412" s="1">
        <v>3705.0</v>
      </c>
      <c r="H2412" s="1">
        <v>-2.0</v>
      </c>
      <c r="I2412" s="1" t="s">
        <v>3190</v>
      </c>
      <c r="J2412" s="5">
        <v>2.0</v>
      </c>
    </row>
    <row r="2413" hidden="1">
      <c r="A2413" s="1" t="s">
        <v>3191</v>
      </c>
      <c r="B2413" s="1">
        <v>199953.0</v>
      </c>
      <c r="C2413" s="1">
        <v>5.0</v>
      </c>
      <c r="D2413" s="1">
        <v>6.0</v>
      </c>
      <c r="E2413" s="1">
        <f t="shared" si="1"/>
        <v>37</v>
      </c>
      <c r="F2413" s="1" t="str">
        <f>VLOOKUP(E2413,State_code!$B$1:$C$56, 2, FALSE)</f>
        <v>NC</v>
      </c>
      <c r="G2413" s="1">
        <v>3701.0</v>
      </c>
      <c r="H2413" s="1">
        <v>-2.0</v>
      </c>
      <c r="I2413" s="1" t="s">
        <v>3191</v>
      </c>
      <c r="J2413" s="5">
        <v>1.0</v>
      </c>
    </row>
    <row r="2414" hidden="1">
      <c r="A2414" s="1" t="s">
        <v>3192</v>
      </c>
      <c r="B2414" s="1">
        <v>199962.0</v>
      </c>
      <c r="C2414" s="1">
        <v>5.0</v>
      </c>
      <c r="D2414" s="1">
        <v>17.0</v>
      </c>
      <c r="E2414" s="1">
        <f t="shared" si="1"/>
        <v>37</v>
      </c>
      <c r="F2414" s="1" t="str">
        <f>VLOOKUP(E2414,State_code!$B$1:$C$56, 2, FALSE)</f>
        <v>NC</v>
      </c>
      <c r="G2414" s="1">
        <v>3708.0</v>
      </c>
      <c r="H2414" s="1">
        <v>-2.0</v>
      </c>
      <c r="I2414" s="1" t="s">
        <v>3192</v>
      </c>
      <c r="J2414" s="5">
        <v>3.0</v>
      </c>
    </row>
    <row r="2415" hidden="1">
      <c r="A2415" s="1" t="s">
        <v>987</v>
      </c>
      <c r="B2415" s="1">
        <v>199971.0</v>
      </c>
      <c r="C2415" s="1">
        <v>5.0</v>
      </c>
      <c r="D2415" s="1">
        <v>24.0</v>
      </c>
      <c r="E2415" s="1">
        <f t="shared" si="1"/>
        <v>37</v>
      </c>
      <c r="F2415" s="1" t="str">
        <f>VLOOKUP(E2415,State_code!$B$1:$C$56, 2, FALSE)</f>
        <v>NC</v>
      </c>
      <c r="G2415" s="1">
        <v>3705.0</v>
      </c>
      <c r="H2415" s="1">
        <v>74.0</v>
      </c>
      <c r="I2415" s="1" t="s">
        <v>987</v>
      </c>
      <c r="J2415" s="5">
        <v>1.0</v>
      </c>
    </row>
    <row r="2416" hidden="1">
      <c r="A2416" s="1" t="s">
        <v>3193</v>
      </c>
      <c r="B2416" s="1">
        <v>199980.0</v>
      </c>
      <c r="C2416" s="1">
        <v>5.0</v>
      </c>
      <c r="D2416" s="1">
        <v>-2.0</v>
      </c>
      <c r="E2416" s="1">
        <f t="shared" si="1"/>
        <v>37</v>
      </c>
      <c r="F2416" s="1" t="str">
        <f>VLOOKUP(E2416,State_code!$B$1:$C$56, 2, FALSE)</f>
        <v>NC</v>
      </c>
      <c r="G2416" s="1">
        <v>3705.0</v>
      </c>
      <c r="H2416" s="1">
        <v>-2.0</v>
      </c>
      <c r="I2416" s="1" t="s">
        <v>3193</v>
      </c>
      <c r="J2416" s="5">
        <v>1.0</v>
      </c>
    </row>
    <row r="2417" hidden="1">
      <c r="A2417" s="1" t="s">
        <v>3194</v>
      </c>
      <c r="B2417" s="1">
        <v>199999.0</v>
      </c>
      <c r="C2417" s="1">
        <v>5.0</v>
      </c>
      <c r="D2417" s="1">
        <v>17.0</v>
      </c>
      <c r="E2417" s="1">
        <f t="shared" si="1"/>
        <v>37</v>
      </c>
      <c r="F2417" s="1" t="str">
        <f>VLOOKUP(E2417,State_code!$B$1:$C$56, 2, FALSE)</f>
        <v>NC</v>
      </c>
      <c r="G2417" s="1">
        <v>3705.0</v>
      </c>
      <c r="H2417" s="1">
        <v>-2.0</v>
      </c>
      <c r="I2417" s="1" t="s">
        <v>3194</v>
      </c>
      <c r="J2417" s="5">
        <v>4.0</v>
      </c>
    </row>
    <row r="2418" hidden="1">
      <c r="A2418" s="1" t="s">
        <v>3195</v>
      </c>
      <c r="B2418" s="1">
        <v>200004.0</v>
      </c>
      <c r="C2418" s="1">
        <v>5.0</v>
      </c>
      <c r="D2418" s="1">
        <v>17.0</v>
      </c>
      <c r="E2418" s="1">
        <f t="shared" si="1"/>
        <v>37</v>
      </c>
      <c r="F2418" s="1" t="str">
        <f>VLOOKUP(E2418,State_code!$B$1:$C$56, 2, FALSE)</f>
        <v>NC</v>
      </c>
      <c r="G2418" s="1">
        <v>3711.0</v>
      </c>
      <c r="H2418" s="1">
        <v>-2.0</v>
      </c>
      <c r="I2418" s="1" t="s">
        <v>3195</v>
      </c>
      <c r="J2418" s="5">
        <v>1.0</v>
      </c>
    </row>
    <row r="2419" hidden="1">
      <c r="A2419" s="1" t="s">
        <v>3196</v>
      </c>
      <c r="B2419" s="1">
        <v>200013.0</v>
      </c>
      <c r="C2419" s="1">
        <v>4.0</v>
      </c>
      <c r="D2419" s="1">
        <v>23.0</v>
      </c>
      <c r="E2419" s="1">
        <f t="shared" si="1"/>
        <v>38</v>
      </c>
      <c r="F2419" s="1" t="str">
        <f>VLOOKUP(E2419,State_code!$B$1:$C$56, 2, FALSE)</f>
        <v>ND</v>
      </c>
      <c r="G2419" s="1">
        <v>3800.0</v>
      </c>
      <c r="H2419" s="1">
        <v>-2.0</v>
      </c>
      <c r="I2419" s="1" t="s">
        <v>3196</v>
      </c>
      <c r="J2419" s="5">
        <v>3.0</v>
      </c>
    </row>
    <row r="2420" hidden="1">
      <c r="A2420" s="1" t="s">
        <v>3197</v>
      </c>
      <c r="B2420" s="1">
        <v>200022.0</v>
      </c>
      <c r="C2420" s="1">
        <v>4.0</v>
      </c>
      <c r="D2420" s="1">
        <v>14.0</v>
      </c>
      <c r="E2420" s="1">
        <f t="shared" si="1"/>
        <v>38</v>
      </c>
      <c r="F2420" s="1" t="str">
        <f>VLOOKUP(E2420,State_code!$B$1:$C$56, 2, FALSE)</f>
        <v>ND</v>
      </c>
      <c r="G2420" s="1">
        <v>3800.0</v>
      </c>
      <c r="H2420" s="1">
        <v>-2.0</v>
      </c>
      <c r="I2420" s="1" t="s">
        <v>3197</v>
      </c>
      <c r="J2420" s="5">
        <v>1.0</v>
      </c>
    </row>
    <row r="2421" hidden="1">
      <c r="A2421" s="1" t="s">
        <v>3198</v>
      </c>
      <c r="B2421" s="1">
        <v>200059.0</v>
      </c>
      <c r="C2421" s="1">
        <v>4.0</v>
      </c>
      <c r="D2421" s="1">
        <v>22.0</v>
      </c>
      <c r="E2421" s="1">
        <f t="shared" si="1"/>
        <v>38</v>
      </c>
      <c r="F2421" s="1" t="str">
        <f>VLOOKUP(E2421,State_code!$B$1:$C$56, 2, FALSE)</f>
        <v>ND</v>
      </c>
      <c r="G2421" s="1">
        <v>3800.0</v>
      </c>
      <c r="H2421" s="1">
        <v>-2.0</v>
      </c>
      <c r="I2421" s="1" t="s">
        <v>3198</v>
      </c>
      <c r="J2421" s="5">
        <v>4.0</v>
      </c>
    </row>
    <row r="2422" hidden="1">
      <c r="A2422" s="1" t="s">
        <v>3199</v>
      </c>
      <c r="B2422" s="1">
        <v>200086.0</v>
      </c>
      <c r="C2422" s="1">
        <v>4.0</v>
      </c>
      <c r="D2422" s="1">
        <v>33.0</v>
      </c>
      <c r="E2422" s="1">
        <f t="shared" si="1"/>
        <v>38</v>
      </c>
      <c r="F2422" s="1" t="str">
        <f>VLOOKUP(E2422,State_code!$B$1:$C$56, 2, FALSE)</f>
        <v>ND</v>
      </c>
      <c r="G2422" s="1">
        <v>3800.0</v>
      </c>
      <c r="H2422" s="1">
        <v>-2.0</v>
      </c>
      <c r="I2422" s="1" t="s">
        <v>3199</v>
      </c>
      <c r="J2422" s="5">
        <v>1.0</v>
      </c>
    </row>
    <row r="2423" hidden="1">
      <c r="A2423" s="1" t="s">
        <v>3200</v>
      </c>
      <c r="B2423" s="1">
        <v>200110.0</v>
      </c>
      <c r="C2423" s="1">
        <v>4.0</v>
      </c>
      <c r="D2423" s="1">
        <v>-2.0</v>
      </c>
      <c r="E2423" s="1">
        <f t="shared" si="1"/>
        <v>38</v>
      </c>
      <c r="F2423" s="1" t="str">
        <f>VLOOKUP(E2423,State_code!$B$1:$C$56, 2, FALSE)</f>
        <v>ND</v>
      </c>
      <c r="G2423" s="1">
        <v>3800.0</v>
      </c>
      <c r="H2423" s="1">
        <v>-2.0</v>
      </c>
      <c r="I2423" s="1" t="s">
        <v>3200</v>
      </c>
      <c r="J2423" s="5">
        <v>4.0</v>
      </c>
    </row>
    <row r="2424" hidden="1">
      <c r="A2424" s="1" t="s">
        <v>3201</v>
      </c>
      <c r="B2424" s="1">
        <v>200156.0</v>
      </c>
      <c r="C2424" s="1">
        <v>4.0</v>
      </c>
      <c r="D2424" s="1">
        <v>20.0</v>
      </c>
      <c r="E2424" s="1">
        <f t="shared" si="1"/>
        <v>38</v>
      </c>
      <c r="F2424" s="1" t="str">
        <f>VLOOKUP(E2424,State_code!$B$1:$C$56, 2, FALSE)</f>
        <v>ND</v>
      </c>
      <c r="G2424" s="1">
        <v>3800.0</v>
      </c>
      <c r="H2424" s="1">
        <v>66.0</v>
      </c>
      <c r="I2424" s="1" t="s">
        <v>3201</v>
      </c>
      <c r="J2424" s="5">
        <v>1.0</v>
      </c>
    </row>
    <row r="2425" hidden="1">
      <c r="A2425" s="1" t="s">
        <v>3202</v>
      </c>
      <c r="B2425" s="1">
        <v>200192.0</v>
      </c>
      <c r="C2425" s="1">
        <v>4.0</v>
      </c>
      <c r="D2425" s="1">
        <v>6.0</v>
      </c>
      <c r="E2425" s="1">
        <f t="shared" si="1"/>
        <v>38</v>
      </c>
      <c r="F2425" s="1" t="str">
        <f>VLOOKUP(E2425,State_code!$B$1:$C$56, 2, FALSE)</f>
        <v>ND</v>
      </c>
      <c r="G2425" s="1">
        <v>3800.0</v>
      </c>
      <c r="H2425" s="1">
        <v>-2.0</v>
      </c>
      <c r="I2425" s="1" t="s">
        <v>3202</v>
      </c>
      <c r="J2425" s="5">
        <v>3.0</v>
      </c>
    </row>
    <row r="2426" hidden="1">
      <c r="A2426" s="1" t="s">
        <v>3203</v>
      </c>
      <c r="B2426" s="1">
        <v>200208.0</v>
      </c>
      <c r="C2426" s="1">
        <v>4.0</v>
      </c>
      <c r="D2426" s="1">
        <v>33.0</v>
      </c>
      <c r="E2426" s="1">
        <f t="shared" si="1"/>
        <v>38</v>
      </c>
      <c r="F2426" s="1" t="str">
        <f>VLOOKUP(E2426,State_code!$B$1:$C$56, 2, FALSE)</f>
        <v>ND</v>
      </c>
      <c r="G2426" s="1">
        <v>3800.0</v>
      </c>
      <c r="H2426" s="1">
        <v>-2.0</v>
      </c>
      <c r="I2426" s="1" t="s">
        <v>3203</v>
      </c>
      <c r="J2426" s="5">
        <v>3.0</v>
      </c>
    </row>
    <row r="2427" hidden="1">
      <c r="A2427" s="1" t="s">
        <v>3204</v>
      </c>
      <c r="B2427" s="1">
        <v>200217.0</v>
      </c>
      <c r="C2427" s="1">
        <v>4.0</v>
      </c>
      <c r="D2427" s="1">
        <v>17.0</v>
      </c>
      <c r="E2427" s="1">
        <f t="shared" si="1"/>
        <v>38</v>
      </c>
      <c r="F2427" s="1" t="str">
        <f>VLOOKUP(E2427,State_code!$B$1:$C$56, 2, FALSE)</f>
        <v>ND</v>
      </c>
      <c r="G2427" s="1">
        <v>3800.0</v>
      </c>
      <c r="H2427" s="1">
        <v>30.0</v>
      </c>
      <c r="I2427" s="1" t="s">
        <v>3204</v>
      </c>
      <c r="J2427" s="5">
        <v>1.0</v>
      </c>
    </row>
    <row r="2428" hidden="1">
      <c r="A2428" s="1" t="s">
        <v>3205</v>
      </c>
      <c r="B2428" s="1">
        <v>200226.0</v>
      </c>
      <c r="C2428" s="1">
        <v>4.0</v>
      </c>
      <c r="D2428" s="1">
        <v>22.0</v>
      </c>
      <c r="E2428" s="1">
        <f t="shared" si="1"/>
        <v>38</v>
      </c>
      <c r="F2428" s="1" t="str">
        <f>VLOOKUP(E2428,State_code!$B$1:$C$56, 2, FALSE)</f>
        <v>ND</v>
      </c>
      <c r="G2428" s="1">
        <v>3800.0</v>
      </c>
      <c r="H2428" s="1">
        <v>-2.0</v>
      </c>
      <c r="I2428" s="1" t="s">
        <v>3205</v>
      </c>
      <c r="J2428" s="5">
        <v>4.0</v>
      </c>
    </row>
    <row r="2429" hidden="1">
      <c r="A2429" s="1" t="s">
        <v>3206</v>
      </c>
      <c r="B2429" s="1">
        <v>200253.0</v>
      </c>
      <c r="C2429" s="1">
        <v>4.0</v>
      </c>
      <c r="D2429" s="1">
        <v>19.0</v>
      </c>
      <c r="E2429" s="1">
        <f t="shared" si="1"/>
        <v>38</v>
      </c>
      <c r="F2429" s="1" t="str">
        <f>VLOOKUP(E2429,State_code!$B$1:$C$56, 2, FALSE)</f>
        <v>ND</v>
      </c>
      <c r="G2429" s="1">
        <v>3800.0</v>
      </c>
      <c r="H2429" s="1">
        <v>-2.0</v>
      </c>
      <c r="I2429" s="1" t="s">
        <v>3206</v>
      </c>
      <c r="J2429" s="5">
        <v>1.0</v>
      </c>
    </row>
    <row r="2430" hidden="1">
      <c r="A2430" s="1" t="s">
        <v>3207</v>
      </c>
      <c r="B2430" s="1">
        <v>200280.0</v>
      </c>
      <c r="C2430" s="1">
        <v>4.0</v>
      </c>
      <c r="D2430" s="1">
        <v>16.0</v>
      </c>
      <c r="E2430" s="1">
        <f t="shared" si="1"/>
        <v>38</v>
      </c>
      <c r="F2430" s="1" t="str">
        <f>VLOOKUP(E2430,State_code!$B$1:$C$56, 2, FALSE)</f>
        <v>ND</v>
      </c>
      <c r="G2430" s="1">
        <v>3800.0</v>
      </c>
      <c r="H2430" s="1">
        <v>-2.0</v>
      </c>
      <c r="I2430" s="1" t="s">
        <v>3207</v>
      </c>
      <c r="J2430" s="5">
        <v>1.0</v>
      </c>
    </row>
    <row r="2431" hidden="1">
      <c r="A2431" s="1" t="s">
        <v>3208</v>
      </c>
      <c r="B2431" s="1">
        <v>200305.0</v>
      </c>
      <c r="C2431" s="1">
        <v>4.0</v>
      </c>
      <c r="D2431" s="1">
        <v>7.0</v>
      </c>
      <c r="E2431" s="1">
        <f t="shared" si="1"/>
        <v>38</v>
      </c>
      <c r="F2431" s="1" t="str">
        <f>VLOOKUP(E2431,State_code!$B$1:$C$56, 2, FALSE)</f>
        <v>ND</v>
      </c>
      <c r="G2431" s="1">
        <v>3800.0</v>
      </c>
      <c r="H2431" s="1">
        <v>-2.0</v>
      </c>
      <c r="I2431" s="1" t="s">
        <v>3208</v>
      </c>
      <c r="J2431" s="5">
        <v>3.0</v>
      </c>
    </row>
    <row r="2432" hidden="1">
      <c r="A2432" s="1" t="s">
        <v>3209</v>
      </c>
      <c r="B2432" s="1">
        <v>200314.0</v>
      </c>
      <c r="C2432" s="1">
        <v>4.0</v>
      </c>
      <c r="D2432" s="1">
        <v>9.0</v>
      </c>
      <c r="E2432" s="1">
        <f t="shared" si="1"/>
        <v>38</v>
      </c>
      <c r="F2432" s="1" t="str">
        <f>VLOOKUP(E2432,State_code!$B$1:$C$56, 2, FALSE)</f>
        <v>ND</v>
      </c>
      <c r="G2432" s="1">
        <v>3800.0</v>
      </c>
      <c r="H2432" s="1">
        <v>-2.0</v>
      </c>
      <c r="I2432" s="1" t="s">
        <v>3209</v>
      </c>
      <c r="J2432" s="5">
        <v>1.0</v>
      </c>
    </row>
    <row r="2433" hidden="1">
      <c r="A2433" s="1" t="s">
        <v>3210</v>
      </c>
      <c r="B2433" s="1">
        <v>200332.0</v>
      </c>
      <c r="C2433" s="1">
        <v>4.0</v>
      </c>
      <c r="D2433" s="1">
        <v>15.0</v>
      </c>
      <c r="E2433" s="1">
        <f t="shared" si="1"/>
        <v>38</v>
      </c>
      <c r="F2433" s="1" t="str">
        <f>VLOOKUP(E2433,State_code!$B$1:$C$56, 2, FALSE)</f>
        <v>ND</v>
      </c>
      <c r="G2433" s="1">
        <v>3800.0</v>
      </c>
      <c r="H2433" s="1">
        <v>-2.0</v>
      </c>
      <c r="I2433" s="1" t="s">
        <v>3210</v>
      </c>
      <c r="J2433" s="5">
        <v>1.0</v>
      </c>
    </row>
    <row r="2434" hidden="1">
      <c r="A2434" s="1" t="s">
        <v>3211</v>
      </c>
      <c r="B2434" s="1">
        <v>200341.0</v>
      </c>
      <c r="C2434" s="1">
        <v>4.0</v>
      </c>
      <c r="D2434" s="1">
        <v>4.0</v>
      </c>
      <c r="E2434" s="1">
        <f t="shared" si="1"/>
        <v>38</v>
      </c>
      <c r="F2434" s="1" t="str">
        <f>VLOOKUP(E2434,State_code!$B$1:$C$56, 2, FALSE)</f>
        <v>ND</v>
      </c>
      <c r="G2434" s="1">
        <v>3800.0</v>
      </c>
      <c r="H2434" s="1">
        <v>-2.0</v>
      </c>
      <c r="I2434" s="1" t="s">
        <v>3211</v>
      </c>
      <c r="J2434" s="5">
        <v>1.0</v>
      </c>
    </row>
    <row r="2435" hidden="1">
      <c r="A2435" s="1" t="s">
        <v>3212</v>
      </c>
      <c r="B2435" s="1">
        <v>200466.0</v>
      </c>
      <c r="C2435" s="1">
        <v>4.0</v>
      </c>
      <c r="D2435" s="1">
        <v>33.0</v>
      </c>
      <c r="E2435" s="1">
        <f t="shared" si="1"/>
        <v>38</v>
      </c>
      <c r="F2435" s="1" t="str">
        <f>VLOOKUP(E2435,State_code!$B$1:$C$56, 2, FALSE)</f>
        <v>ND</v>
      </c>
      <c r="G2435" s="1">
        <v>3800.0</v>
      </c>
      <c r="H2435" s="1">
        <v>-2.0</v>
      </c>
      <c r="I2435" s="1" t="s">
        <v>3212</v>
      </c>
      <c r="J2435" s="5">
        <v>4.0</v>
      </c>
    </row>
    <row r="2436" hidden="1">
      <c r="A2436" s="1" t="s">
        <v>3213</v>
      </c>
      <c r="B2436" s="1">
        <v>200484.0</v>
      </c>
      <c r="C2436" s="1">
        <v>4.0</v>
      </c>
      <c r="D2436" s="1">
        <v>24.0</v>
      </c>
      <c r="E2436" s="1">
        <f t="shared" si="1"/>
        <v>38</v>
      </c>
      <c r="F2436" s="1" t="str">
        <f>VLOOKUP(E2436,State_code!$B$1:$C$56, 2, FALSE)</f>
        <v>ND</v>
      </c>
      <c r="G2436" s="1">
        <v>3800.0</v>
      </c>
      <c r="H2436" s="1">
        <v>27.0</v>
      </c>
      <c r="I2436" s="1" t="s">
        <v>3213</v>
      </c>
      <c r="J2436" s="5">
        <v>3.0</v>
      </c>
    </row>
    <row r="2437" hidden="1">
      <c r="A2437" s="1" t="s">
        <v>3214</v>
      </c>
      <c r="B2437" s="1">
        <v>200527.0</v>
      </c>
      <c r="C2437" s="1">
        <v>4.0</v>
      </c>
      <c r="D2437" s="1">
        <v>33.0</v>
      </c>
      <c r="E2437" s="1">
        <f t="shared" si="1"/>
        <v>38</v>
      </c>
      <c r="F2437" s="1" t="str">
        <f>VLOOKUP(E2437,State_code!$B$1:$C$56, 2, FALSE)</f>
        <v>ND</v>
      </c>
      <c r="G2437" s="1">
        <v>3800.0</v>
      </c>
      <c r="H2437" s="1">
        <v>-2.0</v>
      </c>
      <c r="I2437" s="1" t="s">
        <v>3214</v>
      </c>
      <c r="J2437" s="5">
        <v>4.0</v>
      </c>
    </row>
    <row r="2438" hidden="1">
      <c r="A2438" s="1" t="s">
        <v>3215</v>
      </c>
      <c r="B2438" s="1">
        <v>200554.0</v>
      </c>
      <c r="C2438" s="1">
        <v>4.0</v>
      </c>
      <c r="D2438" s="1">
        <v>33.0</v>
      </c>
      <c r="E2438" s="1">
        <f t="shared" si="1"/>
        <v>38</v>
      </c>
      <c r="F2438" s="1" t="str">
        <f>VLOOKUP(E2438,State_code!$B$1:$C$56, 2, FALSE)</f>
        <v>ND</v>
      </c>
      <c r="G2438" s="1">
        <v>3800.0</v>
      </c>
      <c r="H2438" s="1">
        <v>-2.0</v>
      </c>
      <c r="I2438" s="1" t="s">
        <v>3215</v>
      </c>
      <c r="J2438" s="5">
        <v>1.0</v>
      </c>
    </row>
    <row r="2439" hidden="1">
      <c r="A2439" s="1" t="s">
        <v>3216</v>
      </c>
      <c r="B2439" s="1">
        <v>200572.0</v>
      </c>
      <c r="C2439" s="1">
        <v>4.0</v>
      </c>
      <c r="D2439" s="1">
        <v>22.0</v>
      </c>
      <c r="E2439" s="1">
        <f t="shared" si="1"/>
        <v>38</v>
      </c>
      <c r="F2439" s="1" t="str">
        <f>VLOOKUP(E2439,State_code!$B$1:$C$56, 2, FALSE)</f>
        <v>ND</v>
      </c>
      <c r="G2439" s="1">
        <v>3800.0</v>
      </c>
      <c r="H2439" s="1">
        <v>-2.0</v>
      </c>
      <c r="I2439" s="1" t="s">
        <v>3216</v>
      </c>
      <c r="J2439" s="5">
        <v>3.0</v>
      </c>
    </row>
    <row r="2440" hidden="1">
      <c r="A2440" s="1" t="s">
        <v>3217</v>
      </c>
      <c r="B2440" s="1">
        <v>200590.0</v>
      </c>
      <c r="C2440" s="1">
        <v>3.0</v>
      </c>
      <c r="D2440" s="1">
        <v>7.0</v>
      </c>
      <c r="E2440" s="1">
        <f t="shared" si="1"/>
        <v>39</v>
      </c>
      <c r="F2440" s="1" t="str">
        <f>VLOOKUP(E2440,State_code!$B$1:$C$56, 2, FALSE)</f>
        <v>OH</v>
      </c>
      <c r="G2440" s="1">
        <v>3914.0</v>
      </c>
      <c r="H2440" s="1">
        <v>-2.0</v>
      </c>
      <c r="I2440" s="1" t="s">
        <v>3217</v>
      </c>
      <c r="J2440" s="5">
        <v>1.0</v>
      </c>
    </row>
    <row r="2441" hidden="1">
      <c r="A2441" s="1" t="s">
        <v>3218</v>
      </c>
      <c r="B2441" s="1">
        <v>200697.0</v>
      </c>
      <c r="C2441" s="1">
        <v>0.0</v>
      </c>
      <c r="D2441" s="1">
        <v>16.0</v>
      </c>
      <c r="E2441" s="1">
        <f t="shared" si="1"/>
        <v>39</v>
      </c>
      <c r="F2441" s="1" t="str">
        <f>VLOOKUP(E2441,State_code!$B$1:$C$56, 2, FALSE)</f>
        <v>OH</v>
      </c>
      <c r="G2441" s="1">
        <v>3910.0</v>
      </c>
      <c r="H2441" s="1">
        <v>-2.0</v>
      </c>
      <c r="I2441" s="1" t="s">
        <v>3218</v>
      </c>
      <c r="J2441" s="5">
        <v>1.0</v>
      </c>
    </row>
    <row r="2442" hidden="1">
      <c r="A2442" s="1" t="s">
        <v>3219</v>
      </c>
      <c r="B2442" s="1">
        <v>200785.0</v>
      </c>
      <c r="C2442" s="1">
        <v>3.0</v>
      </c>
      <c r="D2442" s="1">
        <v>23.0</v>
      </c>
      <c r="E2442" s="1">
        <f t="shared" si="1"/>
        <v>39</v>
      </c>
      <c r="F2442" s="1" t="str">
        <f>VLOOKUP(E2442,State_code!$B$1:$C$56, 2, FALSE)</f>
        <v>OH</v>
      </c>
      <c r="G2442" s="1">
        <v>3913.0</v>
      </c>
      <c r="H2442" s="1">
        <v>-2.0</v>
      </c>
      <c r="I2442" s="1" t="s">
        <v>3219</v>
      </c>
      <c r="J2442" s="5">
        <v>3.0</v>
      </c>
    </row>
    <row r="2443" hidden="1">
      <c r="A2443" s="1" t="s">
        <v>3220</v>
      </c>
      <c r="B2443" s="1">
        <v>200800.0</v>
      </c>
      <c r="C2443" s="1">
        <v>3.0</v>
      </c>
      <c r="D2443" s="1">
        <v>16.0</v>
      </c>
      <c r="E2443" s="1">
        <f t="shared" si="1"/>
        <v>39</v>
      </c>
      <c r="F2443" s="1" t="str">
        <f>VLOOKUP(E2443,State_code!$B$1:$C$56, 2, FALSE)</f>
        <v>OH</v>
      </c>
      <c r="G2443" s="1">
        <v>3913.0</v>
      </c>
      <c r="H2443" s="1">
        <v>-2.0</v>
      </c>
      <c r="I2443" s="1" t="s">
        <v>3220</v>
      </c>
      <c r="J2443" s="5">
        <v>3.0</v>
      </c>
    </row>
    <row r="2444" hidden="1">
      <c r="A2444" s="1" t="s">
        <v>3221</v>
      </c>
      <c r="B2444" s="1">
        <v>200846.0</v>
      </c>
      <c r="C2444" s="1">
        <v>3.0</v>
      </c>
      <c r="D2444" s="1">
        <v>3.0</v>
      </c>
      <c r="E2444" s="1">
        <f t="shared" si="1"/>
        <v>39</v>
      </c>
      <c r="F2444" s="1" t="str">
        <f>VLOOKUP(E2444,State_code!$B$1:$C$56, 2, FALSE)</f>
        <v>OH</v>
      </c>
      <c r="G2444" s="1">
        <v>3907.0</v>
      </c>
      <c r="H2444" s="1">
        <v>-2.0</v>
      </c>
      <c r="I2444" s="1" t="s">
        <v>3221</v>
      </c>
      <c r="J2444" s="5">
        <v>1.0</v>
      </c>
    </row>
    <row r="2445" hidden="1">
      <c r="A2445" s="1" t="s">
        <v>3222</v>
      </c>
      <c r="B2445" s="1">
        <v>200873.0</v>
      </c>
      <c r="C2445" s="1">
        <v>3.0</v>
      </c>
      <c r="D2445" s="1">
        <v>24.0</v>
      </c>
      <c r="E2445" s="1">
        <f t="shared" si="1"/>
        <v>39</v>
      </c>
      <c r="F2445" s="1" t="str">
        <f>VLOOKUP(E2445,State_code!$B$1:$C$56, 2, FALSE)</f>
        <v>OH</v>
      </c>
      <c r="G2445" s="1">
        <v>3906.0</v>
      </c>
      <c r="H2445" s="1">
        <v>79.0</v>
      </c>
      <c r="I2445" s="1" t="s">
        <v>3222</v>
      </c>
      <c r="J2445" s="5">
        <v>1.0</v>
      </c>
    </row>
    <row r="2446" hidden="1">
      <c r="A2446" s="1" t="s">
        <v>3223</v>
      </c>
      <c r="B2446" s="1">
        <v>201034.0</v>
      </c>
      <c r="C2446" s="1">
        <v>3.0</v>
      </c>
      <c r="D2446" s="1">
        <v>-2.0</v>
      </c>
      <c r="E2446" s="1">
        <f t="shared" si="1"/>
        <v>39</v>
      </c>
      <c r="F2446" s="1" t="str">
        <f>VLOOKUP(E2446,State_code!$B$1:$C$56, 2, FALSE)</f>
        <v>OH</v>
      </c>
      <c r="G2446" s="1">
        <v>3904.0</v>
      </c>
      <c r="H2446" s="1">
        <v>-2.0</v>
      </c>
      <c r="I2446" s="1" t="s">
        <v>3223</v>
      </c>
      <c r="J2446" s="5">
        <v>1.0</v>
      </c>
    </row>
    <row r="2447" hidden="1">
      <c r="A2447" s="1" t="s">
        <v>341</v>
      </c>
      <c r="B2447" s="1">
        <v>201061.0</v>
      </c>
      <c r="C2447" s="1">
        <v>3.0</v>
      </c>
      <c r="D2447" s="1">
        <v>30.0</v>
      </c>
      <c r="E2447" s="1">
        <f t="shared" si="1"/>
        <v>39</v>
      </c>
      <c r="F2447" s="1" t="str">
        <f>VLOOKUP(E2447,State_code!$B$1:$C$56, 2, FALSE)</f>
        <v>OH</v>
      </c>
      <c r="G2447" s="1">
        <v>3901.0</v>
      </c>
      <c r="H2447" s="1">
        <v>-2.0</v>
      </c>
      <c r="I2447" s="1" t="s">
        <v>341</v>
      </c>
      <c r="J2447" s="5">
        <v>1.0</v>
      </c>
    </row>
    <row r="2448" hidden="1">
      <c r="A2448" s="1" t="s">
        <v>3224</v>
      </c>
      <c r="B2448" s="1">
        <v>201098.0</v>
      </c>
      <c r="C2448" s="1">
        <v>3.0</v>
      </c>
      <c r="D2448" s="1">
        <v>-2.0</v>
      </c>
      <c r="E2448" s="1">
        <f t="shared" si="1"/>
        <v>39</v>
      </c>
      <c r="F2448" s="1" t="str">
        <f>VLOOKUP(E2448,State_code!$B$1:$C$56, 2, FALSE)</f>
        <v>OH</v>
      </c>
      <c r="G2448" s="1">
        <v>3904.0</v>
      </c>
      <c r="H2448" s="1">
        <v>-2.0</v>
      </c>
      <c r="I2448" s="1" t="s">
        <v>3224</v>
      </c>
      <c r="J2448" s="5">
        <v>4.0</v>
      </c>
    </row>
    <row r="2449" hidden="1">
      <c r="A2449" s="1" t="s">
        <v>3225</v>
      </c>
      <c r="B2449" s="1">
        <v>201104.0</v>
      </c>
      <c r="C2449" s="1">
        <v>3.0</v>
      </c>
      <c r="D2449" s="1">
        <v>18.0</v>
      </c>
      <c r="E2449" s="1">
        <f t="shared" si="1"/>
        <v>39</v>
      </c>
      <c r="F2449" s="1" t="str">
        <f>VLOOKUP(E2449,State_code!$B$1:$C$56, 2, FALSE)</f>
        <v>OH</v>
      </c>
      <c r="G2449" s="1">
        <v>3904.0</v>
      </c>
      <c r="H2449" s="1">
        <v>28.0</v>
      </c>
      <c r="I2449" s="1" t="s">
        <v>3225</v>
      </c>
      <c r="J2449" s="5">
        <v>1.0</v>
      </c>
    </row>
    <row r="2450" hidden="1">
      <c r="A2450" s="1" t="s">
        <v>3226</v>
      </c>
      <c r="B2450" s="1">
        <v>201131.0</v>
      </c>
      <c r="C2450" s="1">
        <v>3.0</v>
      </c>
      <c r="D2450" s="1">
        <v>-2.0</v>
      </c>
      <c r="E2450" s="1">
        <f t="shared" si="1"/>
        <v>39</v>
      </c>
      <c r="F2450" s="1" t="str">
        <f>VLOOKUP(E2450,State_code!$B$1:$C$56, 2, FALSE)</f>
        <v>OH</v>
      </c>
      <c r="G2450" s="1">
        <v>3914.0</v>
      </c>
      <c r="H2450" s="1">
        <v>-2.0</v>
      </c>
      <c r="I2450" s="1" t="s">
        <v>3226</v>
      </c>
      <c r="J2450" s="5">
        <v>3.0</v>
      </c>
    </row>
    <row r="2451" hidden="1">
      <c r="A2451" s="1" t="s">
        <v>3227</v>
      </c>
      <c r="B2451" s="1">
        <v>201140.0</v>
      </c>
      <c r="C2451" s="1">
        <v>3.0</v>
      </c>
      <c r="D2451" s="1">
        <v>24.0</v>
      </c>
      <c r="E2451" s="1">
        <f t="shared" si="1"/>
        <v>39</v>
      </c>
      <c r="F2451" s="1" t="str">
        <f>VLOOKUP(E2451,State_code!$B$1:$C$56, 2, FALSE)</f>
        <v>OH</v>
      </c>
      <c r="G2451" s="1">
        <v>3901.0</v>
      </c>
      <c r="H2451" s="1">
        <v>30.0</v>
      </c>
      <c r="I2451" s="1" t="s">
        <v>3227</v>
      </c>
      <c r="J2451" s="5">
        <v>3.0</v>
      </c>
    </row>
    <row r="2452" hidden="1">
      <c r="A2452" s="1" t="s">
        <v>3228</v>
      </c>
      <c r="B2452" s="1">
        <v>201159.0</v>
      </c>
      <c r="C2452" s="1">
        <v>3.0</v>
      </c>
      <c r="D2452" s="1">
        <v>-2.0</v>
      </c>
      <c r="E2452" s="1">
        <f t="shared" si="1"/>
        <v>39</v>
      </c>
      <c r="F2452" s="1" t="str">
        <f>VLOOKUP(E2452,State_code!$B$1:$C$56, 2, FALSE)</f>
        <v>OH</v>
      </c>
      <c r="G2452" s="1">
        <v>3914.0</v>
      </c>
      <c r="H2452" s="1">
        <v>-2.0</v>
      </c>
      <c r="I2452" s="1" t="s">
        <v>3228</v>
      </c>
      <c r="J2452" s="5">
        <v>1.0</v>
      </c>
    </row>
    <row r="2453" hidden="1">
      <c r="A2453" s="1" t="s">
        <v>3229</v>
      </c>
      <c r="B2453" s="1">
        <v>201177.0</v>
      </c>
      <c r="C2453" s="1">
        <v>3.0</v>
      </c>
      <c r="D2453" s="1">
        <v>26.0</v>
      </c>
      <c r="E2453" s="1">
        <f t="shared" si="1"/>
        <v>39</v>
      </c>
      <c r="F2453" s="1" t="str">
        <f>VLOOKUP(E2453,State_code!$B$1:$C$56, 2, FALSE)</f>
        <v>OH</v>
      </c>
      <c r="G2453" s="1">
        <v>3913.0</v>
      </c>
      <c r="H2453" s="1">
        <v>-2.0</v>
      </c>
      <c r="I2453" s="1" t="s">
        <v>3229</v>
      </c>
      <c r="J2453" s="5">
        <v>1.0</v>
      </c>
    </row>
    <row r="2454" hidden="1">
      <c r="A2454" s="1" t="s">
        <v>3230</v>
      </c>
      <c r="B2454" s="1">
        <v>201195.0</v>
      </c>
      <c r="C2454" s="1">
        <v>3.0</v>
      </c>
      <c r="D2454" s="1">
        <v>18.0</v>
      </c>
      <c r="E2454" s="1">
        <f t="shared" si="1"/>
        <v>39</v>
      </c>
      <c r="F2454" s="1" t="str">
        <f>VLOOKUP(E2454,State_code!$B$1:$C$56, 2, FALSE)</f>
        <v>OH</v>
      </c>
      <c r="G2454" s="1">
        <v>3907.0</v>
      </c>
      <c r="H2454" s="1">
        <v>-2.0</v>
      </c>
      <c r="I2454" s="1" t="s">
        <v>3230</v>
      </c>
      <c r="J2454" s="5">
        <v>3.0</v>
      </c>
    </row>
    <row r="2455" hidden="1">
      <c r="A2455" s="1" t="s">
        <v>3231</v>
      </c>
      <c r="B2455" s="1">
        <v>201283.0</v>
      </c>
      <c r="C2455" s="1">
        <v>3.0</v>
      </c>
      <c r="D2455" s="1">
        <v>8.0</v>
      </c>
      <c r="E2455" s="1">
        <f t="shared" si="1"/>
        <v>39</v>
      </c>
      <c r="F2455" s="1" t="str">
        <f>VLOOKUP(E2455,State_code!$B$1:$C$56, 2, FALSE)</f>
        <v>OH</v>
      </c>
      <c r="G2455" s="1">
        <v>3906.0</v>
      </c>
      <c r="H2455" s="1">
        <v>-2.0</v>
      </c>
      <c r="I2455" s="1" t="s">
        <v>3231</v>
      </c>
      <c r="J2455" s="5">
        <v>1.0</v>
      </c>
    </row>
    <row r="2456" hidden="1">
      <c r="A2456" s="1" t="s">
        <v>3232</v>
      </c>
      <c r="B2456" s="1">
        <v>201371.0</v>
      </c>
      <c r="C2456" s="1">
        <v>3.0</v>
      </c>
      <c r="D2456" s="1">
        <v>22.0</v>
      </c>
      <c r="E2456" s="1">
        <f t="shared" si="1"/>
        <v>39</v>
      </c>
      <c r="F2456" s="1" t="str">
        <f>VLOOKUP(E2456,State_code!$B$1:$C$56, 2, FALSE)</f>
        <v>OH</v>
      </c>
      <c r="G2456" s="1">
        <v>3904.0</v>
      </c>
      <c r="H2456" s="1">
        <v>69.0</v>
      </c>
      <c r="I2456" s="1" t="s">
        <v>3232</v>
      </c>
      <c r="J2456" s="5">
        <v>1.0</v>
      </c>
    </row>
    <row r="2457" hidden="1">
      <c r="A2457" s="1" t="s">
        <v>3233</v>
      </c>
      <c r="B2457" s="1">
        <v>201432.0</v>
      </c>
      <c r="C2457" s="1">
        <v>3.0</v>
      </c>
      <c r="D2457" s="1">
        <v>5.0</v>
      </c>
      <c r="E2457" s="1">
        <f t="shared" si="1"/>
        <v>39</v>
      </c>
      <c r="F2457" s="1" t="str">
        <f>VLOOKUP(E2457,State_code!$B$1:$C$56, 2, FALSE)</f>
        <v>OH</v>
      </c>
      <c r="G2457" s="1">
        <v>3909.0</v>
      </c>
      <c r="H2457" s="1">
        <v>-2.0</v>
      </c>
      <c r="I2457" s="1" t="s">
        <v>3233</v>
      </c>
      <c r="J2457" s="5">
        <v>2.0</v>
      </c>
    </row>
    <row r="2458" hidden="1">
      <c r="A2458" s="1" t="s">
        <v>3234</v>
      </c>
      <c r="B2458" s="1">
        <v>201441.0</v>
      </c>
      <c r="C2458" s="1">
        <v>3.0</v>
      </c>
      <c r="D2458" s="1">
        <v>16.0</v>
      </c>
      <c r="E2458" s="1">
        <f t="shared" si="1"/>
        <v>39</v>
      </c>
      <c r="F2458" s="1" t="str">
        <f>VLOOKUP(E2458,State_code!$B$1:$C$56, 2, FALSE)</f>
        <v>OH</v>
      </c>
      <c r="G2458" s="1">
        <v>3905.0</v>
      </c>
      <c r="H2458" s="1">
        <v>-2.0</v>
      </c>
      <c r="I2458" s="1" t="s">
        <v>3234</v>
      </c>
      <c r="J2458" s="5">
        <v>2.0</v>
      </c>
    </row>
    <row r="2459" hidden="1">
      <c r="A2459" s="1" t="s">
        <v>3235</v>
      </c>
      <c r="B2459" s="1">
        <v>201469.0</v>
      </c>
      <c r="C2459" s="1">
        <v>3.0</v>
      </c>
      <c r="D2459" s="1">
        <v>14.0</v>
      </c>
      <c r="E2459" s="1">
        <f t="shared" si="1"/>
        <v>39</v>
      </c>
      <c r="F2459" s="1" t="str">
        <f>VLOOKUP(E2459,State_code!$B$1:$C$56, 2, FALSE)</f>
        <v>OH</v>
      </c>
      <c r="G2459" s="1">
        <v>3907.0</v>
      </c>
      <c r="H2459" s="1">
        <v>-2.0</v>
      </c>
      <c r="I2459" s="1" t="s">
        <v>3235</v>
      </c>
      <c r="J2459" s="5">
        <v>4.0</v>
      </c>
    </row>
    <row r="2460" hidden="1">
      <c r="A2460" s="1" t="s">
        <v>3236</v>
      </c>
      <c r="B2460" s="1">
        <v>201478.0</v>
      </c>
      <c r="C2460" s="1">
        <v>3.0</v>
      </c>
      <c r="D2460" s="1">
        <v>-2.0</v>
      </c>
      <c r="E2460" s="1">
        <f t="shared" si="1"/>
        <v>39</v>
      </c>
      <c r="F2460" s="1" t="str">
        <f>VLOOKUP(E2460,State_code!$B$1:$C$56, 2, FALSE)</f>
        <v>OH</v>
      </c>
      <c r="G2460" s="1">
        <v>3902.0</v>
      </c>
      <c r="H2460" s="1">
        <v>-2.0</v>
      </c>
      <c r="I2460" s="1" t="s">
        <v>3236</v>
      </c>
      <c r="J2460" s="5">
        <v>4.0</v>
      </c>
    </row>
    <row r="2461" hidden="1">
      <c r="A2461" s="1" t="s">
        <v>3237</v>
      </c>
      <c r="B2461" s="1">
        <v>201496.0</v>
      </c>
      <c r="C2461" s="1">
        <v>3.0</v>
      </c>
      <c r="D2461" s="1">
        <v>-2.0</v>
      </c>
      <c r="E2461" s="1">
        <f t="shared" si="1"/>
        <v>39</v>
      </c>
      <c r="F2461" s="1" t="str">
        <f>VLOOKUP(E2461,State_code!$B$1:$C$56, 2, FALSE)</f>
        <v>OH</v>
      </c>
      <c r="G2461" s="1">
        <v>3908.0</v>
      </c>
      <c r="H2461" s="1">
        <v>-2.0</v>
      </c>
      <c r="I2461" s="1" t="s">
        <v>3237</v>
      </c>
      <c r="J2461" s="5">
        <v>3.0</v>
      </c>
    </row>
    <row r="2462" hidden="1">
      <c r="A2462" s="1" t="s">
        <v>3238</v>
      </c>
      <c r="B2462" s="1">
        <v>201539.0</v>
      </c>
      <c r="C2462" s="1">
        <v>3.0</v>
      </c>
      <c r="D2462" s="1">
        <v>-2.0</v>
      </c>
      <c r="E2462" s="1">
        <f t="shared" si="1"/>
        <v>39</v>
      </c>
      <c r="F2462" s="1" t="str">
        <f>VLOOKUP(E2462,State_code!$B$1:$C$56, 2, FALSE)</f>
        <v>OH</v>
      </c>
      <c r="G2462" s="1">
        <v>3913.0</v>
      </c>
      <c r="H2462" s="1">
        <v>-2.0</v>
      </c>
      <c r="I2462" s="1" t="s">
        <v>3238</v>
      </c>
      <c r="J2462" s="5">
        <v>1.0</v>
      </c>
    </row>
    <row r="2463" hidden="1">
      <c r="A2463" s="1" t="s">
        <v>496</v>
      </c>
      <c r="B2463" s="1">
        <v>201548.0</v>
      </c>
      <c r="C2463" s="1">
        <v>3.0</v>
      </c>
      <c r="D2463" s="1">
        <v>18.0</v>
      </c>
      <c r="E2463" s="1">
        <f t="shared" si="1"/>
        <v>39</v>
      </c>
      <c r="F2463" s="1" t="str">
        <f>VLOOKUP(E2463,State_code!$B$1:$C$56, 2, FALSE)</f>
        <v>OH</v>
      </c>
      <c r="G2463" s="1">
        <v>3903.0</v>
      </c>
      <c r="H2463" s="1">
        <v>39.0</v>
      </c>
      <c r="I2463" s="1" t="s">
        <v>496</v>
      </c>
      <c r="J2463" s="5">
        <v>1.0</v>
      </c>
    </row>
    <row r="2464" hidden="1">
      <c r="A2464" s="1" t="s">
        <v>3239</v>
      </c>
      <c r="B2464" s="1">
        <v>201645.0</v>
      </c>
      <c r="C2464" s="1">
        <v>3.0</v>
      </c>
      <c r="D2464" s="1">
        <v>15.0</v>
      </c>
      <c r="E2464" s="1">
        <f t="shared" si="1"/>
        <v>39</v>
      </c>
      <c r="F2464" s="1" t="str">
        <f>VLOOKUP(E2464,State_code!$B$1:$C$56, 2, FALSE)</f>
        <v>OH</v>
      </c>
      <c r="G2464" s="1">
        <v>3911.0</v>
      </c>
      <c r="H2464" s="1">
        <v>-2.0</v>
      </c>
      <c r="I2464" s="1" t="s">
        <v>3239</v>
      </c>
      <c r="J2464" s="5">
        <v>4.0</v>
      </c>
    </row>
    <row r="2465" hidden="1">
      <c r="A2465" s="1" t="s">
        <v>3240</v>
      </c>
      <c r="B2465" s="1">
        <v>201654.0</v>
      </c>
      <c r="C2465" s="1">
        <v>3.0</v>
      </c>
      <c r="D2465" s="1">
        <v>19.0</v>
      </c>
      <c r="E2465" s="1">
        <f t="shared" si="1"/>
        <v>39</v>
      </c>
      <c r="F2465" s="1" t="str">
        <f>VLOOKUP(E2465,State_code!$B$1:$C$56, 2, FALSE)</f>
        <v>OH</v>
      </c>
      <c r="G2465" s="1">
        <v>3910.0</v>
      </c>
      <c r="H2465" s="1">
        <v>54.0</v>
      </c>
      <c r="I2465" s="1" t="s">
        <v>3240</v>
      </c>
      <c r="J2465" s="5">
        <v>3.0</v>
      </c>
    </row>
    <row r="2466" hidden="1">
      <c r="A2466" s="1" t="s">
        <v>3241</v>
      </c>
      <c r="B2466" s="1">
        <v>201672.0</v>
      </c>
      <c r="C2466" s="1">
        <v>3.0</v>
      </c>
      <c r="D2466" s="1">
        <v>9.0</v>
      </c>
      <c r="E2466" s="1">
        <f t="shared" si="1"/>
        <v>39</v>
      </c>
      <c r="F2466" s="1" t="str">
        <f>VLOOKUP(E2466,State_code!$B$1:$C$56, 2, FALSE)</f>
        <v>OH</v>
      </c>
      <c r="G2466" s="1">
        <v>3912.0</v>
      </c>
      <c r="H2466" s="1">
        <v>-2.0</v>
      </c>
      <c r="I2466" s="1" t="s">
        <v>3241</v>
      </c>
      <c r="J2466" s="5">
        <v>2.0</v>
      </c>
    </row>
    <row r="2467" hidden="1">
      <c r="A2467" s="1" t="s">
        <v>3242</v>
      </c>
      <c r="B2467" s="1">
        <v>201681.0</v>
      </c>
      <c r="C2467" s="1">
        <v>3.0</v>
      </c>
      <c r="D2467" s="1">
        <v>-2.0</v>
      </c>
      <c r="E2467" s="1">
        <f t="shared" si="1"/>
        <v>39</v>
      </c>
      <c r="F2467" s="1" t="str">
        <f>VLOOKUP(E2467,State_code!$B$1:$C$56, 2, FALSE)</f>
        <v>OH</v>
      </c>
      <c r="G2467" s="1">
        <v>3907.0</v>
      </c>
      <c r="H2467" s="1">
        <v>-2.0</v>
      </c>
      <c r="I2467" s="1" t="s">
        <v>3242</v>
      </c>
      <c r="J2467" s="5">
        <v>4.0</v>
      </c>
    </row>
    <row r="2468" hidden="1">
      <c r="A2468" s="1" t="s">
        <v>3243</v>
      </c>
      <c r="B2468" s="1">
        <v>201690.0</v>
      </c>
      <c r="C2468" s="1">
        <v>3.0</v>
      </c>
      <c r="D2468" s="1">
        <v>22.0</v>
      </c>
      <c r="E2468" s="1">
        <f t="shared" si="1"/>
        <v>39</v>
      </c>
      <c r="F2468" s="1" t="str">
        <f>VLOOKUP(E2468,State_code!$B$1:$C$56, 2, FALSE)</f>
        <v>OH</v>
      </c>
      <c r="G2468" s="1">
        <v>3910.0</v>
      </c>
      <c r="H2468" s="1">
        <v>-2.0</v>
      </c>
      <c r="I2468" s="1" t="s">
        <v>3243</v>
      </c>
      <c r="J2468" s="5">
        <v>4.0</v>
      </c>
    </row>
    <row r="2469" hidden="1">
      <c r="A2469" s="1" t="s">
        <v>3244</v>
      </c>
      <c r="B2469" s="1">
        <v>201751.0</v>
      </c>
      <c r="C2469" s="1">
        <v>3.0</v>
      </c>
      <c r="D2469" s="1">
        <v>3.0</v>
      </c>
      <c r="E2469" s="1">
        <f t="shared" si="1"/>
        <v>39</v>
      </c>
      <c r="F2469" s="1" t="str">
        <f>VLOOKUP(E2469,State_code!$B$1:$C$56, 2, FALSE)</f>
        <v>OH</v>
      </c>
      <c r="G2469" s="1">
        <v>3902.0</v>
      </c>
      <c r="H2469" s="1" t="e">
        <v>#N/A</v>
      </c>
      <c r="I2469" s="1" t="s">
        <v>3244</v>
      </c>
      <c r="J2469" s="5">
        <v>1.0</v>
      </c>
    </row>
    <row r="2470" hidden="1">
      <c r="A2470" s="1" t="s">
        <v>3245</v>
      </c>
      <c r="B2470" s="1">
        <v>201803.0</v>
      </c>
      <c r="C2470" s="1">
        <v>3.0</v>
      </c>
      <c r="D2470" s="1">
        <v>-2.0</v>
      </c>
      <c r="E2470" s="1">
        <f t="shared" si="1"/>
        <v>39</v>
      </c>
      <c r="F2470" s="1" t="str">
        <f>VLOOKUP(E2470,State_code!$B$1:$C$56, 2, FALSE)</f>
        <v>OH</v>
      </c>
      <c r="G2470" s="1">
        <v>3906.0</v>
      </c>
      <c r="H2470" s="1">
        <v>-2.0</v>
      </c>
      <c r="I2470" s="1" t="s">
        <v>3245</v>
      </c>
      <c r="J2470" s="5">
        <v>1.0</v>
      </c>
    </row>
    <row r="2471" hidden="1">
      <c r="A2471" s="1" t="s">
        <v>3246</v>
      </c>
      <c r="B2471" s="1">
        <v>201821.0</v>
      </c>
      <c r="C2471" s="1">
        <v>3.0</v>
      </c>
      <c r="D2471" s="1">
        <v>26.0</v>
      </c>
      <c r="E2471" s="1">
        <f t="shared" si="1"/>
        <v>39</v>
      </c>
      <c r="F2471" s="1" t="str">
        <f>VLOOKUP(E2471,State_code!$B$1:$C$56, 2, FALSE)</f>
        <v>OH</v>
      </c>
      <c r="G2471" s="1">
        <v>3901.0</v>
      </c>
      <c r="H2471" s="1">
        <v>-2.0</v>
      </c>
      <c r="I2471" s="1" t="s">
        <v>3246</v>
      </c>
      <c r="J2471" s="5">
        <v>1.0</v>
      </c>
    </row>
    <row r="2472" hidden="1">
      <c r="A2472" s="1" t="s">
        <v>3247</v>
      </c>
      <c r="B2472" s="1">
        <v>201867.0</v>
      </c>
      <c r="C2472" s="1">
        <v>3.0</v>
      </c>
      <c r="D2472" s="1">
        <v>30.0</v>
      </c>
      <c r="E2472" s="1">
        <f t="shared" si="1"/>
        <v>39</v>
      </c>
      <c r="F2472" s="1" t="str">
        <f>VLOOKUP(E2472,State_code!$B$1:$C$56, 2, FALSE)</f>
        <v>OH</v>
      </c>
      <c r="G2472" s="1">
        <v>3908.0</v>
      </c>
      <c r="H2472" s="1">
        <v>-2.0</v>
      </c>
      <c r="I2472" s="1" t="s">
        <v>3247</v>
      </c>
      <c r="J2472" s="5">
        <v>4.0</v>
      </c>
    </row>
    <row r="2473" hidden="1">
      <c r="A2473" s="1" t="s">
        <v>3248</v>
      </c>
      <c r="B2473" s="1">
        <v>201885.0</v>
      </c>
      <c r="C2473" s="1">
        <v>3.0</v>
      </c>
      <c r="D2473" s="1">
        <v>15.0</v>
      </c>
      <c r="E2473" s="1">
        <f t="shared" si="1"/>
        <v>39</v>
      </c>
      <c r="F2473" s="1" t="str">
        <f>VLOOKUP(E2473,State_code!$B$1:$C$56, 2, FALSE)</f>
        <v>OH</v>
      </c>
      <c r="G2473" s="1">
        <v>3901.0</v>
      </c>
      <c r="H2473" s="1">
        <v>-2.0</v>
      </c>
      <c r="I2473" s="1" t="s">
        <v>3248</v>
      </c>
      <c r="J2473" s="5">
        <v>4.0</v>
      </c>
    </row>
    <row r="2474" hidden="1">
      <c r="A2474" s="1" t="s">
        <v>3249</v>
      </c>
      <c r="B2474" s="1">
        <v>201928.0</v>
      </c>
      <c r="C2474" s="1">
        <v>3.0</v>
      </c>
      <c r="D2474" s="1">
        <v>8.0</v>
      </c>
      <c r="E2474" s="1">
        <f t="shared" si="1"/>
        <v>39</v>
      </c>
      <c r="F2474" s="1" t="str">
        <f>VLOOKUP(E2474,State_code!$B$1:$C$56, 2, FALSE)</f>
        <v>OH</v>
      </c>
      <c r="G2474" s="1">
        <v>3901.0</v>
      </c>
      <c r="H2474" s="1">
        <v>-2.0</v>
      </c>
      <c r="I2474" s="1" t="s">
        <v>3249</v>
      </c>
      <c r="J2474" s="5">
        <v>3.0</v>
      </c>
    </row>
    <row r="2475" hidden="1">
      <c r="A2475" s="1" t="s">
        <v>3250</v>
      </c>
      <c r="B2475" s="1">
        <v>201946.0</v>
      </c>
      <c r="C2475" s="1">
        <v>3.0</v>
      </c>
      <c r="D2475" s="1">
        <v>14.0</v>
      </c>
      <c r="E2475" s="1">
        <f t="shared" si="1"/>
        <v>39</v>
      </c>
      <c r="F2475" s="1" t="str">
        <f>VLOOKUP(E2475,State_code!$B$1:$C$56, 2, FALSE)</f>
        <v>OH</v>
      </c>
      <c r="G2475" s="1">
        <v>3902.0</v>
      </c>
      <c r="H2475" s="1">
        <v>-2.0</v>
      </c>
      <c r="I2475" s="1" t="s">
        <v>3250</v>
      </c>
      <c r="J2475" s="5">
        <v>3.0</v>
      </c>
    </row>
    <row r="2476" hidden="1">
      <c r="A2476" s="1" t="s">
        <v>3251</v>
      </c>
      <c r="B2476" s="1">
        <v>201955.0</v>
      </c>
      <c r="C2476" s="1">
        <v>3.0</v>
      </c>
      <c r="D2476" s="1">
        <v>14.0</v>
      </c>
      <c r="E2476" s="1">
        <f t="shared" si="1"/>
        <v>39</v>
      </c>
      <c r="F2476" s="1" t="str">
        <f>VLOOKUP(E2476,State_code!$B$1:$C$56, 2, FALSE)</f>
        <v>OH</v>
      </c>
      <c r="G2476" s="1">
        <v>3901.0</v>
      </c>
      <c r="H2476" s="1">
        <v>-2.0</v>
      </c>
      <c r="I2476" s="1" t="s">
        <v>3251</v>
      </c>
      <c r="J2476" s="5">
        <v>1.0</v>
      </c>
    </row>
    <row r="2477" hidden="1">
      <c r="A2477" s="1" t="s">
        <v>3252</v>
      </c>
      <c r="B2477" s="1">
        <v>201964.0</v>
      </c>
      <c r="C2477" s="1">
        <v>3.0</v>
      </c>
      <c r="D2477" s="1">
        <v>19.0</v>
      </c>
      <c r="E2477" s="1">
        <f t="shared" si="1"/>
        <v>39</v>
      </c>
      <c r="F2477" s="1" t="str">
        <f>VLOOKUP(E2477,State_code!$B$1:$C$56, 2, FALSE)</f>
        <v>OH</v>
      </c>
      <c r="G2477" s="1">
        <v>3902.0</v>
      </c>
      <c r="H2477" s="1">
        <v>79.0</v>
      </c>
      <c r="I2477" s="1" t="s">
        <v>3252</v>
      </c>
      <c r="J2477" s="5">
        <v>2.0</v>
      </c>
    </row>
    <row r="2478" hidden="1">
      <c r="A2478" s="1" t="s">
        <v>3253</v>
      </c>
      <c r="B2478" s="1">
        <v>201973.0</v>
      </c>
      <c r="C2478" s="1">
        <v>3.0</v>
      </c>
      <c r="D2478" s="1">
        <v>9.0</v>
      </c>
      <c r="E2478" s="1">
        <f t="shared" si="1"/>
        <v>39</v>
      </c>
      <c r="F2478" s="1" t="str">
        <f>VLOOKUP(E2478,State_code!$B$1:$C$56, 2, FALSE)</f>
        <v>OH</v>
      </c>
      <c r="G2478" s="1">
        <v>3910.0</v>
      </c>
      <c r="H2478" s="1">
        <v>-2.0</v>
      </c>
      <c r="I2478" s="1" t="s">
        <v>3253</v>
      </c>
      <c r="J2478" s="5">
        <v>2.0</v>
      </c>
    </row>
    <row r="2479" hidden="1">
      <c r="A2479" s="1" t="s">
        <v>401</v>
      </c>
      <c r="B2479" s="1">
        <v>202046.0</v>
      </c>
      <c r="C2479" s="1">
        <v>3.0</v>
      </c>
      <c r="D2479" s="1">
        <v>30.0</v>
      </c>
      <c r="E2479" s="1">
        <f t="shared" si="1"/>
        <v>39</v>
      </c>
      <c r="F2479" s="1" t="str">
        <f>VLOOKUP(E2479,State_code!$B$1:$C$56, 2, FALSE)</f>
        <v>OH</v>
      </c>
      <c r="G2479" s="1">
        <v>3911.0</v>
      </c>
      <c r="H2479" s="1">
        <v>-2.0</v>
      </c>
      <c r="I2479" s="1" t="s">
        <v>401</v>
      </c>
      <c r="J2479" s="5">
        <v>1.0</v>
      </c>
    </row>
    <row r="2480" hidden="1">
      <c r="A2480" s="1" t="s">
        <v>3254</v>
      </c>
      <c r="B2480" s="1">
        <v>202073.0</v>
      </c>
      <c r="C2480" s="1">
        <v>3.0</v>
      </c>
      <c r="D2480" s="1">
        <v>30.0</v>
      </c>
      <c r="E2480" s="1">
        <f t="shared" si="1"/>
        <v>39</v>
      </c>
      <c r="F2480" s="1" t="str">
        <f>VLOOKUP(E2480,State_code!$B$1:$C$56, 2, FALSE)</f>
        <v>OH</v>
      </c>
      <c r="G2480" s="1">
        <v>3911.0</v>
      </c>
      <c r="H2480" s="1">
        <v>-2.0</v>
      </c>
      <c r="I2480" s="1" t="s">
        <v>3254</v>
      </c>
      <c r="J2480" s="5">
        <v>4.0</v>
      </c>
    </row>
    <row r="2481" hidden="1">
      <c r="A2481" s="1" t="s">
        <v>3255</v>
      </c>
      <c r="B2481" s="1">
        <v>202134.0</v>
      </c>
      <c r="C2481" s="1">
        <v>3.0</v>
      </c>
      <c r="D2481" s="1">
        <v>16.0</v>
      </c>
      <c r="E2481" s="1">
        <f t="shared" si="1"/>
        <v>39</v>
      </c>
      <c r="F2481" s="1" t="str">
        <f>VLOOKUP(E2481,State_code!$B$1:$C$56, 2, FALSE)</f>
        <v>OH</v>
      </c>
      <c r="G2481" s="1">
        <v>3911.0</v>
      </c>
      <c r="H2481" s="1">
        <v>-2.0</v>
      </c>
      <c r="I2481" s="1" t="s">
        <v>3255</v>
      </c>
      <c r="J2481" s="5">
        <v>2.0</v>
      </c>
    </row>
    <row r="2482" hidden="1">
      <c r="A2482" s="1" t="s">
        <v>3256</v>
      </c>
      <c r="B2482" s="1">
        <v>202152.0</v>
      </c>
      <c r="C2482" s="1">
        <v>3.0</v>
      </c>
      <c r="D2482" s="1">
        <v>-2.0</v>
      </c>
      <c r="E2482" s="1">
        <f t="shared" si="1"/>
        <v>39</v>
      </c>
      <c r="F2482" s="1" t="str">
        <f>VLOOKUP(E2482,State_code!$B$1:$C$56, 2, FALSE)</f>
        <v>OH</v>
      </c>
      <c r="G2482" s="1">
        <v>3906.0</v>
      </c>
      <c r="H2482" s="1">
        <v>-2.0</v>
      </c>
      <c r="I2482" s="1" t="s">
        <v>3256</v>
      </c>
      <c r="J2482" s="5">
        <v>2.0</v>
      </c>
    </row>
    <row r="2483" hidden="1">
      <c r="A2483" s="1" t="s">
        <v>200</v>
      </c>
      <c r="B2483" s="1">
        <v>202170.0</v>
      </c>
      <c r="C2483" s="1">
        <v>3.0</v>
      </c>
      <c r="D2483" s="1">
        <v>30.0</v>
      </c>
      <c r="E2483" s="1">
        <f t="shared" si="1"/>
        <v>39</v>
      </c>
      <c r="F2483" s="1" t="str">
        <f>VLOOKUP(E2483,State_code!$B$1:$C$56, 2, FALSE)</f>
        <v>OH</v>
      </c>
      <c r="G2483" s="1">
        <v>3903.0</v>
      </c>
      <c r="H2483" s="1">
        <v>-2.0</v>
      </c>
      <c r="I2483" s="1" t="s">
        <v>200</v>
      </c>
      <c r="J2483" s="5">
        <v>1.0</v>
      </c>
    </row>
    <row r="2484" hidden="1">
      <c r="A2484" s="1" t="s">
        <v>3257</v>
      </c>
      <c r="B2484" s="1">
        <v>202222.0</v>
      </c>
      <c r="C2484" s="1">
        <v>3.0</v>
      </c>
      <c r="D2484" s="1">
        <v>6.0</v>
      </c>
      <c r="E2484" s="1">
        <f t="shared" si="1"/>
        <v>39</v>
      </c>
      <c r="F2484" s="1" t="str">
        <f>VLOOKUP(E2484,State_code!$B$1:$C$56, 2, FALSE)</f>
        <v>OH</v>
      </c>
      <c r="G2484" s="1">
        <v>3903.0</v>
      </c>
      <c r="H2484" s="1">
        <v>-2.0</v>
      </c>
      <c r="I2484" s="1" t="s">
        <v>3257</v>
      </c>
      <c r="J2484" s="5">
        <v>1.0</v>
      </c>
    </row>
    <row r="2485" hidden="1">
      <c r="A2485" s="1" t="s">
        <v>3258</v>
      </c>
      <c r="B2485" s="1">
        <v>202356.0</v>
      </c>
      <c r="C2485" s="1">
        <v>3.0</v>
      </c>
      <c r="D2485" s="1">
        <v>6.0</v>
      </c>
      <c r="E2485" s="1">
        <f t="shared" si="1"/>
        <v>39</v>
      </c>
      <c r="F2485" s="1" t="str">
        <f>VLOOKUP(E2485,State_code!$B$1:$C$56, 2, FALSE)</f>
        <v>OH</v>
      </c>
      <c r="G2485" s="1">
        <v>3911.0</v>
      </c>
      <c r="H2485" s="1">
        <v>-2.0</v>
      </c>
      <c r="I2485" s="1" t="s">
        <v>3258</v>
      </c>
      <c r="J2485" s="5">
        <v>1.0</v>
      </c>
    </row>
    <row r="2486" hidden="1">
      <c r="A2486" s="1" t="s">
        <v>2998</v>
      </c>
      <c r="B2486" s="1">
        <v>202435.0</v>
      </c>
      <c r="C2486" s="1">
        <v>3.0</v>
      </c>
      <c r="D2486" s="1">
        <v>9.0</v>
      </c>
      <c r="E2486" s="1">
        <f t="shared" si="1"/>
        <v>39</v>
      </c>
      <c r="F2486" s="1" t="str">
        <f>VLOOKUP(E2486,State_code!$B$1:$C$56, 2, FALSE)</f>
        <v>OH</v>
      </c>
      <c r="G2486" s="1">
        <v>3909.0</v>
      </c>
      <c r="H2486" s="1">
        <v>-2.0</v>
      </c>
      <c r="I2486" s="1" t="s">
        <v>2998</v>
      </c>
      <c r="J2486" s="5">
        <v>1.0</v>
      </c>
    </row>
    <row r="2487" hidden="1">
      <c r="A2487" s="1" t="s">
        <v>3259</v>
      </c>
      <c r="B2487" s="1">
        <v>202453.0</v>
      </c>
      <c r="C2487" s="1">
        <v>3.0</v>
      </c>
      <c r="D2487" s="1">
        <v>-2.0</v>
      </c>
      <c r="E2487" s="1">
        <f t="shared" si="1"/>
        <v>39</v>
      </c>
      <c r="F2487" s="1" t="str">
        <f>VLOOKUP(E2487,State_code!$B$1:$C$56, 2, FALSE)</f>
        <v>OH</v>
      </c>
      <c r="G2487" s="1">
        <v>3910.0</v>
      </c>
      <c r="H2487" s="1">
        <v>-2.0</v>
      </c>
      <c r="I2487" s="1" t="s">
        <v>3259</v>
      </c>
      <c r="J2487" s="5">
        <v>1.0</v>
      </c>
    </row>
    <row r="2488" hidden="1">
      <c r="A2488" s="1" t="s">
        <v>918</v>
      </c>
      <c r="B2488" s="1">
        <v>202480.0</v>
      </c>
      <c r="C2488" s="1">
        <v>3.0</v>
      </c>
      <c r="D2488" s="1">
        <v>16.0</v>
      </c>
      <c r="E2488" s="1">
        <f t="shared" si="1"/>
        <v>39</v>
      </c>
      <c r="F2488" s="1" t="str">
        <f>VLOOKUP(E2488,State_code!$B$1:$C$56, 2, FALSE)</f>
        <v>OH</v>
      </c>
      <c r="G2488" s="1">
        <v>3910.0</v>
      </c>
      <c r="H2488" s="1">
        <v>30.0</v>
      </c>
      <c r="I2488" s="1" t="s">
        <v>918</v>
      </c>
      <c r="J2488" s="5">
        <v>1.0</v>
      </c>
    </row>
    <row r="2489" hidden="1">
      <c r="A2489" s="1" t="s">
        <v>3260</v>
      </c>
      <c r="B2489" s="1">
        <v>202514.0</v>
      </c>
      <c r="C2489" s="1">
        <v>3.0</v>
      </c>
      <c r="D2489" s="1">
        <v>22.0</v>
      </c>
      <c r="E2489" s="1">
        <f t="shared" si="1"/>
        <v>39</v>
      </c>
      <c r="F2489" s="1" t="str">
        <f>VLOOKUP(E2489,State_code!$B$1:$C$56, 2, FALSE)</f>
        <v>OH</v>
      </c>
      <c r="G2489" s="1">
        <v>3909.0</v>
      </c>
      <c r="H2489" s="1">
        <v>76.0</v>
      </c>
      <c r="I2489" s="1" t="s">
        <v>3260</v>
      </c>
      <c r="J2489" s="5">
        <v>1.0</v>
      </c>
    </row>
    <row r="2490" hidden="1">
      <c r="A2490" s="1" t="s">
        <v>1007</v>
      </c>
      <c r="B2490" s="1">
        <v>202523.0</v>
      </c>
      <c r="C2490" s="1">
        <v>3.0</v>
      </c>
      <c r="D2490" s="1">
        <v>21.0</v>
      </c>
      <c r="E2490" s="1">
        <f t="shared" si="1"/>
        <v>39</v>
      </c>
      <c r="F2490" s="1" t="str">
        <f>VLOOKUP(E2490,State_code!$B$1:$C$56, 2, FALSE)</f>
        <v>OH</v>
      </c>
      <c r="G2490" s="1">
        <v>3912.0</v>
      </c>
      <c r="H2490" s="1">
        <v>-2.0</v>
      </c>
      <c r="I2490" s="1" t="s">
        <v>1007</v>
      </c>
      <c r="J2490" s="5">
        <v>1.0</v>
      </c>
    </row>
    <row r="2491" hidden="1">
      <c r="A2491" s="1" t="s">
        <v>3261</v>
      </c>
      <c r="B2491" s="1">
        <v>202648.0</v>
      </c>
      <c r="C2491" s="1">
        <v>3.0</v>
      </c>
      <c r="D2491" s="1">
        <v>6.0</v>
      </c>
      <c r="E2491" s="1">
        <f t="shared" si="1"/>
        <v>39</v>
      </c>
      <c r="F2491" s="1" t="str">
        <f>VLOOKUP(E2491,State_code!$B$1:$C$56, 2, FALSE)</f>
        <v>OH</v>
      </c>
      <c r="G2491" s="1">
        <v>3915.0</v>
      </c>
      <c r="H2491" s="1">
        <v>-2.0</v>
      </c>
      <c r="I2491" s="1" t="s">
        <v>3261</v>
      </c>
      <c r="J2491" s="5">
        <v>3.0</v>
      </c>
    </row>
    <row r="2492" hidden="1">
      <c r="A2492" s="1" t="s">
        <v>3262</v>
      </c>
      <c r="B2492" s="1">
        <v>202657.0</v>
      </c>
      <c r="C2492" s="1">
        <v>3.0</v>
      </c>
      <c r="D2492" s="1">
        <v>-2.0</v>
      </c>
      <c r="E2492" s="1">
        <f t="shared" si="1"/>
        <v>39</v>
      </c>
      <c r="F2492" s="1" t="str">
        <f>VLOOKUP(E2492,State_code!$B$1:$C$56, 2, FALSE)</f>
        <v>OH</v>
      </c>
      <c r="G2492" s="1">
        <v>3909.0</v>
      </c>
      <c r="H2492" s="1">
        <v>-2.0</v>
      </c>
      <c r="I2492" s="1" t="s">
        <v>3262</v>
      </c>
      <c r="J2492" s="5">
        <v>4.0</v>
      </c>
    </row>
    <row r="2493" hidden="1">
      <c r="A2493" s="1" t="s">
        <v>3263</v>
      </c>
      <c r="B2493" s="1">
        <v>202763.0</v>
      </c>
      <c r="C2493" s="1">
        <v>3.0</v>
      </c>
      <c r="D2493" s="1">
        <v>17.0</v>
      </c>
      <c r="E2493" s="1">
        <f t="shared" si="1"/>
        <v>39</v>
      </c>
      <c r="F2493" s="1" t="str">
        <f>VLOOKUP(E2493,State_code!$B$1:$C$56, 2, FALSE)</f>
        <v>OH</v>
      </c>
      <c r="G2493" s="1">
        <v>3905.0</v>
      </c>
      <c r="H2493" s="1">
        <v>57.0</v>
      </c>
      <c r="I2493" s="1" t="s">
        <v>3263</v>
      </c>
      <c r="J2493" s="5">
        <v>3.0</v>
      </c>
    </row>
    <row r="2494" hidden="1">
      <c r="A2494" s="1" t="s">
        <v>3264</v>
      </c>
      <c r="B2494" s="1">
        <v>202806.0</v>
      </c>
      <c r="C2494" s="1">
        <v>3.0</v>
      </c>
      <c r="D2494" s="1">
        <v>18.0</v>
      </c>
      <c r="E2494" s="1">
        <f t="shared" si="1"/>
        <v>39</v>
      </c>
      <c r="F2494" s="1" t="str">
        <f>VLOOKUP(E2494,State_code!$B$1:$C$56, 2, FALSE)</f>
        <v>OH</v>
      </c>
      <c r="G2494" s="1">
        <v>3903.0</v>
      </c>
      <c r="H2494" s="1">
        <v>-2.0</v>
      </c>
      <c r="I2494" s="1" t="s">
        <v>3264</v>
      </c>
      <c r="J2494" s="5">
        <v>1.0</v>
      </c>
    </row>
    <row r="2495" hidden="1">
      <c r="A2495" s="1" t="s">
        <v>3265</v>
      </c>
      <c r="B2495" s="1">
        <v>202888.0</v>
      </c>
      <c r="C2495" s="1">
        <v>3.0</v>
      </c>
      <c r="D2495" s="1">
        <v>-2.0</v>
      </c>
      <c r="E2495" s="1">
        <f t="shared" si="1"/>
        <v>39</v>
      </c>
      <c r="F2495" s="1" t="str">
        <f>VLOOKUP(E2495,State_code!$B$1:$C$56, 2, FALSE)</f>
        <v>OH</v>
      </c>
      <c r="G2495" s="1">
        <v>3913.0</v>
      </c>
      <c r="H2495" s="1">
        <v>-2.0</v>
      </c>
      <c r="I2495" s="1" t="s">
        <v>3265</v>
      </c>
      <c r="J2495" s="5">
        <v>1.0</v>
      </c>
    </row>
    <row r="2496" hidden="1">
      <c r="A2496" s="1" t="s">
        <v>3266</v>
      </c>
      <c r="B2496" s="1">
        <v>202903.0</v>
      </c>
      <c r="C2496" s="1">
        <v>3.0</v>
      </c>
      <c r="D2496" s="1">
        <v>22.0</v>
      </c>
      <c r="E2496" s="1">
        <f t="shared" si="1"/>
        <v>39</v>
      </c>
      <c r="F2496" s="1" t="str">
        <f>VLOOKUP(E2496,State_code!$B$1:$C$56, 2, FALSE)</f>
        <v>OH</v>
      </c>
      <c r="G2496" s="1">
        <v>3901.0</v>
      </c>
      <c r="H2496" s="1">
        <v>79.0</v>
      </c>
      <c r="I2496" s="1" t="s">
        <v>3266</v>
      </c>
      <c r="J2496" s="5">
        <v>1.0</v>
      </c>
    </row>
    <row r="2497" hidden="1">
      <c r="A2497" s="1" t="s">
        <v>3267</v>
      </c>
      <c r="B2497" s="1">
        <v>202912.0</v>
      </c>
      <c r="C2497" s="1">
        <v>3.0</v>
      </c>
      <c r="D2497" s="1">
        <v>26.0</v>
      </c>
      <c r="E2497" s="1">
        <f t="shared" si="1"/>
        <v>39</v>
      </c>
      <c r="F2497" s="1" t="str">
        <f>VLOOKUP(E2497,State_code!$B$1:$C$56, 2, FALSE)</f>
        <v>OH</v>
      </c>
      <c r="G2497" s="1">
        <v>3901.0</v>
      </c>
      <c r="H2497" s="1">
        <v>30.0</v>
      </c>
      <c r="I2497" s="1" t="s">
        <v>3267</v>
      </c>
      <c r="J2497" s="5">
        <v>2.0</v>
      </c>
    </row>
    <row r="2498" hidden="1">
      <c r="A2498" s="1" t="s">
        <v>3268</v>
      </c>
      <c r="B2498" s="1">
        <v>202949.0</v>
      </c>
      <c r="C2498" s="1">
        <v>3.0</v>
      </c>
      <c r="D2498" s="1">
        <v>-2.0</v>
      </c>
      <c r="E2498" s="1">
        <f t="shared" si="1"/>
        <v>39</v>
      </c>
      <c r="F2498" s="1" t="str">
        <f>VLOOKUP(E2498,State_code!$B$1:$C$56, 2, FALSE)</f>
        <v>OH</v>
      </c>
      <c r="G2498" s="1">
        <v>3908.0</v>
      </c>
      <c r="H2498" s="1">
        <v>-2.0</v>
      </c>
      <c r="I2498" s="1" t="s">
        <v>3268</v>
      </c>
      <c r="J2498" s="5">
        <v>2.0</v>
      </c>
    </row>
    <row r="2499" hidden="1">
      <c r="A2499" s="1" t="s">
        <v>3269</v>
      </c>
      <c r="B2499" s="1">
        <v>202985.0</v>
      </c>
      <c r="C2499" s="1">
        <v>3.0</v>
      </c>
      <c r="D2499" s="1">
        <v>-2.0</v>
      </c>
      <c r="E2499" s="1">
        <f t="shared" si="1"/>
        <v>39</v>
      </c>
      <c r="F2499" s="1" t="str">
        <f>VLOOKUP(E2499,State_code!$B$1:$C$56, 2, FALSE)</f>
        <v>OH</v>
      </c>
      <c r="G2499" s="1">
        <v>3906.0</v>
      </c>
      <c r="H2499" s="1">
        <v>-2.0</v>
      </c>
      <c r="I2499" s="1" t="s">
        <v>3269</v>
      </c>
      <c r="J2499" s="5">
        <v>1.0</v>
      </c>
    </row>
    <row r="2500" hidden="1">
      <c r="A2500" s="1" t="s">
        <v>3270</v>
      </c>
      <c r="B2500" s="1">
        <v>203030.0</v>
      </c>
      <c r="C2500" s="1">
        <v>3.0</v>
      </c>
      <c r="D2500" s="1">
        <v>-2.0</v>
      </c>
      <c r="E2500" s="1">
        <f t="shared" si="1"/>
        <v>39</v>
      </c>
      <c r="F2500" s="1" t="str">
        <f>VLOOKUP(E2500,State_code!$B$1:$C$56, 2, FALSE)</f>
        <v>OH</v>
      </c>
      <c r="G2500" s="1">
        <v>3903.0</v>
      </c>
      <c r="H2500" s="1">
        <v>-2.0</v>
      </c>
      <c r="I2500" s="1" t="s">
        <v>3270</v>
      </c>
      <c r="J2500" s="5">
        <v>4.0</v>
      </c>
    </row>
    <row r="2501" hidden="1">
      <c r="A2501" s="1" t="s">
        <v>3271</v>
      </c>
      <c r="B2501" s="1">
        <v>203067.0</v>
      </c>
      <c r="C2501" s="1">
        <v>2.0</v>
      </c>
      <c r="D2501" s="1">
        <v>24.0</v>
      </c>
      <c r="E2501" s="1">
        <f t="shared" si="1"/>
        <v>36</v>
      </c>
      <c r="F2501" s="1" t="str">
        <f>VLOOKUP(E2501,State_code!$B$1:$C$56, 2, FALSE)</f>
        <v>NY</v>
      </c>
      <c r="G2501" s="1">
        <v>3610.0</v>
      </c>
      <c r="H2501" s="1">
        <v>80.0</v>
      </c>
      <c r="I2501" s="1" t="s">
        <v>3271</v>
      </c>
      <c r="J2501" s="5">
        <v>4.0</v>
      </c>
    </row>
    <row r="2502" hidden="1">
      <c r="A2502" s="1" t="s">
        <v>444</v>
      </c>
      <c r="B2502" s="1">
        <v>203085.0</v>
      </c>
      <c r="C2502" s="1">
        <v>3.0</v>
      </c>
      <c r="D2502" s="1">
        <v>20.0</v>
      </c>
      <c r="E2502" s="1">
        <f t="shared" si="1"/>
        <v>39</v>
      </c>
      <c r="F2502" s="1" t="str">
        <f>VLOOKUP(E2502,State_code!$B$1:$C$56, 2, FALSE)</f>
        <v>OH</v>
      </c>
      <c r="G2502" s="1">
        <v>3905.0</v>
      </c>
      <c r="H2502" s="1">
        <v>76.0</v>
      </c>
      <c r="I2502" s="1" t="s">
        <v>444</v>
      </c>
      <c r="J2502" s="5">
        <v>3.0</v>
      </c>
    </row>
    <row r="2503" hidden="1">
      <c r="A2503" s="1" t="s">
        <v>99</v>
      </c>
      <c r="B2503" s="1">
        <v>203128.0</v>
      </c>
      <c r="C2503" s="1">
        <v>3.0</v>
      </c>
      <c r="D2503" s="1">
        <v>22.0</v>
      </c>
      <c r="E2503" s="1">
        <f t="shared" si="1"/>
        <v>39</v>
      </c>
      <c r="F2503" s="1" t="str">
        <f>VLOOKUP(E2503,State_code!$B$1:$C$56, 2, FALSE)</f>
        <v>OH</v>
      </c>
      <c r="G2503" s="1">
        <v>3914.0</v>
      </c>
      <c r="H2503" s="1">
        <v>-2.0</v>
      </c>
      <c r="I2503" s="1" t="s">
        <v>99</v>
      </c>
      <c r="J2503" s="5">
        <v>1.0</v>
      </c>
    </row>
    <row r="2504" hidden="1">
      <c r="A2504" s="1" t="s">
        <v>3272</v>
      </c>
      <c r="B2504" s="1">
        <v>203146.0</v>
      </c>
      <c r="C2504" s="1">
        <v>3.0</v>
      </c>
      <c r="D2504" s="1">
        <v>-2.0</v>
      </c>
      <c r="E2504" s="1">
        <f t="shared" si="1"/>
        <v>39</v>
      </c>
      <c r="F2504" s="1" t="str">
        <f>VLOOKUP(E2504,State_code!$B$1:$C$56, 2, FALSE)</f>
        <v>OH</v>
      </c>
      <c r="G2504" s="1">
        <v>3915.0</v>
      </c>
      <c r="H2504" s="1">
        <v>-2.0</v>
      </c>
      <c r="I2504" s="1" t="s">
        <v>3272</v>
      </c>
      <c r="J2504" s="5">
        <v>1.0</v>
      </c>
    </row>
    <row r="2505" hidden="1">
      <c r="A2505" s="1" t="s">
        <v>3273</v>
      </c>
      <c r="B2505" s="1">
        <v>203155.0</v>
      </c>
      <c r="C2505" s="1">
        <v>3.0</v>
      </c>
      <c r="D2505" s="1">
        <v>7.0</v>
      </c>
      <c r="E2505" s="1">
        <f t="shared" si="1"/>
        <v>39</v>
      </c>
      <c r="F2505" s="1" t="str">
        <f>VLOOKUP(E2505,State_code!$B$1:$C$56, 2, FALSE)</f>
        <v>OH</v>
      </c>
      <c r="G2505" s="1">
        <v>3912.0</v>
      </c>
      <c r="H2505" s="1">
        <v>-2.0</v>
      </c>
      <c r="I2505" s="1" t="s">
        <v>3273</v>
      </c>
      <c r="J2505" s="5">
        <v>4.0</v>
      </c>
    </row>
    <row r="2506" hidden="1">
      <c r="A2506" s="1" t="s">
        <v>3274</v>
      </c>
      <c r="B2506" s="1">
        <v>203234.0</v>
      </c>
      <c r="C2506" s="1">
        <v>3.0</v>
      </c>
      <c r="D2506" s="1">
        <v>-2.0</v>
      </c>
      <c r="E2506" s="1">
        <f t="shared" si="1"/>
        <v>39</v>
      </c>
      <c r="F2506" s="1" t="str">
        <f>VLOOKUP(E2506,State_code!$B$1:$C$56, 2, FALSE)</f>
        <v>OH</v>
      </c>
      <c r="G2506" s="1">
        <v>3908.0</v>
      </c>
      <c r="H2506" s="1">
        <v>-2.0</v>
      </c>
      <c r="I2506" s="1" t="s">
        <v>3274</v>
      </c>
      <c r="J2506" s="5">
        <v>4.0</v>
      </c>
    </row>
    <row r="2507" hidden="1">
      <c r="A2507" s="1" t="s">
        <v>3275</v>
      </c>
      <c r="B2507" s="1">
        <v>203289.0</v>
      </c>
      <c r="C2507" s="1">
        <v>3.0</v>
      </c>
      <c r="D2507" s="1">
        <v>1.0</v>
      </c>
      <c r="E2507" s="1">
        <f t="shared" si="1"/>
        <v>39</v>
      </c>
      <c r="F2507" s="1" t="str">
        <f>VLOOKUP(E2507,State_code!$B$1:$C$56, 2, FALSE)</f>
        <v>OH</v>
      </c>
      <c r="G2507" s="1">
        <v>3910.0</v>
      </c>
      <c r="H2507" s="1">
        <v>-2.0</v>
      </c>
      <c r="I2507" s="1" t="s">
        <v>3275</v>
      </c>
      <c r="J2507" s="5">
        <v>1.0</v>
      </c>
    </row>
    <row r="2508" hidden="1">
      <c r="A2508" s="1" t="s">
        <v>3276</v>
      </c>
      <c r="B2508" s="1">
        <v>203331.0</v>
      </c>
      <c r="C2508" s="1">
        <v>3.0</v>
      </c>
      <c r="D2508" s="1">
        <v>2.0</v>
      </c>
      <c r="E2508" s="1">
        <f t="shared" si="1"/>
        <v>39</v>
      </c>
      <c r="F2508" s="1" t="str">
        <f>VLOOKUP(E2508,State_code!$B$1:$C$56, 2, FALSE)</f>
        <v>OH</v>
      </c>
      <c r="G2508" s="1">
        <v>3906.0</v>
      </c>
      <c r="H2508" s="1">
        <v>-2.0</v>
      </c>
      <c r="I2508" s="1" t="s">
        <v>3276</v>
      </c>
      <c r="J2508" s="5">
        <v>1.0</v>
      </c>
    </row>
    <row r="2509" hidden="1">
      <c r="A2509" s="1" t="s">
        <v>3277</v>
      </c>
      <c r="B2509" s="1">
        <v>203368.0</v>
      </c>
      <c r="C2509" s="1">
        <v>3.0</v>
      </c>
      <c r="D2509" s="1">
        <v>18.0</v>
      </c>
      <c r="E2509" s="1">
        <f t="shared" si="1"/>
        <v>39</v>
      </c>
      <c r="F2509" s="1" t="str">
        <f>VLOOKUP(E2509,State_code!$B$1:$C$56, 2, FALSE)</f>
        <v>OH</v>
      </c>
      <c r="G2509" s="1">
        <v>3911.0</v>
      </c>
      <c r="H2509" s="1">
        <v>30.0</v>
      </c>
      <c r="I2509" s="1" t="s">
        <v>3277</v>
      </c>
      <c r="J2509" s="5">
        <v>1.0</v>
      </c>
    </row>
    <row r="2510" hidden="1">
      <c r="A2510" s="1" t="s">
        <v>3278</v>
      </c>
      <c r="B2510" s="1">
        <v>203386.0</v>
      </c>
      <c r="C2510" s="1">
        <v>3.0</v>
      </c>
      <c r="D2510" s="1">
        <v>26.0</v>
      </c>
      <c r="E2510" s="1">
        <f t="shared" si="1"/>
        <v>39</v>
      </c>
      <c r="F2510" s="1" t="str">
        <f>VLOOKUP(E2510,State_code!$B$1:$C$56, 2, FALSE)</f>
        <v>OH</v>
      </c>
      <c r="G2510" s="1">
        <v>3903.0</v>
      </c>
      <c r="H2510" s="1">
        <v>-2.0</v>
      </c>
      <c r="I2510" s="1" t="s">
        <v>3278</v>
      </c>
      <c r="J2510" s="5">
        <v>2.0</v>
      </c>
    </row>
    <row r="2511" hidden="1">
      <c r="A2511" s="1" t="s">
        <v>3279</v>
      </c>
      <c r="B2511" s="1">
        <v>203438.0</v>
      </c>
      <c r="C2511" s="1">
        <v>3.0</v>
      </c>
      <c r="D2511" s="1">
        <v>-2.0</v>
      </c>
      <c r="E2511" s="1">
        <f t="shared" si="1"/>
        <v>39</v>
      </c>
      <c r="F2511" s="1" t="str">
        <f>VLOOKUP(E2511,State_code!$B$1:$C$56, 2, FALSE)</f>
        <v>OH</v>
      </c>
      <c r="G2511" s="1">
        <v>3914.0</v>
      </c>
      <c r="H2511" s="1">
        <v>-2.0</v>
      </c>
      <c r="I2511" s="1" t="s">
        <v>3279</v>
      </c>
      <c r="J2511" s="5">
        <v>1.0</v>
      </c>
    </row>
    <row r="2512" hidden="1">
      <c r="A2512" s="1" t="s">
        <v>3280</v>
      </c>
      <c r="B2512" s="1">
        <v>203447.0</v>
      </c>
      <c r="C2512" s="1">
        <v>3.0</v>
      </c>
      <c r="D2512" s="1">
        <v>14.0</v>
      </c>
      <c r="E2512" s="1">
        <f t="shared" si="1"/>
        <v>39</v>
      </c>
      <c r="F2512" s="1" t="str">
        <f>VLOOKUP(E2512,State_code!$B$1:$C$56, 2, FALSE)</f>
        <v>OH</v>
      </c>
      <c r="G2512" s="1">
        <v>3914.0</v>
      </c>
      <c r="H2512" s="1">
        <v>-2.0</v>
      </c>
      <c r="I2512" s="1" t="s">
        <v>3280</v>
      </c>
      <c r="J2512" s="5">
        <v>4.0</v>
      </c>
    </row>
    <row r="2513" hidden="1">
      <c r="A2513" s="1" t="s">
        <v>3281</v>
      </c>
      <c r="B2513" s="1">
        <v>203456.0</v>
      </c>
      <c r="C2513" s="1">
        <v>3.0</v>
      </c>
      <c r="D2513" s="1">
        <v>14.0</v>
      </c>
      <c r="E2513" s="1">
        <f t="shared" si="1"/>
        <v>39</v>
      </c>
      <c r="F2513" s="1" t="str">
        <f>VLOOKUP(E2513,State_code!$B$1:$C$56, 2, FALSE)</f>
        <v>OH</v>
      </c>
      <c r="G2513" s="1">
        <v>3906.0</v>
      </c>
      <c r="H2513" s="1">
        <v>-2.0</v>
      </c>
      <c r="I2513" s="1" t="s">
        <v>3281</v>
      </c>
      <c r="J2513" s="5">
        <v>3.0</v>
      </c>
    </row>
    <row r="2514" hidden="1">
      <c r="A2514" s="1" t="s">
        <v>3282</v>
      </c>
      <c r="B2514" s="1">
        <v>203465.0</v>
      </c>
      <c r="C2514" s="1">
        <v>3.0</v>
      </c>
      <c r="D2514" s="1">
        <v>14.0</v>
      </c>
      <c r="E2514" s="1">
        <f t="shared" si="1"/>
        <v>39</v>
      </c>
      <c r="F2514" s="1" t="str">
        <f>VLOOKUP(E2514,State_code!$B$1:$C$56, 2, FALSE)</f>
        <v>OH</v>
      </c>
      <c r="G2514" s="1">
        <v>3913.0</v>
      </c>
      <c r="H2514" s="1">
        <v>-2.0</v>
      </c>
      <c r="I2514" s="1" t="s">
        <v>3282</v>
      </c>
      <c r="J2514" s="5">
        <v>4.0</v>
      </c>
    </row>
    <row r="2515" hidden="1">
      <c r="A2515" s="1" t="s">
        <v>3283</v>
      </c>
      <c r="B2515" s="1">
        <v>203474.0</v>
      </c>
      <c r="C2515" s="1">
        <v>3.0</v>
      </c>
      <c r="D2515" s="1">
        <v>23.0</v>
      </c>
      <c r="E2515" s="1">
        <f t="shared" si="1"/>
        <v>39</v>
      </c>
      <c r="F2515" s="1" t="str">
        <f>VLOOKUP(E2515,State_code!$B$1:$C$56, 2, FALSE)</f>
        <v>OH</v>
      </c>
      <c r="G2515" s="1">
        <v>3914.0</v>
      </c>
      <c r="H2515" s="1">
        <v>-2.0</v>
      </c>
      <c r="I2515" s="1" t="s">
        <v>3283</v>
      </c>
      <c r="J2515" s="5">
        <v>4.0</v>
      </c>
    </row>
    <row r="2516" hidden="1">
      <c r="A2516" s="1" t="s">
        <v>3284</v>
      </c>
      <c r="B2516" s="1">
        <v>203483.0</v>
      </c>
      <c r="C2516" s="1">
        <v>3.0</v>
      </c>
      <c r="D2516" s="1">
        <v>23.0</v>
      </c>
      <c r="E2516" s="1">
        <f t="shared" si="1"/>
        <v>39</v>
      </c>
      <c r="F2516" s="1" t="str">
        <f>VLOOKUP(E2516,State_code!$B$1:$C$56, 2, FALSE)</f>
        <v>OH</v>
      </c>
      <c r="G2516" s="1">
        <v>3906.0</v>
      </c>
      <c r="H2516" s="1">
        <v>-2.0</v>
      </c>
      <c r="I2516" s="1" t="s">
        <v>3284</v>
      </c>
      <c r="J2516" s="5">
        <v>1.0</v>
      </c>
    </row>
    <row r="2517" hidden="1">
      <c r="A2517" s="1" t="s">
        <v>3285</v>
      </c>
      <c r="B2517" s="1">
        <v>203492.0</v>
      </c>
      <c r="C2517" s="1">
        <v>3.0</v>
      </c>
      <c r="D2517" s="1">
        <v>23.0</v>
      </c>
      <c r="E2517" s="1">
        <f t="shared" si="1"/>
        <v>39</v>
      </c>
      <c r="F2517" s="1" t="str">
        <f>VLOOKUP(E2517,State_code!$B$1:$C$56, 2, FALSE)</f>
        <v>OH</v>
      </c>
      <c r="G2517" s="1">
        <v>3906.0</v>
      </c>
      <c r="H2517" s="1">
        <v>-2.0</v>
      </c>
      <c r="I2517" s="1" t="s">
        <v>3285</v>
      </c>
      <c r="J2517" s="5">
        <v>4.0</v>
      </c>
    </row>
    <row r="2518" hidden="1">
      <c r="A2518" s="1" t="s">
        <v>3286</v>
      </c>
      <c r="B2518" s="1">
        <v>203517.0</v>
      </c>
      <c r="C2518" s="1">
        <v>3.0</v>
      </c>
      <c r="D2518" s="1">
        <v>15.0</v>
      </c>
      <c r="E2518" s="1">
        <f t="shared" si="1"/>
        <v>39</v>
      </c>
      <c r="F2518" s="1" t="str">
        <f>VLOOKUP(E2518,State_code!$B$1:$C$56, 2, FALSE)</f>
        <v>OH</v>
      </c>
      <c r="G2518" s="1">
        <v>3914.0</v>
      </c>
      <c r="H2518" s="1">
        <v>-2.0</v>
      </c>
      <c r="I2518" s="1" t="s">
        <v>3286</v>
      </c>
      <c r="J2518" s="5">
        <v>2.0</v>
      </c>
    </row>
    <row r="2519" hidden="1">
      <c r="A2519" s="1" t="s">
        <v>3287</v>
      </c>
      <c r="B2519" s="1">
        <v>203526.0</v>
      </c>
      <c r="C2519" s="1">
        <v>3.0</v>
      </c>
      <c r="D2519" s="1">
        <v>14.0</v>
      </c>
      <c r="E2519" s="1">
        <f t="shared" si="1"/>
        <v>39</v>
      </c>
      <c r="F2519" s="1" t="str">
        <f>VLOOKUP(E2519,State_code!$B$1:$C$56, 2, FALSE)</f>
        <v>OH</v>
      </c>
      <c r="G2519" s="1">
        <v>3914.0</v>
      </c>
      <c r="H2519" s="1">
        <v>-2.0</v>
      </c>
      <c r="I2519" s="1" t="s">
        <v>3287</v>
      </c>
      <c r="J2519" s="5">
        <v>1.0</v>
      </c>
    </row>
    <row r="2520" hidden="1">
      <c r="A2520" s="1" t="s">
        <v>523</v>
      </c>
      <c r="B2520" s="1">
        <v>203535.0</v>
      </c>
      <c r="C2520" s="1">
        <v>3.0</v>
      </c>
      <c r="D2520" s="1">
        <v>21.0</v>
      </c>
      <c r="E2520" s="1">
        <f t="shared" si="1"/>
        <v>39</v>
      </c>
      <c r="F2520" s="1" t="str">
        <f>VLOOKUP(E2520,State_code!$B$1:$C$56, 2, FALSE)</f>
        <v>OH</v>
      </c>
      <c r="G2520" s="1">
        <v>3912.0</v>
      </c>
      <c r="H2520" s="1">
        <v>-2.0</v>
      </c>
      <c r="I2520" s="1" t="s">
        <v>523</v>
      </c>
      <c r="J2520" s="5">
        <v>2.0</v>
      </c>
    </row>
    <row r="2521" hidden="1">
      <c r="A2521" s="1" t="s">
        <v>3288</v>
      </c>
      <c r="B2521" s="1">
        <v>203544.0</v>
      </c>
      <c r="C2521" s="1">
        <v>3.0</v>
      </c>
      <c r="D2521" s="1">
        <v>26.0</v>
      </c>
      <c r="E2521" s="1">
        <f t="shared" si="1"/>
        <v>39</v>
      </c>
      <c r="F2521" s="1" t="str">
        <f>VLOOKUP(E2521,State_code!$B$1:$C$56, 2, FALSE)</f>
        <v>OH</v>
      </c>
      <c r="G2521" s="1">
        <v>3910.0</v>
      </c>
      <c r="H2521" s="1">
        <v>95.0</v>
      </c>
      <c r="I2521" s="1" t="s">
        <v>3288</v>
      </c>
      <c r="J2521" s="5">
        <v>1.0</v>
      </c>
    </row>
    <row r="2522" hidden="1">
      <c r="A2522" s="1" t="s">
        <v>3289</v>
      </c>
      <c r="B2522" s="1">
        <v>203580.0</v>
      </c>
      <c r="C2522" s="1">
        <v>3.0</v>
      </c>
      <c r="D2522" s="1">
        <v>20.0</v>
      </c>
      <c r="E2522" s="1">
        <f t="shared" si="1"/>
        <v>39</v>
      </c>
      <c r="F2522" s="1" t="str">
        <f>VLOOKUP(E2522,State_code!$B$1:$C$56, 2, FALSE)</f>
        <v>OH</v>
      </c>
      <c r="G2522" s="1">
        <v>3914.0</v>
      </c>
      <c r="H2522" s="1">
        <v>-2.0</v>
      </c>
      <c r="I2522" s="1" t="s">
        <v>3289</v>
      </c>
      <c r="J2522" s="5">
        <v>1.0</v>
      </c>
    </row>
    <row r="2523" hidden="1">
      <c r="A2523" s="1" t="s">
        <v>3290</v>
      </c>
      <c r="B2523" s="1">
        <v>203599.0</v>
      </c>
      <c r="C2523" s="1">
        <v>3.0</v>
      </c>
      <c r="D2523" s="1">
        <v>2.0</v>
      </c>
      <c r="E2523" s="1">
        <f t="shared" si="1"/>
        <v>39</v>
      </c>
      <c r="F2523" s="1" t="str">
        <f>VLOOKUP(E2523,State_code!$B$1:$C$56, 2, FALSE)</f>
        <v>OH</v>
      </c>
      <c r="G2523" s="1">
        <v>3914.0</v>
      </c>
      <c r="H2523" s="1">
        <v>-2.0</v>
      </c>
      <c r="I2523" s="1" t="s">
        <v>3290</v>
      </c>
      <c r="J2523" s="5">
        <v>4.0</v>
      </c>
    </row>
    <row r="2524" hidden="1">
      <c r="A2524" s="1" t="s">
        <v>3291</v>
      </c>
      <c r="B2524" s="1">
        <v>203614.0</v>
      </c>
      <c r="C2524" s="1">
        <v>3.0</v>
      </c>
      <c r="D2524" s="1">
        <v>-2.0</v>
      </c>
      <c r="E2524" s="1">
        <f t="shared" si="1"/>
        <v>39</v>
      </c>
      <c r="F2524" s="1" t="str">
        <f>VLOOKUP(E2524,State_code!$B$1:$C$56, 2, FALSE)</f>
        <v>OH</v>
      </c>
      <c r="G2524" s="1">
        <v>3902.0</v>
      </c>
      <c r="H2524" s="1">
        <v>-2.0</v>
      </c>
      <c r="I2524" s="1" t="s">
        <v>3291</v>
      </c>
      <c r="J2524" s="5">
        <v>1.0</v>
      </c>
    </row>
    <row r="2525" hidden="1">
      <c r="A2525" s="1" t="s">
        <v>3292</v>
      </c>
      <c r="B2525" s="1">
        <v>203678.0</v>
      </c>
      <c r="C2525" s="1">
        <v>3.0</v>
      </c>
      <c r="D2525" s="1">
        <v>9.0</v>
      </c>
      <c r="E2525" s="1">
        <f t="shared" si="1"/>
        <v>39</v>
      </c>
      <c r="F2525" s="1" t="str">
        <f>VLOOKUP(E2525,State_code!$B$1:$C$56, 2, FALSE)</f>
        <v>OH</v>
      </c>
      <c r="G2525" s="1">
        <v>3904.0</v>
      </c>
      <c r="H2525" s="1">
        <v>-2.0</v>
      </c>
      <c r="I2525" s="1" t="s">
        <v>3292</v>
      </c>
      <c r="J2525" s="5">
        <v>3.0</v>
      </c>
    </row>
    <row r="2526" hidden="1">
      <c r="A2526" s="1" t="s">
        <v>3293</v>
      </c>
      <c r="B2526" s="1">
        <v>203720.0</v>
      </c>
      <c r="C2526" s="1">
        <v>3.0</v>
      </c>
      <c r="D2526" s="1">
        <v>13.0</v>
      </c>
      <c r="E2526" s="1">
        <f t="shared" si="1"/>
        <v>39</v>
      </c>
      <c r="F2526" s="1" t="str">
        <f>VLOOKUP(E2526,State_code!$B$1:$C$56, 2, FALSE)</f>
        <v>OH</v>
      </c>
      <c r="G2526" s="1">
        <v>3905.0</v>
      </c>
      <c r="H2526" s="1">
        <v>-2.0</v>
      </c>
      <c r="I2526" s="1" t="s">
        <v>3293</v>
      </c>
      <c r="J2526" s="5">
        <v>3.0</v>
      </c>
    </row>
    <row r="2527" hidden="1">
      <c r="A2527" s="1" t="s">
        <v>3294</v>
      </c>
      <c r="B2527" s="1">
        <v>203739.0</v>
      </c>
      <c r="C2527" s="1">
        <v>3.0</v>
      </c>
      <c r="D2527" s="1">
        <v>13.0</v>
      </c>
      <c r="E2527" s="1">
        <f t="shared" si="1"/>
        <v>39</v>
      </c>
      <c r="F2527" s="1" t="str">
        <f>VLOOKUP(E2527,State_code!$B$1:$C$56, 2, FALSE)</f>
        <v>OH</v>
      </c>
      <c r="G2527" s="1">
        <v>3909.0</v>
      </c>
      <c r="H2527" s="1">
        <v>-2.0</v>
      </c>
      <c r="I2527" s="1" t="s">
        <v>3294</v>
      </c>
      <c r="J2527" s="5">
        <v>2.0</v>
      </c>
    </row>
    <row r="2528" hidden="1">
      <c r="A2528" s="1" t="s">
        <v>3295</v>
      </c>
      <c r="B2528" s="1">
        <v>203748.0</v>
      </c>
      <c r="C2528" s="1">
        <v>3.0</v>
      </c>
      <c r="D2528" s="1">
        <v>2.0</v>
      </c>
      <c r="E2528" s="1">
        <f t="shared" si="1"/>
        <v>39</v>
      </c>
      <c r="F2528" s="1" t="str">
        <f>VLOOKUP(E2528,State_code!$B$1:$C$56, 2, FALSE)</f>
        <v>OH</v>
      </c>
      <c r="G2528" s="1">
        <v>3905.0</v>
      </c>
      <c r="H2528" s="1">
        <v>-2.0</v>
      </c>
      <c r="I2528" s="1" t="s">
        <v>3295</v>
      </c>
      <c r="J2528" s="5">
        <v>4.0</v>
      </c>
    </row>
    <row r="2529" hidden="1">
      <c r="A2529" s="1" t="s">
        <v>3296</v>
      </c>
      <c r="B2529" s="1">
        <v>203757.0</v>
      </c>
      <c r="C2529" s="1">
        <v>3.0</v>
      </c>
      <c r="D2529" s="1">
        <v>20.0</v>
      </c>
      <c r="E2529" s="1">
        <f t="shared" si="1"/>
        <v>39</v>
      </c>
      <c r="F2529" s="1" t="str">
        <f>VLOOKUP(E2529,State_code!$B$1:$C$56, 2, FALSE)</f>
        <v>OH</v>
      </c>
      <c r="G2529" s="1">
        <v>3909.0</v>
      </c>
      <c r="H2529" s="1">
        <v>30.0</v>
      </c>
      <c r="I2529" s="1" t="s">
        <v>3296</v>
      </c>
      <c r="J2529" s="5">
        <v>4.0</v>
      </c>
    </row>
    <row r="2530" hidden="1">
      <c r="A2530" s="1" t="s">
        <v>3297</v>
      </c>
      <c r="B2530" s="1">
        <v>203775.0</v>
      </c>
      <c r="C2530" s="1">
        <v>3.0</v>
      </c>
      <c r="D2530" s="1">
        <v>19.0</v>
      </c>
      <c r="E2530" s="1">
        <f t="shared" si="1"/>
        <v>39</v>
      </c>
      <c r="F2530" s="1" t="str">
        <f>VLOOKUP(E2530,State_code!$B$1:$C$56, 2, FALSE)</f>
        <v>OH</v>
      </c>
      <c r="G2530" s="1">
        <v>3913.0</v>
      </c>
      <c r="H2530" s="1">
        <v>65.0</v>
      </c>
      <c r="I2530" s="1" t="s">
        <v>3297</v>
      </c>
      <c r="J2530" s="5">
        <v>1.0</v>
      </c>
    </row>
    <row r="2531" hidden="1">
      <c r="A2531" s="1" t="s">
        <v>3298</v>
      </c>
      <c r="B2531" s="1">
        <v>203845.0</v>
      </c>
      <c r="C2531" s="1">
        <v>3.0</v>
      </c>
      <c r="D2531" s="1">
        <v>22.0</v>
      </c>
      <c r="E2531" s="1">
        <f t="shared" si="1"/>
        <v>39</v>
      </c>
      <c r="F2531" s="1" t="str">
        <f>VLOOKUP(E2531,State_code!$B$1:$C$56, 2, FALSE)</f>
        <v>OH</v>
      </c>
      <c r="G2531" s="1">
        <v>3906.0</v>
      </c>
      <c r="H2531" s="1">
        <v>-2.0</v>
      </c>
      <c r="I2531" s="1" t="s">
        <v>3298</v>
      </c>
      <c r="J2531" s="5">
        <v>1.0</v>
      </c>
    </row>
    <row r="2532" hidden="1">
      <c r="A2532" s="1" t="s">
        <v>3299</v>
      </c>
      <c r="B2532" s="1">
        <v>203881.0</v>
      </c>
      <c r="C2532" s="1">
        <v>3.0</v>
      </c>
      <c r="D2532" s="1">
        <v>9.0</v>
      </c>
      <c r="E2532" s="1">
        <f t="shared" si="1"/>
        <v>39</v>
      </c>
      <c r="F2532" s="1" t="str">
        <f>VLOOKUP(E2532,State_code!$B$1:$C$56, 2, FALSE)</f>
        <v>OH</v>
      </c>
      <c r="G2532" s="1">
        <v>3904.0</v>
      </c>
      <c r="H2532" s="1">
        <v>-2.0</v>
      </c>
      <c r="I2532" s="1" t="s">
        <v>3299</v>
      </c>
      <c r="J2532" s="5">
        <v>1.0</v>
      </c>
    </row>
    <row r="2533" hidden="1">
      <c r="A2533" s="1" t="s">
        <v>3300</v>
      </c>
      <c r="B2533" s="1">
        <v>203942.0</v>
      </c>
      <c r="C2533" s="1">
        <v>3.0</v>
      </c>
      <c r="D2533" s="1">
        <v>-2.0</v>
      </c>
      <c r="E2533" s="1">
        <f t="shared" si="1"/>
        <v>39</v>
      </c>
      <c r="F2533" s="1" t="str">
        <f>VLOOKUP(E2533,State_code!$B$1:$C$56, 2, FALSE)</f>
        <v>OH</v>
      </c>
      <c r="G2533" s="1">
        <v>3907.0</v>
      </c>
      <c r="H2533" s="1">
        <v>-2.0</v>
      </c>
      <c r="I2533" s="1" t="s">
        <v>3300</v>
      </c>
      <c r="J2533" s="5">
        <v>1.0</v>
      </c>
    </row>
    <row r="2534" hidden="1">
      <c r="A2534" s="1" t="s">
        <v>3301</v>
      </c>
      <c r="B2534" s="1">
        <v>203960.0</v>
      </c>
      <c r="C2534" s="1">
        <v>3.0</v>
      </c>
      <c r="D2534" s="1">
        <v>26.0</v>
      </c>
      <c r="E2534" s="1">
        <f t="shared" si="1"/>
        <v>39</v>
      </c>
      <c r="F2534" s="1" t="str">
        <f>VLOOKUP(E2534,State_code!$B$1:$C$56, 2, FALSE)</f>
        <v>OH</v>
      </c>
      <c r="G2534" s="1">
        <v>3909.0</v>
      </c>
      <c r="H2534" s="1">
        <v>30.0</v>
      </c>
      <c r="I2534" s="1" t="s">
        <v>3301</v>
      </c>
      <c r="J2534" s="5">
        <v>1.0</v>
      </c>
    </row>
    <row r="2535" hidden="1">
      <c r="A2535" s="1" t="s">
        <v>3302</v>
      </c>
      <c r="B2535" s="1">
        <v>203997.0</v>
      </c>
      <c r="C2535" s="1">
        <v>3.0</v>
      </c>
      <c r="D2535" s="1">
        <v>24.0</v>
      </c>
      <c r="E2535" s="1">
        <f t="shared" si="1"/>
        <v>39</v>
      </c>
      <c r="F2535" s="1" t="str">
        <f>VLOOKUP(E2535,State_code!$B$1:$C$56, 2, FALSE)</f>
        <v>OH</v>
      </c>
      <c r="G2535" s="1">
        <v>3904.0</v>
      </c>
      <c r="H2535" s="1">
        <v>71.0</v>
      </c>
      <c r="I2535" s="1" t="s">
        <v>3302</v>
      </c>
      <c r="J2535" s="5">
        <v>2.0</v>
      </c>
    </row>
    <row r="2536" hidden="1">
      <c r="A2536" s="1" t="s">
        <v>3303</v>
      </c>
      <c r="B2536" s="1">
        <v>204006.0</v>
      </c>
      <c r="C2536" s="1">
        <v>3.0</v>
      </c>
      <c r="D2536" s="1">
        <v>22.0</v>
      </c>
      <c r="E2536" s="1">
        <f t="shared" si="1"/>
        <v>39</v>
      </c>
      <c r="F2536" s="1" t="str">
        <f>VLOOKUP(E2536,State_code!$B$1:$C$56, 2, FALSE)</f>
        <v>OH</v>
      </c>
      <c r="G2536" s="1">
        <v>3908.0</v>
      </c>
      <c r="H2536" s="1">
        <v>-2.0</v>
      </c>
      <c r="I2536" s="1" t="s">
        <v>3303</v>
      </c>
      <c r="J2536" s="5">
        <v>2.0</v>
      </c>
    </row>
    <row r="2537" hidden="1">
      <c r="A2537" s="1" t="s">
        <v>3304</v>
      </c>
      <c r="B2537" s="1">
        <v>204015.0</v>
      </c>
      <c r="C2537" s="1">
        <v>3.0</v>
      </c>
      <c r="D2537" s="1">
        <v>22.0</v>
      </c>
      <c r="E2537" s="1">
        <f t="shared" si="1"/>
        <v>39</v>
      </c>
      <c r="F2537" s="1" t="str">
        <f>VLOOKUP(E2537,State_code!$B$1:$C$56, 2, FALSE)</f>
        <v>OH</v>
      </c>
      <c r="G2537" s="1">
        <v>3908.0</v>
      </c>
      <c r="H2537" s="1">
        <v>-2.0</v>
      </c>
      <c r="I2537" s="1" t="s">
        <v>3304</v>
      </c>
      <c r="J2537" s="5">
        <v>2.0</v>
      </c>
    </row>
    <row r="2538" hidden="1">
      <c r="A2538" s="1" t="s">
        <v>3305</v>
      </c>
      <c r="B2538" s="1">
        <v>204024.0</v>
      </c>
      <c r="C2538" s="1">
        <v>3.0</v>
      </c>
      <c r="D2538" s="1">
        <v>16.0</v>
      </c>
      <c r="E2538" s="1">
        <f t="shared" si="1"/>
        <v>39</v>
      </c>
      <c r="F2538" s="1" t="str">
        <f>VLOOKUP(E2538,State_code!$B$1:$C$56, 2, FALSE)</f>
        <v>OH</v>
      </c>
      <c r="G2538" s="1">
        <v>3908.0</v>
      </c>
      <c r="H2538" s="1">
        <v>-2.0</v>
      </c>
      <c r="I2538" s="1" t="s">
        <v>3305</v>
      </c>
      <c r="J2538" s="5">
        <v>2.0</v>
      </c>
    </row>
    <row r="2539" hidden="1">
      <c r="A2539" s="1" t="s">
        <v>3306</v>
      </c>
      <c r="B2539" s="1">
        <v>204121.0</v>
      </c>
      <c r="C2539" s="1">
        <v>3.0</v>
      </c>
      <c r="D2539" s="1">
        <v>-2.0</v>
      </c>
      <c r="E2539" s="1">
        <f t="shared" si="1"/>
        <v>39</v>
      </c>
      <c r="F2539" s="1" t="str">
        <f>VLOOKUP(E2539,State_code!$B$1:$C$56, 2, FALSE)</f>
        <v>OH</v>
      </c>
      <c r="G2539" s="1">
        <v>3901.0</v>
      </c>
      <c r="H2539" s="1">
        <v>-2.0</v>
      </c>
      <c r="I2539" s="1" t="s">
        <v>3306</v>
      </c>
      <c r="J2539" s="5">
        <v>1.0</v>
      </c>
    </row>
    <row r="2540" hidden="1">
      <c r="A2540" s="1" t="s">
        <v>3307</v>
      </c>
      <c r="B2540" s="1">
        <v>204158.0</v>
      </c>
      <c r="C2540" s="1">
        <v>3.0</v>
      </c>
      <c r="D2540" s="1">
        <v>-2.0</v>
      </c>
      <c r="E2540" s="1">
        <f t="shared" si="1"/>
        <v>39</v>
      </c>
      <c r="F2540" s="1" t="str">
        <f>VLOOKUP(E2540,State_code!$B$1:$C$56, 2, FALSE)</f>
        <v>OH</v>
      </c>
      <c r="G2540" s="1">
        <v>3910.0</v>
      </c>
      <c r="H2540" s="1">
        <v>-2.0</v>
      </c>
      <c r="I2540" s="1" t="s">
        <v>3307</v>
      </c>
      <c r="J2540" s="5">
        <v>1.0</v>
      </c>
    </row>
    <row r="2541" hidden="1">
      <c r="A2541" s="1" t="s">
        <v>3308</v>
      </c>
      <c r="B2541" s="1">
        <v>204176.0</v>
      </c>
      <c r="C2541" s="1">
        <v>3.0</v>
      </c>
      <c r="D2541" s="1">
        <v>26.0</v>
      </c>
      <c r="E2541" s="1">
        <f t="shared" si="1"/>
        <v>39</v>
      </c>
      <c r="F2541" s="1" t="str">
        <f>VLOOKUP(E2541,State_code!$B$1:$C$56, 2, FALSE)</f>
        <v>OH</v>
      </c>
      <c r="G2541" s="1">
        <v>3915.0</v>
      </c>
      <c r="H2541" s="1">
        <v>30.0</v>
      </c>
      <c r="I2541" s="1" t="s">
        <v>3308</v>
      </c>
      <c r="J2541" s="5">
        <v>1.0</v>
      </c>
    </row>
    <row r="2542" hidden="1">
      <c r="A2542" s="1" t="s">
        <v>3309</v>
      </c>
      <c r="B2542" s="1">
        <v>204185.0</v>
      </c>
      <c r="C2542" s="1">
        <v>3.0</v>
      </c>
      <c r="D2542" s="1">
        <v>20.0</v>
      </c>
      <c r="E2542" s="1">
        <f t="shared" si="1"/>
        <v>39</v>
      </c>
      <c r="F2542" s="1" t="str">
        <f>VLOOKUP(E2542,State_code!$B$1:$C$56, 2, FALSE)</f>
        <v>OH</v>
      </c>
      <c r="G2542" s="1">
        <v>3906.0</v>
      </c>
      <c r="H2542" s="1">
        <v>-2.0</v>
      </c>
      <c r="I2542" s="1" t="s">
        <v>3309</v>
      </c>
      <c r="J2542" s="5">
        <v>1.0</v>
      </c>
    </row>
    <row r="2543" hidden="1">
      <c r="A2543" s="1" t="s">
        <v>3310</v>
      </c>
      <c r="B2543" s="1">
        <v>204194.0</v>
      </c>
      <c r="C2543" s="1">
        <v>3.0</v>
      </c>
      <c r="D2543" s="1">
        <v>19.0</v>
      </c>
      <c r="E2543" s="1">
        <f t="shared" si="1"/>
        <v>39</v>
      </c>
      <c r="F2543" s="1" t="str">
        <f>VLOOKUP(E2543,State_code!$B$1:$C$56, 2, FALSE)</f>
        <v>OH</v>
      </c>
      <c r="G2543" s="1">
        <v>3912.0</v>
      </c>
      <c r="H2543" s="1">
        <v>59.0</v>
      </c>
      <c r="I2543" s="1" t="s">
        <v>3310</v>
      </c>
      <c r="J2543" s="5">
        <v>1.0</v>
      </c>
    </row>
    <row r="2544" hidden="1">
      <c r="A2544" s="1" t="s">
        <v>3311</v>
      </c>
      <c r="B2544" s="1">
        <v>204200.0</v>
      </c>
      <c r="C2544" s="1">
        <v>3.0</v>
      </c>
      <c r="D2544" s="1">
        <v>17.0</v>
      </c>
      <c r="E2544" s="1">
        <f t="shared" si="1"/>
        <v>39</v>
      </c>
      <c r="F2544" s="1" t="str">
        <f>VLOOKUP(E2544,State_code!$B$1:$C$56, 2, FALSE)</f>
        <v>OH</v>
      </c>
      <c r="G2544" s="1">
        <v>3901.0</v>
      </c>
      <c r="H2544" s="1">
        <v>30.0</v>
      </c>
      <c r="I2544" s="1" t="s">
        <v>3311</v>
      </c>
      <c r="J2544" s="5">
        <v>1.0</v>
      </c>
    </row>
    <row r="2545" hidden="1">
      <c r="A2545" s="1" t="s">
        <v>3312</v>
      </c>
      <c r="B2545" s="1">
        <v>204255.0</v>
      </c>
      <c r="C2545" s="1">
        <v>3.0</v>
      </c>
      <c r="D2545" s="1">
        <v>6.0</v>
      </c>
      <c r="E2545" s="1">
        <f t="shared" si="1"/>
        <v>39</v>
      </c>
      <c r="F2545" s="1" t="str">
        <f>VLOOKUP(E2545,State_code!$B$1:$C$56, 2, FALSE)</f>
        <v>OH</v>
      </c>
      <c r="G2545" s="1">
        <v>3912.0</v>
      </c>
      <c r="H2545" s="1">
        <v>-2.0</v>
      </c>
      <c r="I2545" s="1" t="s">
        <v>3312</v>
      </c>
      <c r="J2545" s="5">
        <v>1.0</v>
      </c>
    </row>
    <row r="2546" hidden="1">
      <c r="A2546" s="1" t="s">
        <v>393</v>
      </c>
      <c r="B2546" s="1">
        <v>204264.0</v>
      </c>
      <c r="C2546" s="1">
        <v>3.0</v>
      </c>
      <c r="D2546" s="1">
        <v>20.0</v>
      </c>
      <c r="E2546" s="1">
        <f t="shared" si="1"/>
        <v>39</v>
      </c>
      <c r="F2546" s="1" t="str">
        <f>VLOOKUP(E2546,State_code!$B$1:$C$56, 2, FALSE)</f>
        <v>OH</v>
      </c>
      <c r="G2546" s="1">
        <v>3912.0</v>
      </c>
      <c r="H2546" s="1">
        <v>66.0</v>
      </c>
      <c r="I2546" s="1" t="s">
        <v>393</v>
      </c>
      <c r="J2546" s="5">
        <v>2.0</v>
      </c>
    </row>
    <row r="2547" hidden="1">
      <c r="A2547" s="1" t="s">
        <v>3313</v>
      </c>
      <c r="B2547" s="1">
        <v>204334.0</v>
      </c>
      <c r="C2547" s="1">
        <v>3.0</v>
      </c>
      <c r="D2547" s="1">
        <v>-2.0</v>
      </c>
      <c r="E2547" s="1">
        <f t="shared" si="1"/>
        <v>39</v>
      </c>
      <c r="F2547" s="1" t="str">
        <f>VLOOKUP(E2547,State_code!$B$1:$C$56, 2, FALSE)</f>
        <v>OH</v>
      </c>
      <c r="G2547" s="1">
        <v>3913.0</v>
      </c>
      <c r="H2547" s="1">
        <v>-2.0</v>
      </c>
      <c r="I2547" s="1" t="s">
        <v>3313</v>
      </c>
      <c r="J2547" s="5">
        <v>4.0</v>
      </c>
    </row>
    <row r="2548" hidden="1">
      <c r="A2548" s="1" t="s">
        <v>3314</v>
      </c>
      <c r="B2548" s="1">
        <v>204422.0</v>
      </c>
      <c r="C2548" s="1">
        <v>3.0</v>
      </c>
      <c r="D2548" s="1">
        <v>9.0</v>
      </c>
      <c r="E2548" s="1">
        <f t="shared" si="1"/>
        <v>39</v>
      </c>
      <c r="F2548" s="1" t="str">
        <f>VLOOKUP(E2548,State_code!$B$1:$C$56, 2, FALSE)</f>
        <v>OH</v>
      </c>
      <c r="G2548" s="1">
        <v>3904.0</v>
      </c>
      <c r="H2548" s="1">
        <v>-2.0</v>
      </c>
      <c r="I2548" s="1" t="s">
        <v>3314</v>
      </c>
      <c r="J2548" s="5">
        <v>4.0</v>
      </c>
    </row>
    <row r="2549" hidden="1">
      <c r="A2549" s="1" t="s">
        <v>3315</v>
      </c>
      <c r="B2549" s="1">
        <v>204431.0</v>
      </c>
      <c r="C2549" s="1">
        <v>3.0</v>
      </c>
      <c r="D2549" s="1">
        <v>-2.0</v>
      </c>
      <c r="E2549" s="1">
        <f t="shared" si="1"/>
        <v>39</v>
      </c>
      <c r="F2549" s="1" t="str">
        <f>VLOOKUP(E2549,State_code!$B$1:$C$56, 2, FALSE)</f>
        <v>OH</v>
      </c>
      <c r="G2549" s="1">
        <v>3905.0</v>
      </c>
      <c r="H2549" s="1">
        <v>-2.0</v>
      </c>
      <c r="I2549" s="1" t="s">
        <v>3315</v>
      </c>
      <c r="J2549" s="5">
        <v>4.0</v>
      </c>
    </row>
    <row r="2550" hidden="1">
      <c r="A2550" s="1" t="s">
        <v>3316</v>
      </c>
      <c r="B2550" s="1">
        <v>204440.0</v>
      </c>
      <c r="C2550" s="1">
        <v>3.0</v>
      </c>
      <c r="D2550" s="1">
        <v>9.0</v>
      </c>
      <c r="E2550" s="1">
        <f t="shared" si="1"/>
        <v>39</v>
      </c>
      <c r="F2550" s="1" t="str">
        <f>VLOOKUP(E2550,State_code!$B$1:$C$56, 2, FALSE)</f>
        <v>OH</v>
      </c>
      <c r="G2550" s="1">
        <v>3905.0</v>
      </c>
      <c r="H2550" s="1">
        <v>-2.0</v>
      </c>
      <c r="I2550" s="1" t="s">
        <v>3316</v>
      </c>
      <c r="J2550" s="5">
        <v>1.0</v>
      </c>
    </row>
    <row r="2551" hidden="1">
      <c r="A2551" s="1" t="s">
        <v>3317</v>
      </c>
      <c r="B2551" s="1">
        <v>204459.0</v>
      </c>
      <c r="C2551" s="1">
        <v>3.0</v>
      </c>
      <c r="D2551" s="1">
        <v>-2.0</v>
      </c>
      <c r="E2551" s="1">
        <f t="shared" si="1"/>
        <v>39</v>
      </c>
      <c r="F2551" s="1" t="str">
        <f>VLOOKUP(E2551,State_code!$B$1:$C$56, 2, FALSE)</f>
        <v>OH</v>
      </c>
      <c r="G2551" s="1">
        <v>3909.0</v>
      </c>
      <c r="H2551" s="1">
        <v>-2.0</v>
      </c>
      <c r="I2551" s="1" t="s">
        <v>3317</v>
      </c>
      <c r="J2551" s="5">
        <v>2.0</v>
      </c>
    </row>
    <row r="2552" hidden="1">
      <c r="A2552" s="1" t="s">
        <v>3318</v>
      </c>
      <c r="B2552" s="1">
        <v>204468.0</v>
      </c>
      <c r="C2552" s="1">
        <v>3.0</v>
      </c>
      <c r="D2552" s="1">
        <v>22.0</v>
      </c>
      <c r="E2552" s="1">
        <f t="shared" si="1"/>
        <v>39</v>
      </c>
      <c r="F2552" s="1" t="str">
        <f>VLOOKUP(E2552,State_code!$B$1:$C$56, 2, FALSE)</f>
        <v>OH</v>
      </c>
      <c r="G2552" s="1">
        <v>3911.0</v>
      </c>
      <c r="H2552" s="1">
        <v>30.0</v>
      </c>
      <c r="I2552" s="1" t="s">
        <v>3318</v>
      </c>
      <c r="J2552" s="5">
        <v>1.0</v>
      </c>
    </row>
    <row r="2553" hidden="1">
      <c r="A2553" s="1" t="s">
        <v>3319</v>
      </c>
      <c r="B2553" s="1">
        <v>204477.0</v>
      </c>
      <c r="C2553" s="1">
        <v>3.0</v>
      </c>
      <c r="D2553" s="1">
        <v>25.0</v>
      </c>
      <c r="E2553" s="1">
        <f t="shared" si="1"/>
        <v>39</v>
      </c>
      <c r="F2553" s="1" t="str">
        <f>VLOOKUP(E2553,State_code!$B$1:$C$56, 2, FALSE)</f>
        <v>OH</v>
      </c>
      <c r="G2553" s="1">
        <v>3914.0</v>
      </c>
      <c r="H2553" s="1">
        <v>-2.0</v>
      </c>
      <c r="I2553" s="1" t="s">
        <v>3319</v>
      </c>
      <c r="J2553" s="5">
        <v>4.0</v>
      </c>
    </row>
    <row r="2554" hidden="1">
      <c r="A2554" s="1" t="s">
        <v>3320</v>
      </c>
      <c r="B2554" s="1">
        <v>204486.0</v>
      </c>
      <c r="C2554" s="1">
        <v>3.0</v>
      </c>
      <c r="D2554" s="1">
        <v>23.0</v>
      </c>
      <c r="E2554" s="1">
        <f t="shared" si="1"/>
        <v>39</v>
      </c>
      <c r="F2554" s="1" t="str">
        <f>VLOOKUP(E2554,State_code!$B$1:$C$56, 2, FALSE)</f>
        <v>OH</v>
      </c>
      <c r="G2554" s="1">
        <v>3904.0</v>
      </c>
      <c r="H2554" s="1">
        <v>-2.0</v>
      </c>
      <c r="I2554" s="1" t="s">
        <v>3320</v>
      </c>
      <c r="J2554" s="5">
        <v>4.0</v>
      </c>
    </row>
    <row r="2555" hidden="1">
      <c r="A2555" s="1" t="s">
        <v>33</v>
      </c>
      <c r="B2555" s="1">
        <v>204501.0</v>
      </c>
      <c r="C2555" s="1">
        <v>3.0</v>
      </c>
      <c r="D2555" s="1">
        <v>21.0</v>
      </c>
      <c r="E2555" s="1">
        <f t="shared" si="1"/>
        <v>39</v>
      </c>
      <c r="F2555" s="1" t="str">
        <f>VLOOKUP(E2555,State_code!$B$1:$C$56, 2, FALSE)</f>
        <v>OH</v>
      </c>
      <c r="G2555" s="1">
        <v>3905.0</v>
      </c>
      <c r="H2555" s="1">
        <v>-2.0</v>
      </c>
      <c r="I2555" s="1" t="s">
        <v>33</v>
      </c>
      <c r="J2555" s="5">
        <v>2.0</v>
      </c>
    </row>
    <row r="2556" hidden="1">
      <c r="A2556" s="1" t="s">
        <v>3321</v>
      </c>
      <c r="B2556" s="1">
        <v>204608.0</v>
      </c>
      <c r="C2556" s="1">
        <v>3.0</v>
      </c>
      <c r="D2556" s="1">
        <v>11.0</v>
      </c>
      <c r="E2556" s="1">
        <f t="shared" si="1"/>
        <v>39</v>
      </c>
      <c r="F2556" s="1" t="str">
        <f>VLOOKUP(E2556,State_code!$B$1:$C$56, 2, FALSE)</f>
        <v>OH</v>
      </c>
      <c r="G2556" s="1">
        <v>3911.0</v>
      </c>
      <c r="H2556" s="1">
        <v>-2.0</v>
      </c>
      <c r="I2556" s="1" t="s">
        <v>3321</v>
      </c>
      <c r="J2556" s="5">
        <v>3.0</v>
      </c>
    </row>
    <row r="2557" hidden="1">
      <c r="A2557" s="1" t="s">
        <v>3322</v>
      </c>
      <c r="B2557" s="1">
        <v>204617.0</v>
      </c>
      <c r="C2557" s="1">
        <v>3.0</v>
      </c>
      <c r="D2557" s="1">
        <v>19.0</v>
      </c>
      <c r="E2557" s="1">
        <f t="shared" si="1"/>
        <v>39</v>
      </c>
      <c r="F2557" s="1" t="str">
        <f>VLOOKUP(E2557,State_code!$B$1:$C$56, 2, FALSE)</f>
        <v>OH</v>
      </c>
      <c r="G2557" s="1">
        <v>3903.0</v>
      </c>
      <c r="H2557" s="1">
        <v>30.0</v>
      </c>
      <c r="I2557" s="1" t="s">
        <v>3322</v>
      </c>
      <c r="J2557" s="5">
        <v>4.0</v>
      </c>
    </row>
    <row r="2558" hidden="1">
      <c r="A2558" s="1" t="s">
        <v>3323</v>
      </c>
      <c r="B2558" s="1">
        <v>204635.0</v>
      </c>
      <c r="C2558" s="1">
        <v>3.0</v>
      </c>
      <c r="D2558" s="1">
        <v>22.0</v>
      </c>
      <c r="E2558" s="1">
        <f t="shared" si="1"/>
        <v>39</v>
      </c>
      <c r="F2558" s="1" t="str">
        <f>VLOOKUP(E2558,State_code!$B$1:$C$56, 2, FALSE)</f>
        <v>OH</v>
      </c>
      <c r="G2558" s="1">
        <v>3904.0</v>
      </c>
      <c r="H2558" s="1">
        <v>71.0</v>
      </c>
      <c r="I2558" s="1" t="s">
        <v>3323</v>
      </c>
      <c r="J2558" s="5">
        <v>2.0</v>
      </c>
    </row>
    <row r="2559" hidden="1">
      <c r="A2559" s="1" t="s">
        <v>3324</v>
      </c>
      <c r="B2559" s="1">
        <v>204662.0</v>
      </c>
      <c r="C2559" s="1">
        <v>3.0</v>
      </c>
      <c r="D2559" s="1">
        <v>4.0</v>
      </c>
      <c r="E2559" s="1">
        <f t="shared" si="1"/>
        <v>39</v>
      </c>
      <c r="F2559" s="1" t="str">
        <f>VLOOKUP(E2559,State_code!$B$1:$C$56, 2, FALSE)</f>
        <v>OH</v>
      </c>
      <c r="G2559" s="1">
        <v>3907.0</v>
      </c>
      <c r="H2559" s="1">
        <v>-2.0</v>
      </c>
      <c r="I2559" s="1" t="s">
        <v>3324</v>
      </c>
      <c r="J2559" s="5">
        <v>2.0</v>
      </c>
    </row>
    <row r="2560" hidden="1">
      <c r="A2560" s="1" t="s">
        <v>3325</v>
      </c>
      <c r="B2560" s="1">
        <v>204671.0</v>
      </c>
      <c r="C2560" s="1">
        <v>3.0</v>
      </c>
      <c r="D2560" s="1">
        <v>22.0</v>
      </c>
      <c r="E2560" s="1">
        <f t="shared" si="1"/>
        <v>39</v>
      </c>
      <c r="F2560" s="1" t="str">
        <f>VLOOKUP(E2560,State_code!$B$1:$C$56, 2, FALSE)</f>
        <v>OH</v>
      </c>
      <c r="G2560" s="1">
        <v>3904.0</v>
      </c>
      <c r="H2560" s="1">
        <v>-2.0</v>
      </c>
      <c r="I2560" s="1" t="s">
        <v>3325</v>
      </c>
      <c r="J2560" s="5">
        <v>3.0</v>
      </c>
    </row>
    <row r="2561" hidden="1">
      <c r="A2561" s="1" t="s">
        <v>3326</v>
      </c>
      <c r="B2561" s="1">
        <v>204680.0</v>
      </c>
      <c r="C2561" s="1">
        <v>3.0</v>
      </c>
      <c r="D2561" s="1">
        <v>23.0</v>
      </c>
      <c r="E2561" s="1">
        <f t="shared" si="1"/>
        <v>39</v>
      </c>
      <c r="F2561" s="1" t="str">
        <f>VLOOKUP(E2561,State_code!$B$1:$C$56, 2, FALSE)</f>
        <v>OH</v>
      </c>
      <c r="G2561" s="1">
        <v>3904.0</v>
      </c>
      <c r="H2561" s="1">
        <v>-2.0</v>
      </c>
      <c r="I2561" s="1" t="s">
        <v>3326</v>
      </c>
      <c r="J2561" s="5">
        <v>2.0</v>
      </c>
    </row>
    <row r="2562" hidden="1">
      <c r="A2562" s="1" t="s">
        <v>3327</v>
      </c>
      <c r="B2562" s="1">
        <v>204699.0</v>
      </c>
      <c r="C2562" s="1">
        <v>3.0</v>
      </c>
      <c r="D2562" s="1">
        <v>23.0</v>
      </c>
      <c r="E2562" s="1">
        <f t="shared" si="1"/>
        <v>39</v>
      </c>
      <c r="F2562" s="1" t="str">
        <f>VLOOKUP(E2562,State_code!$B$1:$C$56, 2, FALSE)</f>
        <v>OH</v>
      </c>
      <c r="G2562" s="1">
        <v>3904.0</v>
      </c>
      <c r="H2562" s="1">
        <v>-2.0</v>
      </c>
      <c r="I2562" s="1" t="s">
        <v>3327</v>
      </c>
      <c r="J2562" s="5">
        <v>1.0</v>
      </c>
    </row>
    <row r="2563" hidden="1">
      <c r="A2563" s="1" t="s">
        <v>3328</v>
      </c>
      <c r="B2563" s="1">
        <v>204705.0</v>
      </c>
      <c r="C2563" s="1">
        <v>3.0</v>
      </c>
      <c r="D2563" s="1">
        <v>23.0</v>
      </c>
      <c r="E2563" s="1">
        <f t="shared" si="1"/>
        <v>39</v>
      </c>
      <c r="F2563" s="1" t="str">
        <f>VLOOKUP(E2563,State_code!$B$1:$C$56, 2, FALSE)</f>
        <v>OH</v>
      </c>
      <c r="G2563" s="1">
        <v>3912.0</v>
      </c>
      <c r="H2563" s="1">
        <v>-2.0</v>
      </c>
      <c r="I2563" s="1" t="s">
        <v>3328</v>
      </c>
      <c r="J2563" s="5">
        <v>1.0</v>
      </c>
    </row>
    <row r="2564" hidden="1">
      <c r="A2564" s="1" t="s">
        <v>3329</v>
      </c>
      <c r="B2564" s="1">
        <v>204714.0</v>
      </c>
      <c r="C2564" s="1">
        <v>3.0</v>
      </c>
      <c r="D2564" s="1">
        <v>-2.0</v>
      </c>
      <c r="E2564" s="1">
        <f t="shared" si="1"/>
        <v>39</v>
      </c>
      <c r="F2564" s="1" t="str">
        <f>VLOOKUP(E2564,State_code!$B$1:$C$56, 2, FALSE)</f>
        <v>OH</v>
      </c>
      <c r="G2564" s="1">
        <v>3904.0</v>
      </c>
      <c r="H2564" s="1">
        <v>-2.0</v>
      </c>
      <c r="I2564" s="1" t="s">
        <v>3329</v>
      </c>
      <c r="J2564" s="5">
        <v>1.0</v>
      </c>
    </row>
    <row r="2565" hidden="1">
      <c r="A2565" s="1" t="s">
        <v>3330</v>
      </c>
      <c r="B2565" s="1">
        <v>204723.0</v>
      </c>
      <c r="C2565" s="1">
        <v>3.0</v>
      </c>
      <c r="D2565" s="1">
        <v>-2.0</v>
      </c>
      <c r="E2565" s="1">
        <f t="shared" si="1"/>
        <v>39</v>
      </c>
      <c r="F2565" s="1" t="str">
        <f>VLOOKUP(E2565,State_code!$B$1:$C$56, 2, FALSE)</f>
        <v>OH</v>
      </c>
      <c r="G2565" s="1">
        <v>3903.0</v>
      </c>
      <c r="H2565" s="1">
        <v>-2.0</v>
      </c>
      <c r="I2565" s="1" t="s">
        <v>3330</v>
      </c>
      <c r="J2565" s="5">
        <v>2.0</v>
      </c>
    </row>
    <row r="2566" hidden="1">
      <c r="A2566" s="1" t="s">
        <v>3331</v>
      </c>
      <c r="B2566" s="1">
        <v>204769.0</v>
      </c>
      <c r="C2566" s="1">
        <v>3.0</v>
      </c>
      <c r="D2566" s="1">
        <v>-2.0</v>
      </c>
      <c r="E2566" s="1">
        <f t="shared" si="1"/>
        <v>39</v>
      </c>
      <c r="F2566" s="1" t="str">
        <f>VLOOKUP(E2566,State_code!$B$1:$C$56, 2, FALSE)</f>
        <v>OH</v>
      </c>
      <c r="G2566" s="1">
        <v>3903.0</v>
      </c>
      <c r="H2566" s="1">
        <v>-2.0</v>
      </c>
      <c r="I2566" s="1" t="s">
        <v>3331</v>
      </c>
      <c r="J2566" s="5">
        <v>4.0</v>
      </c>
    </row>
    <row r="2567" hidden="1">
      <c r="A2567" s="1" t="s">
        <v>3332</v>
      </c>
      <c r="B2567" s="1">
        <v>204778.0</v>
      </c>
      <c r="C2567" s="1">
        <v>3.0</v>
      </c>
      <c r="D2567" s="1">
        <v>-2.0</v>
      </c>
      <c r="E2567" s="1">
        <f t="shared" si="1"/>
        <v>39</v>
      </c>
      <c r="F2567" s="1" t="str">
        <f>VLOOKUP(E2567,State_code!$B$1:$C$56, 2, FALSE)</f>
        <v>OH</v>
      </c>
      <c r="G2567" s="1">
        <v>3915.0</v>
      </c>
      <c r="H2567" s="1">
        <v>-2.0</v>
      </c>
      <c r="I2567" s="1" t="s">
        <v>3332</v>
      </c>
      <c r="J2567" s="5">
        <v>1.0</v>
      </c>
    </row>
    <row r="2568" hidden="1">
      <c r="A2568" s="1" t="s">
        <v>3333</v>
      </c>
      <c r="B2568" s="1">
        <v>204796.0</v>
      </c>
      <c r="C2568" s="1">
        <v>3.0</v>
      </c>
      <c r="D2568" s="1">
        <v>15.0</v>
      </c>
      <c r="E2568" s="1">
        <f t="shared" si="1"/>
        <v>39</v>
      </c>
      <c r="F2568" s="1" t="str">
        <f>VLOOKUP(E2568,State_code!$B$1:$C$56, 2, FALSE)</f>
        <v>OH</v>
      </c>
      <c r="G2568" s="1">
        <v>3903.0</v>
      </c>
      <c r="H2568" s="1">
        <v>-2.0</v>
      </c>
      <c r="I2568" s="1" t="s">
        <v>3333</v>
      </c>
      <c r="J2568" s="5">
        <v>1.0</v>
      </c>
    </row>
    <row r="2569" hidden="1">
      <c r="A2569" s="1" t="s">
        <v>3334</v>
      </c>
      <c r="B2569" s="1">
        <v>204802.0</v>
      </c>
      <c r="C2569" s="1">
        <v>3.0</v>
      </c>
      <c r="D2569" s="1">
        <v>3.0</v>
      </c>
      <c r="E2569" s="1">
        <f t="shared" si="1"/>
        <v>39</v>
      </c>
      <c r="F2569" s="1" t="str">
        <f>VLOOKUP(E2569,State_code!$B$1:$C$56, 2, FALSE)</f>
        <v>OH</v>
      </c>
      <c r="G2569" s="1">
        <v>3906.0</v>
      </c>
      <c r="H2569" s="1">
        <v>-2.0</v>
      </c>
      <c r="I2569" s="1" t="s">
        <v>3334</v>
      </c>
      <c r="J2569" s="5">
        <v>2.0</v>
      </c>
    </row>
    <row r="2570" hidden="1">
      <c r="A2570" s="1" t="s">
        <v>3335</v>
      </c>
      <c r="B2570" s="1">
        <v>204820.0</v>
      </c>
      <c r="C2570" s="1">
        <v>3.0</v>
      </c>
      <c r="D2570" s="1">
        <v>6.0</v>
      </c>
      <c r="E2570" s="1">
        <f t="shared" si="1"/>
        <v>39</v>
      </c>
      <c r="F2570" s="1" t="str">
        <f>VLOOKUP(E2570,State_code!$B$1:$C$56, 2, FALSE)</f>
        <v>OH</v>
      </c>
      <c r="G2570" s="1">
        <v>3902.0</v>
      </c>
      <c r="H2570" s="1">
        <v>-2.0</v>
      </c>
      <c r="I2570" s="1" t="s">
        <v>3335</v>
      </c>
      <c r="J2570" s="5">
        <v>3.0</v>
      </c>
    </row>
    <row r="2571" hidden="1">
      <c r="A2571" s="1" t="s">
        <v>3336</v>
      </c>
      <c r="B2571" s="1">
        <v>204839.0</v>
      </c>
      <c r="C2571" s="1">
        <v>3.0</v>
      </c>
      <c r="D2571" s="1">
        <v>9.0</v>
      </c>
      <c r="E2571" s="1">
        <f t="shared" si="1"/>
        <v>39</v>
      </c>
      <c r="F2571" s="1" t="str">
        <f>VLOOKUP(E2571,State_code!$B$1:$C$56, 2, FALSE)</f>
        <v>OH</v>
      </c>
      <c r="G2571" s="1">
        <v>3902.0</v>
      </c>
      <c r="H2571" s="1">
        <v>-2.0</v>
      </c>
      <c r="I2571" s="1" t="s">
        <v>3336</v>
      </c>
      <c r="J2571" s="5">
        <v>1.0</v>
      </c>
    </row>
    <row r="2572" hidden="1">
      <c r="A2572" s="1" t="s">
        <v>3337</v>
      </c>
      <c r="B2572" s="1">
        <v>204848.0</v>
      </c>
      <c r="C2572" s="1">
        <v>3.0</v>
      </c>
      <c r="D2572" s="1">
        <v>6.0</v>
      </c>
      <c r="E2572" s="1">
        <f t="shared" si="1"/>
        <v>39</v>
      </c>
      <c r="F2572" s="1" t="str">
        <f>VLOOKUP(E2572,State_code!$B$1:$C$56, 2, FALSE)</f>
        <v>OH</v>
      </c>
      <c r="G2572" s="1">
        <v>3912.0</v>
      </c>
      <c r="H2572" s="1">
        <v>-2.0</v>
      </c>
      <c r="I2572" s="1" t="s">
        <v>3337</v>
      </c>
      <c r="J2572" s="5">
        <v>4.0</v>
      </c>
    </row>
    <row r="2573" hidden="1">
      <c r="A2573" s="1" t="s">
        <v>3338</v>
      </c>
      <c r="B2573" s="1">
        <v>204857.0</v>
      </c>
      <c r="C2573" s="1">
        <v>3.0</v>
      </c>
      <c r="D2573" s="1">
        <v>15.0</v>
      </c>
      <c r="E2573" s="1">
        <f t="shared" si="1"/>
        <v>39</v>
      </c>
      <c r="F2573" s="1" t="str">
        <f>VLOOKUP(E2573,State_code!$B$1:$C$56, 2, FALSE)</f>
        <v>OH</v>
      </c>
      <c r="G2573" s="1">
        <v>3912.0</v>
      </c>
      <c r="H2573" s="1">
        <v>-2.0</v>
      </c>
      <c r="I2573" s="1" t="s">
        <v>3338</v>
      </c>
      <c r="J2573" s="5">
        <v>1.0</v>
      </c>
    </row>
    <row r="2574" hidden="1">
      <c r="A2574" s="1" t="s">
        <v>3339</v>
      </c>
      <c r="B2574" s="1">
        <v>204866.0</v>
      </c>
      <c r="C2574" s="1">
        <v>3.0</v>
      </c>
      <c r="D2574" s="1">
        <v>6.0</v>
      </c>
      <c r="E2574" s="1">
        <f t="shared" si="1"/>
        <v>39</v>
      </c>
      <c r="F2574" s="1" t="str">
        <f>VLOOKUP(E2574,State_code!$B$1:$C$56, 2, FALSE)</f>
        <v>OH</v>
      </c>
      <c r="G2574" s="1">
        <v>3912.0</v>
      </c>
      <c r="H2574" s="1">
        <v>-2.0</v>
      </c>
      <c r="I2574" s="1" t="s">
        <v>3339</v>
      </c>
      <c r="J2574" s="5">
        <v>1.0</v>
      </c>
    </row>
    <row r="2575" hidden="1">
      <c r="A2575" s="1" t="s">
        <v>3340</v>
      </c>
      <c r="B2575" s="1">
        <v>204884.0</v>
      </c>
      <c r="C2575" s="1">
        <v>3.0</v>
      </c>
      <c r="D2575" s="1">
        <v>10.0</v>
      </c>
      <c r="E2575" s="1">
        <f t="shared" si="1"/>
        <v>39</v>
      </c>
      <c r="F2575" s="1" t="str">
        <f>VLOOKUP(E2575,State_code!$B$1:$C$56, 2, FALSE)</f>
        <v>OH</v>
      </c>
      <c r="G2575" s="1">
        <v>3906.0</v>
      </c>
      <c r="H2575" s="1">
        <v>-2.0</v>
      </c>
      <c r="I2575" s="1" t="s">
        <v>3340</v>
      </c>
      <c r="J2575" s="5">
        <v>3.0</v>
      </c>
    </row>
    <row r="2576" hidden="1">
      <c r="A2576" s="1" t="s">
        <v>3341</v>
      </c>
      <c r="B2576" s="1">
        <v>204893.0</v>
      </c>
      <c r="C2576" s="1">
        <v>3.0</v>
      </c>
      <c r="D2576" s="1">
        <v>-2.0</v>
      </c>
      <c r="E2576" s="1">
        <f t="shared" si="1"/>
        <v>39</v>
      </c>
      <c r="F2576" s="1" t="str">
        <f>VLOOKUP(E2576,State_code!$B$1:$C$56, 2, FALSE)</f>
        <v>OH</v>
      </c>
      <c r="G2576" s="1">
        <v>3906.0</v>
      </c>
      <c r="H2576" s="1">
        <v>30.0</v>
      </c>
      <c r="I2576" s="1" t="s">
        <v>3341</v>
      </c>
      <c r="J2576" s="5">
        <v>4.0</v>
      </c>
    </row>
    <row r="2577" hidden="1">
      <c r="A2577" s="1" t="s">
        <v>991</v>
      </c>
      <c r="B2577" s="1">
        <v>204909.0</v>
      </c>
      <c r="C2577" s="1">
        <v>3.0</v>
      </c>
      <c r="D2577" s="1">
        <v>21.0</v>
      </c>
      <c r="E2577" s="1">
        <f t="shared" si="1"/>
        <v>39</v>
      </c>
      <c r="F2577" s="1" t="str">
        <f>VLOOKUP(E2577,State_code!$B$1:$C$56, 2, FALSE)</f>
        <v>OH</v>
      </c>
      <c r="G2577" s="1">
        <v>3904.0</v>
      </c>
      <c r="H2577" s="1">
        <v>71.0</v>
      </c>
      <c r="I2577" s="1" t="s">
        <v>991</v>
      </c>
      <c r="J2577" s="5">
        <v>1.0</v>
      </c>
    </row>
    <row r="2578" hidden="1">
      <c r="A2578" s="1" t="s">
        <v>187</v>
      </c>
      <c r="B2578" s="1">
        <v>204936.0</v>
      </c>
      <c r="C2578" s="1">
        <v>3.0</v>
      </c>
      <c r="D2578" s="1">
        <v>19.0</v>
      </c>
      <c r="E2578" s="1">
        <f t="shared" si="1"/>
        <v>39</v>
      </c>
      <c r="F2578" s="1" t="str">
        <f>VLOOKUP(E2578,State_code!$B$1:$C$56, 2, FALSE)</f>
        <v>OH</v>
      </c>
      <c r="G2578" s="1">
        <v>3903.0</v>
      </c>
      <c r="H2578" s="1">
        <v>71.0</v>
      </c>
      <c r="I2578" s="1" t="s">
        <v>187</v>
      </c>
      <c r="J2578" s="5">
        <v>4.0</v>
      </c>
    </row>
    <row r="2579" hidden="1">
      <c r="A2579" s="1" t="s">
        <v>3342</v>
      </c>
      <c r="B2579" s="1">
        <v>204945.0</v>
      </c>
      <c r="C2579" s="1">
        <v>3.0</v>
      </c>
      <c r="D2579" s="1">
        <v>6.0</v>
      </c>
      <c r="E2579" s="1">
        <f t="shared" si="1"/>
        <v>39</v>
      </c>
      <c r="F2579" s="1" t="str">
        <f>VLOOKUP(E2579,State_code!$B$1:$C$56, 2, FALSE)</f>
        <v>OH</v>
      </c>
      <c r="G2579" s="1">
        <v>3909.0</v>
      </c>
      <c r="H2579" s="1">
        <v>-2.0</v>
      </c>
      <c r="I2579" s="1" t="s">
        <v>3342</v>
      </c>
      <c r="J2579" s="5">
        <v>2.0</v>
      </c>
    </row>
    <row r="2580" hidden="1">
      <c r="A2580" s="1" t="s">
        <v>3343</v>
      </c>
      <c r="B2580" s="1">
        <v>204963.0</v>
      </c>
      <c r="C2580" s="1">
        <v>3.0</v>
      </c>
      <c r="D2580" s="1">
        <v>-2.0</v>
      </c>
      <c r="E2580" s="1">
        <f t="shared" si="1"/>
        <v>39</v>
      </c>
      <c r="F2580" s="1" t="str">
        <f>VLOOKUP(E2580,State_code!$B$1:$C$56, 2, FALSE)</f>
        <v>OH</v>
      </c>
      <c r="G2580" s="1">
        <v>3902.0</v>
      </c>
      <c r="H2580" s="1">
        <v>-2.0</v>
      </c>
      <c r="I2580" s="1" t="s">
        <v>3343</v>
      </c>
      <c r="J2580" s="5">
        <v>4.0</v>
      </c>
    </row>
    <row r="2581" hidden="1">
      <c r="A2581" s="1" t="s">
        <v>3344</v>
      </c>
      <c r="B2581" s="1">
        <v>204981.0</v>
      </c>
      <c r="C2581" s="1">
        <v>3.0</v>
      </c>
      <c r="D2581" s="1">
        <v>-2.0</v>
      </c>
      <c r="E2581" s="1">
        <f t="shared" si="1"/>
        <v>39</v>
      </c>
      <c r="F2581" s="1" t="str">
        <f>VLOOKUP(E2581,State_code!$B$1:$C$56, 2, FALSE)</f>
        <v>OH</v>
      </c>
      <c r="G2581" s="1">
        <v>3907.0</v>
      </c>
      <c r="H2581" s="1">
        <v>-2.0</v>
      </c>
      <c r="I2581" s="1" t="s">
        <v>3344</v>
      </c>
      <c r="J2581" s="5">
        <v>1.0</v>
      </c>
    </row>
    <row r="2582" hidden="1">
      <c r="A2582" s="1" t="s">
        <v>3345</v>
      </c>
      <c r="B2582" s="1">
        <v>204990.0</v>
      </c>
      <c r="C2582" s="1">
        <v>3.0</v>
      </c>
      <c r="D2582" s="1">
        <v>24.0</v>
      </c>
      <c r="E2582" s="1">
        <f t="shared" si="1"/>
        <v>39</v>
      </c>
      <c r="F2582" s="1" t="str">
        <f>VLOOKUP(E2582,State_code!$B$1:$C$56, 2, FALSE)</f>
        <v>OH</v>
      </c>
      <c r="G2582" s="1">
        <v>3910.0</v>
      </c>
      <c r="H2582" s="1">
        <v>51.0</v>
      </c>
      <c r="I2582" s="1" t="s">
        <v>3345</v>
      </c>
      <c r="J2582" s="5">
        <v>4.0</v>
      </c>
    </row>
    <row r="2583" hidden="1">
      <c r="A2583" s="1" t="s">
        <v>3346</v>
      </c>
      <c r="B2583" s="1">
        <v>205027.0</v>
      </c>
      <c r="C2583" s="1">
        <v>3.0</v>
      </c>
      <c r="D2583" s="1">
        <v>21.0</v>
      </c>
      <c r="E2583" s="1">
        <f t="shared" si="1"/>
        <v>39</v>
      </c>
      <c r="F2583" s="1" t="str">
        <f>VLOOKUP(E2583,State_code!$B$1:$C$56, 2, FALSE)</f>
        <v>OH</v>
      </c>
      <c r="G2583" s="1">
        <v>3903.0</v>
      </c>
      <c r="H2583" s="1">
        <v>30.0</v>
      </c>
      <c r="I2583" s="1" t="s">
        <v>3346</v>
      </c>
      <c r="J2583" s="5">
        <v>4.0</v>
      </c>
    </row>
    <row r="2584" hidden="1">
      <c r="A2584" s="1" t="s">
        <v>3347</v>
      </c>
      <c r="B2584" s="1">
        <v>205054.0</v>
      </c>
      <c r="C2584" s="1">
        <v>3.0</v>
      </c>
      <c r="D2584" s="1">
        <v>10.0</v>
      </c>
      <c r="E2584" s="1">
        <f t="shared" si="1"/>
        <v>39</v>
      </c>
      <c r="F2584" s="1" t="str">
        <f>VLOOKUP(E2584,State_code!$B$1:$C$56, 2, FALSE)</f>
        <v>OH</v>
      </c>
      <c r="G2584" s="1">
        <v>3909.0</v>
      </c>
      <c r="H2584" s="1">
        <v>-2.0</v>
      </c>
      <c r="I2584" s="1" t="s">
        <v>3347</v>
      </c>
      <c r="J2584" s="5">
        <v>4.0</v>
      </c>
    </row>
    <row r="2585" hidden="1">
      <c r="A2585" s="1" t="s">
        <v>3348</v>
      </c>
      <c r="B2585" s="1">
        <v>205090.0</v>
      </c>
      <c r="C2585" s="1">
        <v>3.0</v>
      </c>
      <c r="D2585" s="1">
        <v>-2.0</v>
      </c>
      <c r="E2585" s="1">
        <f t="shared" si="1"/>
        <v>39</v>
      </c>
      <c r="F2585" s="1" t="str">
        <f>VLOOKUP(E2585,State_code!$B$1:$C$56, 2, FALSE)</f>
        <v>OH</v>
      </c>
      <c r="G2585" s="1">
        <v>3909.0</v>
      </c>
      <c r="H2585" s="1">
        <v>-2.0</v>
      </c>
      <c r="I2585" s="1" t="s">
        <v>3348</v>
      </c>
      <c r="J2585" s="5">
        <v>4.0</v>
      </c>
    </row>
    <row r="2586" hidden="1">
      <c r="A2586" s="1" t="s">
        <v>3349</v>
      </c>
      <c r="B2586" s="1">
        <v>205124.0</v>
      </c>
      <c r="C2586" s="1">
        <v>3.0</v>
      </c>
      <c r="D2586" s="1">
        <v>24.0</v>
      </c>
      <c r="E2586" s="1">
        <f t="shared" si="1"/>
        <v>39</v>
      </c>
      <c r="F2586" s="1" t="str">
        <f>VLOOKUP(E2586,State_code!$B$1:$C$56, 2, FALSE)</f>
        <v>OH</v>
      </c>
      <c r="G2586" s="1">
        <v>3914.0</v>
      </c>
      <c r="H2586" s="1">
        <v>80.0</v>
      </c>
      <c r="I2586" s="1" t="s">
        <v>3349</v>
      </c>
      <c r="J2586" s="5">
        <v>3.0</v>
      </c>
    </row>
    <row r="2587" hidden="1">
      <c r="A2587" s="1" t="s">
        <v>3350</v>
      </c>
      <c r="B2587" s="1">
        <v>205142.0</v>
      </c>
      <c r="C2587" s="1">
        <v>3.0</v>
      </c>
      <c r="D2587" s="1">
        <v>-2.0</v>
      </c>
      <c r="E2587" s="1">
        <f t="shared" si="1"/>
        <v>39</v>
      </c>
      <c r="F2587" s="1" t="str">
        <f>VLOOKUP(E2587,State_code!$B$1:$C$56, 2, FALSE)</f>
        <v>OH</v>
      </c>
      <c r="G2587" s="1">
        <v>3914.0</v>
      </c>
      <c r="H2587" s="1">
        <v>-2.0</v>
      </c>
      <c r="I2587" s="1" t="s">
        <v>3350</v>
      </c>
      <c r="J2587" s="5">
        <v>1.0</v>
      </c>
    </row>
    <row r="2588" hidden="1">
      <c r="A2588" s="1" t="s">
        <v>3351</v>
      </c>
      <c r="B2588" s="1">
        <v>205179.0</v>
      </c>
      <c r="C2588" s="1">
        <v>3.0</v>
      </c>
      <c r="D2588" s="1">
        <v>10.0</v>
      </c>
      <c r="E2588" s="1">
        <f t="shared" si="1"/>
        <v>39</v>
      </c>
      <c r="F2588" s="1" t="str">
        <f>VLOOKUP(E2588,State_code!$B$1:$C$56, 2, FALSE)</f>
        <v>OH</v>
      </c>
      <c r="G2588" s="1">
        <v>3910.0</v>
      </c>
      <c r="H2588" s="1">
        <v>-2.0</v>
      </c>
      <c r="I2588" s="1" t="s">
        <v>3351</v>
      </c>
      <c r="J2588" s="5">
        <v>1.0</v>
      </c>
    </row>
    <row r="2589" hidden="1">
      <c r="A2589" s="1" t="s">
        <v>3352</v>
      </c>
      <c r="B2589" s="1">
        <v>205203.0</v>
      </c>
      <c r="C2589" s="1">
        <v>3.0</v>
      </c>
      <c r="D2589" s="1">
        <v>23.0</v>
      </c>
      <c r="E2589" s="1">
        <f t="shared" si="1"/>
        <v>39</v>
      </c>
      <c r="F2589" s="1" t="str">
        <f>VLOOKUP(E2589,State_code!$B$1:$C$56, 2, FALSE)</f>
        <v>OH</v>
      </c>
      <c r="G2589" s="1">
        <v>3902.0</v>
      </c>
      <c r="H2589" s="1">
        <v>-2.0</v>
      </c>
      <c r="I2589" s="1" t="s">
        <v>3352</v>
      </c>
      <c r="J2589" s="5">
        <v>4.0</v>
      </c>
    </row>
    <row r="2590" hidden="1">
      <c r="A2590" s="1" t="s">
        <v>3353</v>
      </c>
      <c r="B2590" s="1">
        <v>205391.0</v>
      </c>
      <c r="C2590" s="1">
        <v>3.0</v>
      </c>
      <c r="D2590" s="1">
        <v>12.0</v>
      </c>
      <c r="E2590" s="1">
        <f t="shared" si="1"/>
        <v>39</v>
      </c>
      <c r="F2590" s="1" t="str">
        <f>VLOOKUP(E2590,State_code!$B$1:$C$56, 2, FALSE)</f>
        <v>OH</v>
      </c>
      <c r="G2590" s="1">
        <v>3910.0</v>
      </c>
      <c r="H2590" s="1">
        <v>-2.0</v>
      </c>
      <c r="I2590" s="1" t="s">
        <v>3353</v>
      </c>
      <c r="J2590" s="5">
        <v>1.0</v>
      </c>
    </row>
    <row r="2591" hidden="1">
      <c r="A2591" s="1" t="s">
        <v>3354</v>
      </c>
      <c r="B2591" s="1">
        <v>205443.0</v>
      </c>
      <c r="C2591" s="1">
        <v>3.0</v>
      </c>
      <c r="D2591" s="1">
        <v>20.0</v>
      </c>
      <c r="E2591" s="1">
        <f t="shared" si="1"/>
        <v>39</v>
      </c>
      <c r="F2591" s="1" t="str">
        <f>VLOOKUP(E2591,State_code!$B$1:$C$56, 2, FALSE)</f>
        <v>OH</v>
      </c>
      <c r="G2591" s="1">
        <v>3902.0</v>
      </c>
      <c r="H2591" s="1">
        <v>-2.0</v>
      </c>
      <c r="I2591" s="1" t="s">
        <v>3354</v>
      </c>
      <c r="J2591" s="5">
        <v>3.0</v>
      </c>
    </row>
    <row r="2592" hidden="1">
      <c r="A2592" s="1" t="s">
        <v>3355</v>
      </c>
      <c r="B2592" s="1">
        <v>205470.0</v>
      </c>
      <c r="C2592" s="1">
        <v>3.0</v>
      </c>
      <c r="D2592" s="1">
        <v>6.0</v>
      </c>
      <c r="E2592" s="1">
        <f t="shared" si="1"/>
        <v>39</v>
      </c>
      <c r="F2592" s="1" t="str">
        <f>VLOOKUP(E2592,State_code!$B$1:$C$56, 2, FALSE)</f>
        <v>OH</v>
      </c>
      <c r="G2592" s="1">
        <v>3910.0</v>
      </c>
      <c r="H2592" s="1">
        <v>-2.0</v>
      </c>
      <c r="I2592" s="1" t="s">
        <v>3355</v>
      </c>
      <c r="J2592" s="5">
        <v>4.0</v>
      </c>
    </row>
    <row r="2593" hidden="1">
      <c r="A2593" s="1" t="s">
        <v>3356</v>
      </c>
      <c r="B2593" s="1">
        <v>205559.0</v>
      </c>
      <c r="C2593" s="1">
        <v>3.0</v>
      </c>
      <c r="D2593" s="1">
        <v>10.0</v>
      </c>
      <c r="E2593" s="1">
        <f t="shared" si="1"/>
        <v>39</v>
      </c>
      <c r="F2593" s="1" t="str">
        <f>VLOOKUP(E2593,State_code!$B$1:$C$56, 2, FALSE)</f>
        <v>OH</v>
      </c>
      <c r="G2593" s="1">
        <v>3915.0</v>
      </c>
      <c r="H2593" s="1" t="e">
        <v>#N/A</v>
      </c>
      <c r="I2593" s="1" t="s">
        <v>3356</v>
      </c>
      <c r="J2593" s="5">
        <v>4.0</v>
      </c>
    </row>
    <row r="2594" hidden="1">
      <c r="A2594" s="1" t="s">
        <v>3357</v>
      </c>
      <c r="B2594" s="1">
        <v>205841.0</v>
      </c>
      <c r="C2594" s="1">
        <v>3.0</v>
      </c>
      <c r="D2594" s="1">
        <v>8.0</v>
      </c>
      <c r="E2594" s="1">
        <f t="shared" si="1"/>
        <v>39</v>
      </c>
      <c r="F2594" s="1" t="str">
        <f>VLOOKUP(E2594,State_code!$B$1:$C$56, 2, FALSE)</f>
        <v>OH</v>
      </c>
      <c r="G2594" s="1">
        <v>3913.0</v>
      </c>
      <c r="H2594" s="1">
        <v>-2.0</v>
      </c>
      <c r="I2594" s="1" t="s">
        <v>3357</v>
      </c>
      <c r="J2594" s="5">
        <v>1.0</v>
      </c>
    </row>
    <row r="2595" hidden="1">
      <c r="A2595" s="1" t="s">
        <v>3358</v>
      </c>
      <c r="B2595" s="1">
        <v>205887.0</v>
      </c>
      <c r="C2595" s="1">
        <v>3.0</v>
      </c>
      <c r="D2595" s="1">
        <v>9.0</v>
      </c>
      <c r="E2595" s="1">
        <f t="shared" si="1"/>
        <v>39</v>
      </c>
      <c r="F2595" s="1" t="str">
        <f>VLOOKUP(E2595,State_code!$B$1:$C$56, 2, FALSE)</f>
        <v>OH</v>
      </c>
      <c r="G2595" s="1">
        <v>3909.0</v>
      </c>
      <c r="H2595" s="1">
        <v>-2.0</v>
      </c>
      <c r="I2595" s="1" t="s">
        <v>3358</v>
      </c>
      <c r="J2595" s="5">
        <v>1.0</v>
      </c>
    </row>
    <row r="2596" hidden="1">
      <c r="A2596" s="1" t="s">
        <v>3359</v>
      </c>
      <c r="B2596" s="1">
        <v>205957.0</v>
      </c>
      <c r="C2596" s="1">
        <v>3.0</v>
      </c>
      <c r="D2596" s="1">
        <v>19.0</v>
      </c>
      <c r="E2596" s="1">
        <f t="shared" si="1"/>
        <v>39</v>
      </c>
      <c r="F2596" s="1" t="str">
        <f>VLOOKUP(E2596,State_code!$B$1:$C$56, 2, FALSE)</f>
        <v>OH</v>
      </c>
      <c r="G2596" s="1">
        <v>3906.0</v>
      </c>
      <c r="H2596" s="1">
        <v>30.0</v>
      </c>
      <c r="I2596" s="1" t="s">
        <v>3359</v>
      </c>
      <c r="J2596" s="5">
        <v>1.0</v>
      </c>
    </row>
    <row r="2597" hidden="1">
      <c r="A2597" s="1" t="s">
        <v>3360</v>
      </c>
      <c r="B2597" s="1">
        <v>205966.0</v>
      </c>
      <c r="C2597" s="1">
        <v>3.0</v>
      </c>
      <c r="D2597" s="1">
        <v>6.0</v>
      </c>
      <c r="E2597" s="1">
        <f t="shared" si="1"/>
        <v>39</v>
      </c>
      <c r="F2597" s="1" t="str">
        <f>VLOOKUP(E2597,State_code!$B$1:$C$56, 2, FALSE)</f>
        <v>OH</v>
      </c>
      <c r="G2597" s="1">
        <v>3902.0</v>
      </c>
      <c r="H2597" s="1">
        <v>-2.0</v>
      </c>
      <c r="I2597" s="1" t="s">
        <v>3360</v>
      </c>
      <c r="J2597" s="5">
        <v>2.0</v>
      </c>
    </row>
    <row r="2598" hidden="1">
      <c r="A2598" s="1" t="s">
        <v>3361</v>
      </c>
      <c r="B2598" s="1">
        <v>206011.0</v>
      </c>
      <c r="C2598" s="1">
        <v>3.0</v>
      </c>
      <c r="D2598" s="1">
        <v>8.0</v>
      </c>
      <c r="E2598" s="1">
        <f t="shared" si="1"/>
        <v>39</v>
      </c>
      <c r="F2598" s="1" t="str">
        <f>VLOOKUP(E2598,State_code!$B$1:$C$56, 2, FALSE)</f>
        <v>OH</v>
      </c>
      <c r="G2598" s="1">
        <v>3909.0</v>
      </c>
      <c r="H2598" s="1">
        <v>-2.0</v>
      </c>
      <c r="I2598" s="1" t="s">
        <v>3361</v>
      </c>
      <c r="J2598" s="5">
        <v>1.0</v>
      </c>
    </row>
    <row r="2599" hidden="1">
      <c r="A2599" s="1" t="s">
        <v>3362</v>
      </c>
      <c r="B2599" s="1">
        <v>206039.0</v>
      </c>
      <c r="C2599" s="1">
        <v>3.0</v>
      </c>
      <c r="D2599" s="1">
        <v>-2.0</v>
      </c>
      <c r="E2599" s="1">
        <f t="shared" si="1"/>
        <v>39</v>
      </c>
      <c r="F2599" s="1" t="str">
        <f>VLOOKUP(E2599,State_code!$B$1:$C$56, 2, FALSE)</f>
        <v>OH</v>
      </c>
      <c r="G2599" s="1">
        <v>3905.0</v>
      </c>
      <c r="H2599" s="1">
        <v>-2.0</v>
      </c>
      <c r="I2599" s="1" t="s">
        <v>3362</v>
      </c>
      <c r="J2599" s="5">
        <v>1.0</v>
      </c>
    </row>
    <row r="2600" hidden="1">
      <c r="A2600" s="1" t="s">
        <v>3363</v>
      </c>
      <c r="B2600" s="1">
        <v>206048.0</v>
      </c>
      <c r="C2600" s="1">
        <v>3.0</v>
      </c>
      <c r="D2600" s="1">
        <v>18.0</v>
      </c>
      <c r="E2600" s="1">
        <f t="shared" si="1"/>
        <v>39</v>
      </c>
      <c r="F2600" s="1" t="str">
        <f>VLOOKUP(E2600,State_code!$B$1:$C$56, 2, FALSE)</f>
        <v>OH</v>
      </c>
      <c r="G2600" s="1">
        <v>3905.0</v>
      </c>
      <c r="H2600" s="1">
        <v>-2.0</v>
      </c>
      <c r="I2600" s="1" t="s">
        <v>3363</v>
      </c>
      <c r="J2600" s="5">
        <v>1.0</v>
      </c>
    </row>
    <row r="2601" hidden="1">
      <c r="A2601" s="1" t="s">
        <v>3364</v>
      </c>
      <c r="B2601" s="1">
        <v>206084.0</v>
      </c>
      <c r="C2601" s="1">
        <v>3.0</v>
      </c>
      <c r="D2601" s="1">
        <v>16.0</v>
      </c>
      <c r="E2601" s="1">
        <f t="shared" si="1"/>
        <v>39</v>
      </c>
      <c r="F2601" s="1" t="str">
        <f>VLOOKUP(E2601,State_code!$B$1:$C$56, 2, FALSE)</f>
        <v>OH</v>
      </c>
      <c r="G2601" s="1">
        <v>3909.0</v>
      </c>
      <c r="H2601" s="1">
        <v>-2.0</v>
      </c>
      <c r="I2601" s="1" t="s">
        <v>3364</v>
      </c>
      <c r="J2601" s="5">
        <v>1.0</v>
      </c>
    </row>
    <row r="2602" hidden="1">
      <c r="A2602" s="1" t="s">
        <v>3365</v>
      </c>
      <c r="B2602" s="1">
        <v>206154.0</v>
      </c>
      <c r="C2602" s="1">
        <v>3.0</v>
      </c>
      <c r="D2602" s="1">
        <v>24.0</v>
      </c>
      <c r="E2602" s="1">
        <f t="shared" si="1"/>
        <v>39</v>
      </c>
      <c r="F2602" s="1" t="str">
        <f>VLOOKUP(E2602,State_code!$B$1:$C$56, 2, FALSE)</f>
        <v>OH</v>
      </c>
      <c r="G2602" s="1">
        <v>3902.0</v>
      </c>
      <c r="H2602" s="1">
        <v>88.0</v>
      </c>
      <c r="I2602" s="1" t="s">
        <v>3365</v>
      </c>
      <c r="J2602" s="5">
        <v>1.0</v>
      </c>
    </row>
    <row r="2603" hidden="1">
      <c r="A2603" s="1" t="s">
        <v>3366</v>
      </c>
      <c r="B2603" s="1">
        <v>206172.0</v>
      </c>
      <c r="C2603" s="1">
        <v>3.0</v>
      </c>
      <c r="D2603" s="1">
        <v>-2.0</v>
      </c>
      <c r="E2603" s="1">
        <f t="shared" si="1"/>
        <v>39</v>
      </c>
      <c r="F2603" s="1" t="str">
        <f>VLOOKUP(E2603,State_code!$B$1:$C$56, 2, FALSE)</f>
        <v>OH</v>
      </c>
      <c r="G2603" s="1">
        <v>3912.0</v>
      </c>
      <c r="H2603" s="1">
        <v>-2.0</v>
      </c>
      <c r="I2603" s="1" t="s">
        <v>3366</v>
      </c>
      <c r="J2603" s="5">
        <v>2.0</v>
      </c>
    </row>
    <row r="2604" hidden="1">
      <c r="A2604" s="1" t="s">
        <v>3367</v>
      </c>
      <c r="B2604" s="1">
        <v>206181.0</v>
      </c>
      <c r="C2604" s="1">
        <v>3.0</v>
      </c>
      <c r="D2604" s="1">
        <v>-2.0</v>
      </c>
      <c r="E2604" s="1">
        <f t="shared" si="1"/>
        <v>39</v>
      </c>
      <c r="F2604" s="1" t="str">
        <f>VLOOKUP(E2604,State_code!$B$1:$C$56, 2, FALSE)</f>
        <v>OH</v>
      </c>
      <c r="G2604" s="1">
        <v>3904.0</v>
      </c>
      <c r="H2604" s="1">
        <v>-2.0</v>
      </c>
      <c r="I2604" s="1" t="s">
        <v>3367</v>
      </c>
      <c r="J2604" s="5">
        <v>2.0</v>
      </c>
    </row>
    <row r="2605" hidden="1">
      <c r="A2605" s="1" t="s">
        <v>3368</v>
      </c>
      <c r="B2605" s="1">
        <v>206279.0</v>
      </c>
      <c r="C2605" s="1">
        <v>3.0</v>
      </c>
      <c r="D2605" s="1">
        <v>20.0</v>
      </c>
      <c r="E2605" s="1">
        <f t="shared" si="1"/>
        <v>39</v>
      </c>
      <c r="F2605" s="1" t="str">
        <f>VLOOKUP(E2605,State_code!$B$1:$C$56, 2, FALSE)</f>
        <v>OH</v>
      </c>
      <c r="G2605" s="1">
        <v>3901.0</v>
      </c>
      <c r="H2605" s="1">
        <v>-2.0</v>
      </c>
      <c r="I2605" s="1" t="s">
        <v>3368</v>
      </c>
      <c r="J2605" s="5">
        <v>4.0</v>
      </c>
    </row>
    <row r="2606" hidden="1">
      <c r="A2606" s="1" t="s">
        <v>3369</v>
      </c>
      <c r="B2606" s="1">
        <v>206288.0</v>
      </c>
      <c r="C2606" s="1">
        <v>3.0</v>
      </c>
      <c r="D2606" s="1">
        <v>24.0</v>
      </c>
      <c r="E2606" s="1">
        <f t="shared" si="1"/>
        <v>39</v>
      </c>
      <c r="F2606" s="1" t="str">
        <f>VLOOKUP(E2606,State_code!$B$1:$C$56, 2, FALSE)</f>
        <v>OH</v>
      </c>
      <c r="G2606" s="1">
        <v>3910.0</v>
      </c>
      <c r="H2606" s="1">
        <v>71.0</v>
      </c>
      <c r="I2606" s="1" t="s">
        <v>3369</v>
      </c>
      <c r="J2606" s="5">
        <v>1.0</v>
      </c>
    </row>
    <row r="2607" hidden="1">
      <c r="A2607" s="1" t="s">
        <v>3370</v>
      </c>
      <c r="B2607" s="1">
        <v>206321.0</v>
      </c>
      <c r="C2607" s="1">
        <v>3.0</v>
      </c>
      <c r="D2607" s="1">
        <v>-2.0</v>
      </c>
      <c r="E2607" s="1">
        <f t="shared" si="1"/>
        <v>39</v>
      </c>
      <c r="F2607" s="1" t="str">
        <f>VLOOKUP(E2607,State_code!$B$1:$C$56, 2, FALSE)</f>
        <v>OH</v>
      </c>
      <c r="G2607" s="1">
        <v>3915.0</v>
      </c>
      <c r="H2607" s="1">
        <v>-2.0</v>
      </c>
      <c r="I2607" s="1" t="s">
        <v>3370</v>
      </c>
      <c r="J2607" s="5">
        <v>1.0</v>
      </c>
    </row>
    <row r="2608" hidden="1">
      <c r="A2608" s="1" t="s">
        <v>3371</v>
      </c>
      <c r="B2608" s="1">
        <v>206349.0</v>
      </c>
      <c r="C2608" s="1">
        <v>3.0</v>
      </c>
      <c r="D2608" s="1">
        <v>19.0</v>
      </c>
      <c r="E2608" s="1">
        <f t="shared" si="1"/>
        <v>39</v>
      </c>
      <c r="F2608" s="1" t="str">
        <f>VLOOKUP(E2608,State_code!$B$1:$C$56, 2, FALSE)</f>
        <v>OH</v>
      </c>
      <c r="G2608" s="1">
        <v>3911.0</v>
      </c>
      <c r="H2608" s="1">
        <v>30.0</v>
      </c>
      <c r="I2608" s="1" t="s">
        <v>3371</v>
      </c>
      <c r="J2608" s="5">
        <v>2.0</v>
      </c>
    </row>
    <row r="2609" hidden="1">
      <c r="A2609" s="1" t="s">
        <v>3372</v>
      </c>
      <c r="B2609" s="1">
        <v>206394.0</v>
      </c>
      <c r="C2609" s="1">
        <v>3.0</v>
      </c>
      <c r="D2609" s="1">
        <v>22.0</v>
      </c>
      <c r="E2609" s="1">
        <f t="shared" si="1"/>
        <v>39</v>
      </c>
      <c r="F2609" s="1" t="str">
        <f>VLOOKUP(E2609,State_code!$B$1:$C$56, 2, FALSE)</f>
        <v>OH</v>
      </c>
      <c r="G2609" s="1">
        <v>3911.0</v>
      </c>
      <c r="H2609" s="1">
        <v>-2.0</v>
      </c>
      <c r="I2609" s="1" t="s">
        <v>3372</v>
      </c>
      <c r="J2609" s="5">
        <v>1.0</v>
      </c>
    </row>
    <row r="2610" hidden="1">
      <c r="A2610" s="1" t="s">
        <v>3373</v>
      </c>
      <c r="B2610" s="1">
        <v>206437.0</v>
      </c>
      <c r="C2610" s="1">
        <v>3.0</v>
      </c>
      <c r="D2610" s="1">
        <v>17.0</v>
      </c>
      <c r="E2610" s="1">
        <f t="shared" si="1"/>
        <v>39</v>
      </c>
      <c r="F2610" s="1" t="str">
        <f>VLOOKUP(E2610,State_code!$B$1:$C$56, 2, FALSE)</f>
        <v>OH</v>
      </c>
      <c r="G2610" s="1">
        <v>3913.0</v>
      </c>
      <c r="H2610" s="1">
        <v>30.0</v>
      </c>
      <c r="I2610" s="1" t="s">
        <v>3373</v>
      </c>
      <c r="J2610" s="5">
        <v>1.0</v>
      </c>
    </row>
    <row r="2611" hidden="1">
      <c r="A2611" s="1" t="s">
        <v>3374</v>
      </c>
      <c r="B2611" s="1">
        <v>206446.0</v>
      </c>
      <c r="C2611" s="1">
        <v>3.0</v>
      </c>
      <c r="D2611" s="1">
        <v>9.0</v>
      </c>
      <c r="E2611" s="1">
        <f t="shared" si="1"/>
        <v>39</v>
      </c>
      <c r="F2611" s="1" t="str">
        <f>VLOOKUP(E2611,State_code!$B$1:$C$56, 2, FALSE)</f>
        <v>OH</v>
      </c>
      <c r="G2611" s="1">
        <v>3906.0</v>
      </c>
      <c r="H2611" s="1">
        <v>-2.0</v>
      </c>
      <c r="I2611" s="1" t="s">
        <v>3374</v>
      </c>
      <c r="J2611" s="5">
        <v>1.0</v>
      </c>
    </row>
    <row r="2612" hidden="1">
      <c r="A2612" s="1" t="s">
        <v>3375</v>
      </c>
      <c r="B2612" s="1">
        <v>206491.0</v>
      </c>
      <c r="C2612" s="1">
        <v>3.0</v>
      </c>
      <c r="D2612" s="1">
        <v>22.0</v>
      </c>
      <c r="E2612" s="1">
        <f t="shared" si="1"/>
        <v>39</v>
      </c>
      <c r="F2612" s="1" t="str">
        <f>VLOOKUP(E2612,State_code!$B$1:$C$56, 2, FALSE)</f>
        <v>OH</v>
      </c>
      <c r="G2612" s="1">
        <v>3910.0</v>
      </c>
      <c r="H2612" s="1">
        <v>51.0</v>
      </c>
      <c r="I2612" s="1" t="s">
        <v>3375</v>
      </c>
      <c r="J2612" s="5">
        <v>1.0</v>
      </c>
    </row>
    <row r="2613" hidden="1">
      <c r="A2613" s="1" t="s">
        <v>3376</v>
      </c>
      <c r="B2613" s="1">
        <v>206507.0</v>
      </c>
      <c r="C2613" s="1">
        <v>3.0</v>
      </c>
      <c r="D2613" s="1">
        <v>22.0</v>
      </c>
      <c r="E2613" s="1">
        <f t="shared" si="1"/>
        <v>39</v>
      </c>
      <c r="F2613" s="1" t="str">
        <f>VLOOKUP(E2613,State_code!$B$1:$C$56, 2, FALSE)</f>
        <v>OH</v>
      </c>
      <c r="G2613" s="1">
        <v>3902.0</v>
      </c>
      <c r="H2613" s="1">
        <v>65.0</v>
      </c>
      <c r="I2613" s="1" t="s">
        <v>3376</v>
      </c>
      <c r="J2613" s="5">
        <v>1.0</v>
      </c>
    </row>
    <row r="2614" hidden="1">
      <c r="A2614" s="1" t="s">
        <v>3377</v>
      </c>
      <c r="B2614" s="1">
        <v>206516.0</v>
      </c>
      <c r="C2614" s="1">
        <v>3.0</v>
      </c>
      <c r="D2614" s="1">
        <v>24.0</v>
      </c>
      <c r="E2614" s="1">
        <f t="shared" si="1"/>
        <v>39</v>
      </c>
      <c r="F2614" s="1" t="str">
        <f>VLOOKUP(E2614,State_code!$B$1:$C$56, 2, FALSE)</f>
        <v>OH</v>
      </c>
      <c r="G2614" s="1">
        <v>3905.0</v>
      </c>
      <c r="H2614" s="1">
        <v>79.0</v>
      </c>
      <c r="I2614" s="1" t="s">
        <v>3377</v>
      </c>
      <c r="J2614" s="5">
        <v>4.0</v>
      </c>
    </row>
    <row r="2615" hidden="1">
      <c r="A2615" s="1" t="s">
        <v>299</v>
      </c>
      <c r="B2615" s="1">
        <v>206525.0</v>
      </c>
      <c r="C2615" s="1">
        <v>3.0</v>
      </c>
      <c r="D2615" s="1">
        <v>21.0</v>
      </c>
      <c r="E2615" s="1">
        <f t="shared" si="1"/>
        <v>39</v>
      </c>
      <c r="F2615" s="1" t="str">
        <f>VLOOKUP(E2615,State_code!$B$1:$C$56, 2, FALSE)</f>
        <v>OH</v>
      </c>
      <c r="G2615" s="1">
        <v>3910.0</v>
      </c>
      <c r="H2615" s="1">
        <v>39.0</v>
      </c>
      <c r="I2615" s="1" t="s">
        <v>299</v>
      </c>
      <c r="J2615" s="5">
        <v>1.0</v>
      </c>
    </row>
    <row r="2616" hidden="1">
      <c r="A2616" s="1" t="s">
        <v>619</v>
      </c>
      <c r="B2616" s="1">
        <v>206589.0</v>
      </c>
      <c r="C2616" s="1">
        <v>3.0</v>
      </c>
      <c r="D2616" s="1">
        <v>21.0</v>
      </c>
      <c r="E2616" s="1">
        <f t="shared" si="1"/>
        <v>39</v>
      </c>
      <c r="F2616" s="1" t="str">
        <f>VLOOKUP(E2616,State_code!$B$1:$C$56, 2, FALSE)</f>
        <v>OH</v>
      </c>
      <c r="G2616" s="1">
        <v>3907.0</v>
      </c>
      <c r="H2616" s="1">
        <v>-2.0</v>
      </c>
      <c r="I2616" s="1" t="s">
        <v>619</v>
      </c>
      <c r="J2616" s="5">
        <v>1.0</v>
      </c>
    </row>
    <row r="2617" hidden="1">
      <c r="A2617" s="1" t="s">
        <v>3378</v>
      </c>
      <c r="B2617" s="1">
        <v>206604.0</v>
      </c>
      <c r="C2617" s="1">
        <v>3.0</v>
      </c>
      <c r="D2617" s="1">
        <v>16.0</v>
      </c>
      <c r="E2617" s="1">
        <f t="shared" si="1"/>
        <v>39</v>
      </c>
      <c r="F2617" s="1" t="str">
        <f>VLOOKUP(E2617,State_code!$B$1:$C$56, 2, FALSE)</f>
        <v>OH</v>
      </c>
      <c r="G2617" s="1">
        <v>3910.0</v>
      </c>
      <c r="H2617" s="1">
        <v>-2.0</v>
      </c>
      <c r="I2617" s="1" t="s">
        <v>3378</v>
      </c>
      <c r="J2617" s="5">
        <v>1.0</v>
      </c>
    </row>
    <row r="2618" hidden="1">
      <c r="A2618" s="1" t="s">
        <v>3379</v>
      </c>
      <c r="B2618" s="1">
        <v>206613.0</v>
      </c>
      <c r="C2618" s="1">
        <v>3.0</v>
      </c>
      <c r="D2618" s="1">
        <v>22.0</v>
      </c>
      <c r="E2618" s="1">
        <f t="shared" si="1"/>
        <v>39</v>
      </c>
      <c r="F2618" s="1" t="str">
        <f>VLOOKUP(E2618,State_code!$B$1:$C$56, 2, FALSE)</f>
        <v>OH</v>
      </c>
      <c r="G2618" s="1">
        <v>3905.0</v>
      </c>
      <c r="H2618" s="1">
        <v>-2.0</v>
      </c>
      <c r="I2618" s="1" t="s">
        <v>3379</v>
      </c>
      <c r="J2618" s="5">
        <v>1.0</v>
      </c>
    </row>
    <row r="2619" hidden="1">
      <c r="A2619" s="1" t="s">
        <v>3380</v>
      </c>
      <c r="B2619" s="1">
        <v>206622.0</v>
      </c>
      <c r="C2619" s="1">
        <v>3.0</v>
      </c>
      <c r="D2619" s="1">
        <v>17.0</v>
      </c>
      <c r="E2619" s="1">
        <f t="shared" si="1"/>
        <v>39</v>
      </c>
      <c r="F2619" s="1" t="str">
        <f>VLOOKUP(E2619,State_code!$B$1:$C$56, 2, FALSE)</f>
        <v>OH</v>
      </c>
      <c r="G2619" s="1">
        <v>3901.0</v>
      </c>
      <c r="H2619" s="1">
        <v>30.0</v>
      </c>
      <c r="I2619" s="1" t="s">
        <v>3380</v>
      </c>
      <c r="J2619" s="5">
        <v>4.0</v>
      </c>
    </row>
    <row r="2620" hidden="1">
      <c r="A2620" s="1" t="s">
        <v>3381</v>
      </c>
      <c r="B2620" s="1">
        <v>206695.0</v>
      </c>
      <c r="C2620" s="1">
        <v>3.0</v>
      </c>
      <c r="D2620" s="1">
        <v>18.0</v>
      </c>
      <c r="E2620" s="1">
        <f t="shared" si="1"/>
        <v>39</v>
      </c>
      <c r="F2620" s="1" t="str">
        <f>VLOOKUP(E2620,State_code!$B$1:$C$56, 2, FALSE)</f>
        <v>OH</v>
      </c>
      <c r="G2620" s="1">
        <v>3906.0</v>
      </c>
      <c r="H2620" s="1">
        <v>-2.0</v>
      </c>
      <c r="I2620" s="1" t="s">
        <v>3381</v>
      </c>
      <c r="J2620" s="5">
        <v>1.0</v>
      </c>
    </row>
    <row r="2621" hidden="1">
      <c r="A2621" s="1" t="s">
        <v>3382</v>
      </c>
      <c r="B2621" s="1">
        <v>206817.0</v>
      </c>
      <c r="C2621" s="1">
        <v>6.0</v>
      </c>
      <c r="D2621" s="1">
        <v>22.0</v>
      </c>
      <c r="E2621" s="1">
        <f t="shared" si="1"/>
        <v>40</v>
      </c>
      <c r="F2621" s="1" t="str">
        <f>VLOOKUP(E2621,State_code!$B$1:$C$56, 2, FALSE)</f>
        <v>OK</v>
      </c>
      <c r="G2621" s="1">
        <v>4002.0</v>
      </c>
      <c r="H2621" s="1">
        <v>-2.0</v>
      </c>
      <c r="I2621" s="1" t="s">
        <v>3382</v>
      </c>
      <c r="J2621" s="5">
        <v>4.0</v>
      </c>
    </row>
    <row r="2622" hidden="1">
      <c r="A2622" s="1" t="s">
        <v>3383</v>
      </c>
      <c r="B2622" s="1">
        <v>206835.0</v>
      </c>
      <c r="C2622" s="1">
        <v>6.0</v>
      </c>
      <c r="D2622" s="1">
        <v>20.0</v>
      </c>
      <c r="E2622" s="1">
        <f t="shared" si="1"/>
        <v>40</v>
      </c>
      <c r="F2622" s="1" t="str">
        <f>VLOOKUP(E2622,State_code!$B$1:$C$56, 2, FALSE)</f>
        <v>OK</v>
      </c>
      <c r="G2622" s="1">
        <v>4002.0</v>
      </c>
      <c r="H2622" s="1">
        <v>89.0</v>
      </c>
      <c r="I2622" s="1" t="s">
        <v>3383</v>
      </c>
      <c r="J2622" s="5">
        <v>1.0</v>
      </c>
    </row>
    <row r="2623" hidden="1">
      <c r="A2623" s="1" t="s">
        <v>3384</v>
      </c>
      <c r="B2623" s="1">
        <v>206862.0</v>
      </c>
      <c r="C2623" s="1">
        <v>6.0</v>
      </c>
      <c r="D2623" s="1">
        <v>18.0</v>
      </c>
      <c r="E2623" s="1">
        <f t="shared" si="1"/>
        <v>40</v>
      </c>
      <c r="F2623" s="1" t="str">
        <f>VLOOKUP(E2623,State_code!$B$1:$C$56, 2, FALSE)</f>
        <v>OK</v>
      </c>
      <c r="G2623" s="1">
        <v>4005.0</v>
      </c>
      <c r="H2623" s="1">
        <v>59.0</v>
      </c>
      <c r="I2623" s="1" t="s">
        <v>3384</v>
      </c>
      <c r="J2623" s="5">
        <v>1.0</v>
      </c>
    </row>
    <row r="2624" hidden="1">
      <c r="A2624" s="1" t="s">
        <v>3385</v>
      </c>
      <c r="B2624" s="1">
        <v>206905.0</v>
      </c>
      <c r="C2624" s="1">
        <v>6.0</v>
      </c>
      <c r="D2624" s="1">
        <v>-2.0</v>
      </c>
      <c r="E2624" s="1">
        <f t="shared" si="1"/>
        <v>40</v>
      </c>
      <c r="F2624" s="1" t="str">
        <f>VLOOKUP(E2624,State_code!$B$1:$C$56, 2, FALSE)</f>
        <v>OK</v>
      </c>
      <c r="G2624" s="1">
        <v>4004.0</v>
      </c>
      <c r="H2624" s="1">
        <v>-2.0</v>
      </c>
      <c r="I2624" s="1" t="s">
        <v>3385</v>
      </c>
      <c r="J2624" s="5">
        <v>4.0</v>
      </c>
    </row>
    <row r="2625" hidden="1">
      <c r="A2625" s="1" t="s">
        <v>3386</v>
      </c>
      <c r="B2625" s="1">
        <v>206914.0</v>
      </c>
      <c r="C2625" s="1">
        <v>6.0</v>
      </c>
      <c r="D2625" s="1">
        <v>20.0</v>
      </c>
      <c r="E2625" s="1">
        <f t="shared" si="1"/>
        <v>40</v>
      </c>
      <c r="F2625" s="1" t="str">
        <f>VLOOKUP(E2625,State_code!$B$1:$C$56, 2, FALSE)</f>
        <v>OK</v>
      </c>
      <c r="G2625" s="1">
        <v>4004.0</v>
      </c>
      <c r="H2625" s="1">
        <v>-2.0</v>
      </c>
      <c r="I2625" s="1" t="s">
        <v>3386</v>
      </c>
      <c r="J2625" s="5">
        <v>1.0</v>
      </c>
    </row>
    <row r="2626" hidden="1">
      <c r="A2626" s="1" t="s">
        <v>3387</v>
      </c>
      <c r="B2626" s="1">
        <v>206923.0</v>
      </c>
      <c r="C2626" s="1">
        <v>6.0</v>
      </c>
      <c r="D2626" s="1">
        <v>1.0</v>
      </c>
      <c r="E2626" s="1">
        <f t="shared" si="1"/>
        <v>40</v>
      </c>
      <c r="F2626" s="1" t="str">
        <f>VLOOKUP(E2626,State_code!$B$1:$C$56, 2, FALSE)</f>
        <v>OK</v>
      </c>
      <c r="G2626" s="1">
        <v>4002.0</v>
      </c>
      <c r="H2626" s="1">
        <v>-2.0</v>
      </c>
      <c r="I2626" s="1" t="s">
        <v>3387</v>
      </c>
      <c r="J2626" s="5">
        <v>1.0</v>
      </c>
    </row>
    <row r="2627" hidden="1">
      <c r="A2627" s="1" t="s">
        <v>3388</v>
      </c>
      <c r="B2627" s="1">
        <v>206932.0</v>
      </c>
      <c r="C2627" s="1">
        <v>6.0</v>
      </c>
      <c r="D2627" s="1">
        <v>-2.0</v>
      </c>
      <c r="E2627" s="1">
        <f t="shared" si="1"/>
        <v>40</v>
      </c>
      <c r="F2627" s="1" t="str">
        <f>VLOOKUP(E2627,State_code!$B$1:$C$56, 2, FALSE)</f>
        <v>OK</v>
      </c>
      <c r="G2627" s="1">
        <v>4005.0</v>
      </c>
      <c r="H2627" s="1">
        <v>-2.0</v>
      </c>
      <c r="I2627" s="1" t="s">
        <v>3388</v>
      </c>
      <c r="J2627" s="5">
        <v>2.0</v>
      </c>
    </row>
    <row r="2628" hidden="1">
      <c r="A2628" s="1" t="s">
        <v>3389</v>
      </c>
      <c r="B2628" s="1">
        <v>206941.0</v>
      </c>
      <c r="C2628" s="1">
        <v>6.0</v>
      </c>
      <c r="D2628" s="1">
        <v>18.0</v>
      </c>
      <c r="E2628" s="1">
        <f t="shared" si="1"/>
        <v>40</v>
      </c>
      <c r="F2628" s="1" t="str">
        <f>VLOOKUP(E2628,State_code!$B$1:$C$56, 2, FALSE)</f>
        <v>OK</v>
      </c>
      <c r="G2628" s="1">
        <v>4005.0</v>
      </c>
      <c r="H2628" s="1">
        <v>-2.0</v>
      </c>
      <c r="I2628" s="1" t="s">
        <v>3389</v>
      </c>
      <c r="J2628" s="5">
        <v>1.0</v>
      </c>
    </row>
    <row r="2629" hidden="1">
      <c r="A2629" s="1" t="s">
        <v>3390</v>
      </c>
      <c r="B2629" s="1">
        <v>206996.0</v>
      </c>
      <c r="C2629" s="1">
        <v>6.0</v>
      </c>
      <c r="D2629" s="1">
        <v>4.0</v>
      </c>
      <c r="E2629" s="1">
        <f t="shared" si="1"/>
        <v>40</v>
      </c>
      <c r="F2629" s="1" t="str">
        <f>VLOOKUP(E2629,State_code!$B$1:$C$56, 2, FALSE)</f>
        <v>OK</v>
      </c>
      <c r="G2629" s="1">
        <v>4002.0</v>
      </c>
      <c r="H2629" s="1">
        <v>-2.0</v>
      </c>
      <c r="I2629" s="1" t="s">
        <v>3390</v>
      </c>
      <c r="J2629" s="5">
        <v>1.0</v>
      </c>
    </row>
    <row r="2630" hidden="1">
      <c r="A2630" s="1" t="s">
        <v>3391</v>
      </c>
      <c r="B2630" s="1">
        <v>207041.0</v>
      </c>
      <c r="C2630" s="1">
        <v>6.0</v>
      </c>
      <c r="D2630" s="1">
        <v>18.0</v>
      </c>
      <c r="E2630" s="1">
        <f t="shared" si="1"/>
        <v>40</v>
      </c>
      <c r="F2630" s="1" t="str">
        <f>VLOOKUP(E2630,State_code!$B$1:$C$56, 2, FALSE)</f>
        <v>OK</v>
      </c>
      <c r="G2630" s="1">
        <v>4004.0</v>
      </c>
      <c r="H2630" s="1">
        <v>-2.0</v>
      </c>
      <c r="I2630" s="1" t="s">
        <v>3391</v>
      </c>
      <c r="J2630" s="5">
        <v>2.0</v>
      </c>
    </row>
    <row r="2631" hidden="1">
      <c r="A2631" s="1" t="s">
        <v>3392</v>
      </c>
      <c r="B2631" s="1">
        <v>207050.0</v>
      </c>
      <c r="C2631" s="1">
        <v>6.0</v>
      </c>
      <c r="D2631" s="1">
        <v>1.0</v>
      </c>
      <c r="E2631" s="1">
        <f t="shared" si="1"/>
        <v>40</v>
      </c>
      <c r="F2631" s="1" t="str">
        <f>VLOOKUP(E2631,State_code!$B$1:$C$56, 2, FALSE)</f>
        <v>OK</v>
      </c>
      <c r="G2631" s="1">
        <v>4002.0</v>
      </c>
      <c r="H2631" s="1">
        <v>-2.0</v>
      </c>
      <c r="I2631" s="1" t="s">
        <v>3392</v>
      </c>
      <c r="J2631" s="5">
        <v>1.0</v>
      </c>
    </row>
    <row r="2632" hidden="1">
      <c r="A2632" s="1" t="s">
        <v>3393</v>
      </c>
      <c r="B2632" s="1">
        <v>207069.0</v>
      </c>
      <c r="C2632" s="1">
        <v>6.0</v>
      </c>
      <c r="D2632" s="1">
        <v>3.0</v>
      </c>
      <c r="E2632" s="1">
        <f t="shared" si="1"/>
        <v>40</v>
      </c>
      <c r="F2632" s="1" t="str">
        <f>VLOOKUP(E2632,State_code!$B$1:$C$56, 2, FALSE)</f>
        <v>OK</v>
      </c>
      <c r="G2632" s="1">
        <v>4003.0</v>
      </c>
      <c r="H2632" s="1">
        <v>-2.0</v>
      </c>
      <c r="I2632" s="1" t="s">
        <v>3393</v>
      </c>
      <c r="J2632" s="5">
        <v>4.0</v>
      </c>
    </row>
    <row r="2633" hidden="1">
      <c r="A2633" s="1" t="s">
        <v>3394</v>
      </c>
      <c r="B2633" s="1">
        <v>207087.0</v>
      </c>
      <c r="C2633" s="1">
        <v>6.0</v>
      </c>
      <c r="D2633" s="1">
        <v>-2.0</v>
      </c>
      <c r="E2633" s="1">
        <f t="shared" si="1"/>
        <v>40</v>
      </c>
      <c r="F2633" s="1" t="str">
        <f>VLOOKUP(E2633,State_code!$B$1:$C$56, 2, FALSE)</f>
        <v>OK</v>
      </c>
      <c r="G2633" s="1">
        <v>4003.0</v>
      </c>
      <c r="H2633" s="1">
        <v>-2.0</v>
      </c>
      <c r="I2633" s="1" t="s">
        <v>3394</v>
      </c>
      <c r="J2633" s="5">
        <v>1.0</v>
      </c>
    </row>
    <row r="2634" hidden="1">
      <c r="A2634" s="1" t="s">
        <v>3395</v>
      </c>
      <c r="B2634" s="1">
        <v>207102.0</v>
      </c>
      <c r="C2634" s="1">
        <v>6.0</v>
      </c>
      <c r="D2634" s="1">
        <v>-2.0</v>
      </c>
      <c r="E2634" s="1">
        <f t="shared" si="1"/>
        <v>40</v>
      </c>
      <c r="F2634" s="1" t="str">
        <f>VLOOKUP(E2634,State_code!$B$1:$C$56, 2, FALSE)</f>
        <v>OK</v>
      </c>
      <c r="G2634" s="1">
        <v>4004.0</v>
      </c>
      <c r="H2634" s="1">
        <v>-2.0</v>
      </c>
      <c r="I2634" s="1" t="s">
        <v>3395</v>
      </c>
      <c r="J2634" s="5">
        <v>1.0</v>
      </c>
    </row>
    <row r="2635" hidden="1">
      <c r="A2635" s="1" t="s">
        <v>3396</v>
      </c>
      <c r="B2635" s="1">
        <v>207157.0</v>
      </c>
      <c r="C2635" s="1">
        <v>6.0</v>
      </c>
      <c r="D2635" s="1">
        <v>21.0</v>
      </c>
      <c r="E2635" s="1">
        <f t="shared" si="1"/>
        <v>40</v>
      </c>
      <c r="F2635" s="1" t="str">
        <f>VLOOKUP(E2635,State_code!$B$1:$C$56, 2, FALSE)</f>
        <v>OK</v>
      </c>
      <c r="G2635" s="1">
        <v>4004.0</v>
      </c>
      <c r="H2635" s="1">
        <v>41.0</v>
      </c>
      <c r="I2635" s="1" t="s">
        <v>3396</v>
      </c>
      <c r="J2635" s="5">
        <v>2.0</v>
      </c>
    </row>
    <row r="2636" hidden="1">
      <c r="A2636" s="1" t="s">
        <v>3397</v>
      </c>
      <c r="B2636" s="1">
        <v>207209.0</v>
      </c>
      <c r="C2636" s="1">
        <v>6.0</v>
      </c>
      <c r="D2636" s="1">
        <v>20.0</v>
      </c>
      <c r="E2636" s="1">
        <f t="shared" si="1"/>
        <v>40</v>
      </c>
      <c r="F2636" s="1" t="str">
        <f>VLOOKUP(E2636,State_code!$B$1:$C$56, 2, FALSE)</f>
        <v>OK</v>
      </c>
      <c r="G2636" s="1">
        <v>4005.0</v>
      </c>
      <c r="H2636" s="1">
        <v>-2.0</v>
      </c>
      <c r="I2636" s="1" t="s">
        <v>3397</v>
      </c>
      <c r="J2636" s="5">
        <v>4.0</v>
      </c>
    </row>
    <row r="2637" hidden="1">
      <c r="A2637" s="1" t="s">
        <v>3398</v>
      </c>
      <c r="B2637" s="1">
        <v>207236.0</v>
      </c>
      <c r="C2637" s="1">
        <v>6.0</v>
      </c>
      <c r="D2637" s="1">
        <v>1.0</v>
      </c>
      <c r="E2637" s="1">
        <f t="shared" si="1"/>
        <v>40</v>
      </c>
      <c r="F2637" s="1" t="str">
        <f>VLOOKUP(E2637,State_code!$B$1:$C$56, 2, FALSE)</f>
        <v>OK</v>
      </c>
      <c r="G2637" s="1">
        <v>4002.0</v>
      </c>
      <c r="H2637" s="1">
        <v>-2.0</v>
      </c>
      <c r="I2637" s="1" t="s">
        <v>3398</v>
      </c>
      <c r="J2637" s="5">
        <v>1.0</v>
      </c>
    </row>
    <row r="2638" hidden="1">
      <c r="A2638" s="1" t="s">
        <v>1528</v>
      </c>
      <c r="B2638" s="1">
        <v>207254.0</v>
      </c>
      <c r="C2638" s="1">
        <v>6.0</v>
      </c>
      <c r="D2638" s="1">
        <v>23.0</v>
      </c>
      <c r="E2638" s="1">
        <f t="shared" si="1"/>
        <v>40</v>
      </c>
      <c r="F2638" s="1" t="str">
        <f>VLOOKUP(E2638,State_code!$B$1:$C$56, 2, FALSE)</f>
        <v>OK</v>
      </c>
      <c r="G2638" s="1">
        <v>4001.0</v>
      </c>
      <c r="H2638" s="1">
        <v>-2.0</v>
      </c>
      <c r="I2638" s="1" t="s">
        <v>1528</v>
      </c>
      <c r="J2638" s="5">
        <v>2.0</v>
      </c>
    </row>
    <row r="2639" hidden="1">
      <c r="A2639" s="1" t="s">
        <v>3399</v>
      </c>
      <c r="B2639" s="1">
        <v>207263.0</v>
      </c>
      <c r="C2639" s="1">
        <v>6.0</v>
      </c>
      <c r="D2639" s="1">
        <v>18.0</v>
      </c>
      <c r="E2639" s="1">
        <f t="shared" si="1"/>
        <v>40</v>
      </c>
      <c r="F2639" s="1" t="str">
        <f>VLOOKUP(E2639,State_code!$B$1:$C$56, 2, FALSE)</f>
        <v>OK</v>
      </c>
      <c r="G2639" s="1">
        <v>4002.0</v>
      </c>
      <c r="H2639" s="1">
        <v>-2.0</v>
      </c>
      <c r="I2639" s="1" t="s">
        <v>3399</v>
      </c>
      <c r="J2639" s="5">
        <v>1.0</v>
      </c>
    </row>
    <row r="2640" hidden="1">
      <c r="A2640" s="1" t="s">
        <v>3400</v>
      </c>
      <c r="B2640" s="1">
        <v>207281.0</v>
      </c>
      <c r="C2640" s="1">
        <v>6.0</v>
      </c>
      <c r="D2640" s="1">
        <v>5.0</v>
      </c>
      <c r="E2640" s="1">
        <f t="shared" si="1"/>
        <v>40</v>
      </c>
      <c r="F2640" s="1" t="str">
        <f>VLOOKUP(E2640,State_code!$B$1:$C$56, 2, FALSE)</f>
        <v>OK</v>
      </c>
      <c r="G2640" s="1">
        <v>4003.0</v>
      </c>
      <c r="H2640" s="1">
        <v>-2.0</v>
      </c>
      <c r="I2640" s="1" t="s">
        <v>3400</v>
      </c>
      <c r="J2640" s="5">
        <v>1.0</v>
      </c>
    </row>
    <row r="2641" hidden="1">
      <c r="A2641" s="1" t="s">
        <v>3401</v>
      </c>
      <c r="B2641" s="1">
        <v>207290.0</v>
      </c>
      <c r="C2641" s="1">
        <v>6.0</v>
      </c>
      <c r="D2641" s="1">
        <v>4.0</v>
      </c>
      <c r="E2641" s="1">
        <f t="shared" si="1"/>
        <v>40</v>
      </c>
      <c r="F2641" s="1" t="str">
        <f>VLOOKUP(E2641,State_code!$B$1:$C$56, 2, FALSE)</f>
        <v>OK</v>
      </c>
      <c r="G2641" s="1">
        <v>4002.0</v>
      </c>
      <c r="H2641" s="1">
        <v>-2.0</v>
      </c>
      <c r="I2641" s="1" t="s">
        <v>3401</v>
      </c>
      <c r="J2641" s="5">
        <v>1.0</v>
      </c>
    </row>
    <row r="2642" hidden="1">
      <c r="A2642" s="1" t="s">
        <v>3402</v>
      </c>
      <c r="B2642" s="1">
        <v>207306.0</v>
      </c>
      <c r="C2642" s="1">
        <v>6.0</v>
      </c>
      <c r="D2642" s="1">
        <v>20.0</v>
      </c>
      <c r="E2642" s="1">
        <f t="shared" si="1"/>
        <v>40</v>
      </c>
      <c r="F2642" s="1" t="str">
        <f>VLOOKUP(E2642,State_code!$B$1:$C$56, 2, FALSE)</f>
        <v>OK</v>
      </c>
      <c r="G2642" s="1">
        <v>4003.0</v>
      </c>
      <c r="H2642" s="1">
        <v>-2.0</v>
      </c>
      <c r="I2642" s="1" t="s">
        <v>3402</v>
      </c>
      <c r="J2642" s="5">
        <v>1.0</v>
      </c>
    </row>
    <row r="2643" hidden="1">
      <c r="A2643" s="1" t="s">
        <v>3403</v>
      </c>
      <c r="B2643" s="1">
        <v>207315.0</v>
      </c>
      <c r="C2643" s="1">
        <v>6.0</v>
      </c>
      <c r="D2643" s="1">
        <v>25.0</v>
      </c>
      <c r="E2643" s="1">
        <f t="shared" si="1"/>
        <v>40</v>
      </c>
      <c r="F2643" s="1" t="str">
        <f>VLOOKUP(E2643,State_code!$B$1:$C$56, 2, FALSE)</f>
        <v>OK</v>
      </c>
      <c r="G2643" s="1">
        <v>4001.0</v>
      </c>
      <c r="H2643" s="1">
        <v>-2.0</v>
      </c>
      <c r="I2643" s="1" t="s">
        <v>3403</v>
      </c>
      <c r="J2643" s="5">
        <v>1.0</v>
      </c>
    </row>
    <row r="2644" hidden="1">
      <c r="A2644" s="1" t="s">
        <v>3404</v>
      </c>
      <c r="B2644" s="1">
        <v>207324.0</v>
      </c>
      <c r="C2644" s="1">
        <v>6.0</v>
      </c>
      <c r="D2644" s="1">
        <v>19.0</v>
      </c>
      <c r="E2644" s="1">
        <f t="shared" si="1"/>
        <v>40</v>
      </c>
      <c r="F2644" s="1" t="str">
        <f>VLOOKUP(E2644,State_code!$B$1:$C$56, 2, FALSE)</f>
        <v>OK</v>
      </c>
      <c r="G2644" s="1">
        <v>4005.0</v>
      </c>
      <c r="H2644" s="1">
        <v>74.0</v>
      </c>
      <c r="I2644" s="1" t="s">
        <v>3404</v>
      </c>
      <c r="J2644" s="5">
        <v>1.0</v>
      </c>
    </row>
    <row r="2645" hidden="1">
      <c r="A2645" s="1" t="s">
        <v>3405</v>
      </c>
      <c r="B2645" s="1">
        <v>207342.0</v>
      </c>
      <c r="C2645" s="1">
        <v>6.0</v>
      </c>
      <c r="D2645" s="1">
        <v>27.0</v>
      </c>
      <c r="E2645" s="1">
        <f t="shared" si="1"/>
        <v>40</v>
      </c>
      <c r="F2645" s="1" t="str">
        <f>VLOOKUP(E2645,State_code!$B$1:$C$56, 2, FALSE)</f>
        <v>OK</v>
      </c>
      <c r="G2645" s="1">
        <v>4005.0</v>
      </c>
      <c r="H2645" s="1">
        <v>-2.0</v>
      </c>
      <c r="I2645" s="1" t="s">
        <v>3405</v>
      </c>
      <c r="J2645" s="5">
        <v>2.0</v>
      </c>
    </row>
    <row r="2646" hidden="1">
      <c r="A2646" s="1" t="s">
        <v>3406</v>
      </c>
      <c r="B2646" s="1">
        <v>207351.0</v>
      </c>
      <c r="C2646" s="1">
        <v>6.0</v>
      </c>
      <c r="D2646" s="1">
        <v>22.0</v>
      </c>
      <c r="E2646" s="1">
        <f t="shared" si="1"/>
        <v>40</v>
      </c>
      <c r="F2646" s="1" t="str">
        <f>VLOOKUP(E2646,State_code!$B$1:$C$56, 2, FALSE)</f>
        <v>OK</v>
      </c>
      <c r="G2646" s="1">
        <v>4003.0</v>
      </c>
      <c r="H2646" s="1">
        <v>-2.0</v>
      </c>
      <c r="I2646" s="1" t="s">
        <v>3406</v>
      </c>
      <c r="J2646" s="5">
        <v>2.0</v>
      </c>
    </row>
    <row r="2647" hidden="1">
      <c r="A2647" s="1" t="s">
        <v>3407</v>
      </c>
      <c r="B2647" s="1">
        <v>207388.0</v>
      </c>
      <c r="C2647" s="1">
        <v>6.0</v>
      </c>
      <c r="D2647" s="1">
        <v>15.0</v>
      </c>
      <c r="E2647" s="1">
        <f t="shared" si="1"/>
        <v>40</v>
      </c>
      <c r="F2647" s="1" t="str">
        <f>VLOOKUP(E2647,State_code!$B$1:$C$56, 2, FALSE)</f>
        <v>OK</v>
      </c>
      <c r="G2647" s="1">
        <v>4003.0</v>
      </c>
      <c r="H2647" s="1">
        <v>-2.0</v>
      </c>
      <c r="I2647" s="1" t="s">
        <v>3407</v>
      </c>
      <c r="J2647" s="5">
        <v>2.0</v>
      </c>
    </row>
    <row r="2648" hidden="1">
      <c r="A2648" s="1" t="s">
        <v>3408</v>
      </c>
      <c r="B2648" s="1">
        <v>207397.0</v>
      </c>
      <c r="C2648" s="1">
        <v>6.0</v>
      </c>
      <c r="D2648" s="1">
        <v>14.0</v>
      </c>
      <c r="E2648" s="1">
        <f t="shared" si="1"/>
        <v>40</v>
      </c>
      <c r="F2648" s="1" t="str">
        <f>VLOOKUP(E2648,State_code!$B$1:$C$56, 2, FALSE)</f>
        <v>OK</v>
      </c>
      <c r="G2648" s="1">
        <v>4003.0</v>
      </c>
      <c r="H2648" s="1">
        <v>-2.0</v>
      </c>
      <c r="I2648" s="1" t="s">
        <v>3408</v>
      </c>
      <c r="J2648" s="5">
        <v>2.0</v>
      </c>
    </row>
    <row r="2649" hidden="1">
      <c r="A2649" s="1" t="s">
        <v>3409</v>
      </c>
      <c r="B2649" s="1">
        <v>207403.0</v>
      </c>
      <c r="C2649" s="1">
        <v>6.0</v>
      </c>
      <c r="D2649" s="1">
        <v>20.0</v>
      </c>
      <c r="E2649" s="1">
        <f t="shared" si="1"/>
        <v>40</v>
      </c>
      <c r="F2649" s="1" t="str">
        <f>VLOOKUP(E2649,State_code!$B$1:$C$56, 2, FALSE)</f>
        <v>OK</v>
      </c>
      <c r="G2649" s="1">
        <v>4005.0</v>
      </c>
      <c r="H2649" s="1">
        <v>54.0</v>
      </c>
      <c r="I2649" s="1" t="s">
        <v>3409</v>
      </c>
      <c r="J2649" s="5">
        <v>1.0</v>
      </c>
    </row>
    <row r="2650" hidden="1">
      <c r="A2650" s="1" t="s">
        <v>3410</v>
      </c>
      <c r="B2650" s="1">
        <v>207449.0</v>
      </c>
      <c r="C2650" s="1">
        <v>6.0</v>
      </c>
      <c r="D2650" s="1">
        <v>1.0</v>
      </c>
      <c r="E2650" s="1">
        <f t="shared" si="1"/>
        <v>40</v>
      </c>
      <c r="F2650" s="1" t="str">
        <f>VLOOKUP(E2650,State_code!$B$1:$C$56, 2, FALSE)</f>
        <v>OK</v>
      </c>
      <c r="G2650" s="1">
        <v>4003.0</v>
      </c>
      <c r="H2650" s="1">
        <v>-2.0</v>
      </c>
      <c r="I2650" s="1" t="s">
        <v>3410</v>
      </c>
      <c r="J2650" s="5">
        <v>4.0</v>
      </c>
    </row>
    <row r="2651" hidden="1">
      <c r="A2651" s="1" t="s">
        <v>3411</v>
      </c>
      <c r="B2651" s="1">
        <v>207458.0</v>
      </c>
      <c r="C2651" s="1">
        <v>6.0</v>
      </c>
      <c r="D2651" s="1">
        <v>17.0</v>
      </c>
      <c r="E2651" s="1">
        <f t="shared" si="1"/>
        <v>40</v>
      </c>
      <c r="F2651" s="1" t="str">
        <f>VLOOKUP(E2651,State_code!$B$1:$C$56, 2, FALSE)</f>
        <v>OK</v>
      </c>
      <c r="G2651" s="1">
        <v>4005.0</v>
      </c>
      <c r="H2651" s="1">
        <v>71.0</v>
      </c>
      <c r="I2651" s="1" t="s">
        <v>3411</v>
      </c>
      <c r="J2651" s="5">
        <v>4.0</v>
      </c>
    </row>
    <row r="2652" hidden="1">
      <c r="A2652" s="1" t="s">
        <v>3412</v>
      </c>
      <c r="B2652" s="1">
        <v>207500.0</v>
      </c>
      <c r="C2652" s="1">
        <v>6.0</v>
      </c>
      <c r="D2652" s="1">
        <v>15.0</v>
      </c>
      <c r="E2652" s="1">
        <f t="shared" si="1"/>
        <v>40</v>
      </c>
      <c r="F2652" s="1" t="str">
        <f>VLOOKUP(E2652,State_code!$B$1:$C$56, 2, FALSE)</f>
        <v>OK</v>
      </c>
      <c r="G2652" s="1">
        <v>4004.0</v>
      </c>
      <c r="H2652" s="1">
        <v>-2.0</v>
      </c>
      <c r="I2652" s="1" t="s">
        <v>3412</v>
      </c>
      <c r="J2652" s="5">
        <v>2.0</v>
      </c>
    </row>
    <row r="2653" hidden="1">
      <c r="A2653" s="1" t="s">
        <v>3413</v>
      </c>
      <c r="B2653" s="1">
        <v>207564.0</v>
      </c>
      <c r="C2653" s="1">
        <v>6.0</v>
      </c>
      <c r="D2653" s="1">
        <v>23.0</v>
      </c>
      <c r="E2653" s="1">
        <f t="shared" si="1"/>
        <v>40</v>
      </c>
      <c r="F2653" s="1" t="str">
        <f>VLOOKUP(E2653,State_code!$B$1:$C$56, 2, FALSE)</f>
        <v>OK</v>
      </c>
      <c r="G2653" s="1">
        <v>4002.0</v>
      </c>
      <c r="H2653" s="1">
        <v>-2.0</v>
      </c>
      <c r="I2653" s="1" t="s">
        <v>3413</v>
      </c>
      <c r="J2653" s="5">
        <v>1.0</v>
      </c>
    </row>
    <row r="2654" hidden="1">
      <c r="A2654" s="1" t="s">
        <v>3414</v>
      </c>
      <c r="B2654" s="1">
        <v>207582.0</v>
      </c>
      <c r="C2654" s="1">
        <v>6.0</v>
      </c>
      <c r="D2654" s="1">
        <v>19.0</v>
      </c>
      <c r="E2654" s="1">
        <f t="shared" si="1"/>
        <v>40</v>
      </c>
      <c r="F2654" s="1" t="str">
        <f>VLOOKUP(E2654,State_code!$B$1:$C$56, 2, FALSE)</f>
        <v>OK</v>
      </c>
      <c r="G2654" s="1">
        <v>4001.0</v>
      </c>
      <c r="H2654" s="1">
        <v>79.0</v>
      </c>
      <c r="I2654" s="1" t="s">
        <v>3414</v>
      </c>
      <c r="J2654" s="5">
        <v>3.0</v>
      </c>
    </row>
    <row r="2655" hidden="1">
      <c r="A2655" s="1" t="s">
        <v>3415</v>
      </c>
      <c r="B2655" s="1">
        <v>207661.0</v>
      </c>
      <c r="C2655" s="1">
        <v>6.0</v>
      </c>
      <c r="D2655" s="1">
        <v>22.0</v>
      </c>
      <c r="E2655" s="1">
        <f t="shared" si="1"/>
        <v>40</v>
      </c>
      <c r="F2655" s="1" t="str">
        <f>VLOOKUP(E2655,State_code!$B$1:$C$56, 2, FALSE)</f>
        <v>OK</v>
      </c>
      <c r="G2655" s="1">
        <v>4002.0</v>
      </c>
      <c r="H2655" s="1">
        <v>-2.0</v>
      </c>
      <c r="I2655" s="1" t="s">
        <v>3415</v>
      </c>
      <c r="J2655" s="5">
        <v>3.0</v>
      </c>
    </row>
    <row r="2656" hidden="1">
      <c r="A2656" s="1" t="s">
        <v>3416</v>
      </c>
      <c r="B2656" s="1">
        <v>207670.0</v>
      </c>
      <c r="C2656" s="1">
        <v>6.0</v>
      </c>
      <c r="D2656" s="1">
        <v>4.0</v>
      </c>
      <c r="E2656" s="1">
        <f t="shared" si="1"/>
        <v>40</v>
      </c>
      <c r="F2656" s="1" t="str">
        <f>VLOOKUP(E2656,State_code!$B$1:$C$56, 2, FALSE)</f>
        <v>OK</v>
      </c>
      <c r="G2656" s="1">
        <v>4004.0</v>
      </c>
      <c r="H2656" s="1">
        <v>-2.0</v>
      </c>
      <c r="I2656" s="1" t="s">
        <v>3416</v>
      </c>
      <c r="J2656" s="5">
        <v>1.0</v>
      </c>
    </row>
    <row r="2657" hidden="1">
      <c r="A2657" s="1" t="s">
        <v>3417</v>
      </c>
      <c r="B2657" s="1">
        <v>207704.0</v>
      </c>
      <c r="C2657" s="1">
        <v>6.0</v>
      </c>
      <c r="D2657" s="1">
        <v>-2.0</v>
      </c>
      <c r="E2657" s="1">
        <f t="shared" si="1"/>
        <v>40</v>
      </c>
      <c r="F2657" s="1" t="str">
        <f>VLOOKUP(E2657,State_code!$B$1:$C$56, 2, FALSE)</f>
        <v>OK</v>
      </c>
      <c r="G2657" s="1">
        <v>4001.0</v>
      </c>
      <c r="H2657" s="1">
        <v>-2.0</v>
      </c>
      <c r="I2657" s="1" t="s">
        <v>3417</v>
      </c>
      <c r="J2657" s="5">
        <v>2.0</v>
      </c>
    </row>
    <row r="2658" hidden="1">
      <c r="A2658" s="1" t="s">
        <v>3418</v>
      </c>
      <c r="B2658" s="1">
        <v>207722.0</v>
      </c>
      <c r="C2658" s="1">
        <v>6.0</v>
      </c>
      <c r="D2658" s="1">
        <v>21.0</v>
      </c>
      <c r="E2658" s="1">
        <f t="shared" si="1"/>
        <v>40</v>
      </c>
      <c r="F2658" s="1" t="str">
        <f>VLOOKUP(E2658,State_code!$B$1:$C$56, 2, FALSE)</f>
        <v>OK</v>
      </c>
      <c r="G2658" s="1">
        <v>4004.0</v>
      </c>
      <c r="H2658" s="1">
        <v>-2.0</v>
      </c>
      <c r="I2658" s="1" t="s">
        <v>3418</v>
      </c>
      <c r="J2658" s="5">
        <v>2.0</v>
      </c>
    </row>
    <row r="2659" hidden="1">
      <c r="A2659" s="1" t="s">
        <v>3419</v>
      </c>
      <c r="B2659" s="1">
        <v>207740.0</v>
      </c>
      <c r="C2659" s="1">
        <v>6.0</v>
      </c>
      <c r="D2659" s="1">
        <v>1.0</v>
      </c>
      <c r="E2659" s="1">
        <f t="shared" si="1"/>
        <v>40</v>
      </c>
      <c r="F2659" s="1" t="str">
        <f>VLOOKUP(E2659,State_code!$B$1:$C$56, 2, FALSE)</f>
        <v>OK</v>
      </c>
      <c r="G2659" s="1">
        <v>4005.0</v>
      </c>
      <c r="H2659" s="1">
        <v>-2.0</v>
      </c>
      <c r="I2659" s="1" t="s">
        <v>3419</v>
      </c>
      <c r="J2659" s="5">
        <v>2.0</v>
      </c>
    </row>
    <row r="2660" hidden="1">
      <c r="A2660" s="1" t="s">
        <v>3420</v>
      </c>
      <c r="B2660" s="1">
        <v>207786.0</v>
      </c>
      <c r="C2660" s="1">
        <v>6.0</v>
      </c>
      <c r="D2660" s="1">
        <v>-2.0</v>
      </c>
      <c r="E2660" s="1">
        <f t="shared" si="1"/>
        <v>40</v>
      </c>
      <c r="F2660" s="1" t="str">
        <f>VLOOKUP(E2660,State_code!$B$1:$C$56, 2, FALSE)</f>
        <v>OK</v>
      </c>
      <c r="G2660" s="1">
        <v>4002.0</v>
      </c>
      <c r="H2660" s="1">
        <v>-2.0</v>
      </c>
      <c r="I2660" s="1" t="s">
        <v>3420</v>
      </c>
      <c r="J2660" s="5">
        <v>4.0</v>
      </c>
    </row>
    <row r="2661" hidden="1">
      <c r="A2661" s="1" t="s">
        <v>3421</v>
      </c>
      <c r="B2661" s="1">
        <v>207847.0</v>
      </c>
      <c r="C2661" s="1">
        <v>6.0</v>
      </c>
      <c r="D2661" s="1">
        <v>18.0</v>
      </c>
      <c r="E2661" s="1">
        <f t="shared" si="1"/>
        <v>40</v>
      </c>
      <c r="F2661" s="1" t="str">
        <f>VLOOKUP(E2661,State_code!$B$1:$C$56, 2, FALSE)</f>
        <v>OK</v>
      </c>
      <c r="G2661" s="1">
        <v>4002.0</v>
      </c>
      <c r="H2661" s="1">
        <v>-2.0</v>
      </c>
      <c r="I2661" s="1" t="s">
        <v>3421</v>
      </c>
      <c r="J2661" s="5">
        <v>1.0</v>
      </c>
    </row>
    <row r="2662" hidden="1">
      <c r="A2662" s="1" t="s">
        <v>3422</v>
      </c>
      <c r="B2662" s="1">
        <v>207856.0</v>
      </c>
      <c r="C2662" s="1">
        <v>6.0</v>
      </c>
      <c r="D2662" s="1">
        <v>22.0</v>
      </c>
      <c r="E2662" s="1">
        <f t="shared" si="1"/>
        <v>40</v>
      </c>
      <c r="F2662" s="1" t="str">
        <f>VLOOKUP(E2662,State_code!$B$1:$C$56, 2, FALSE)</f>
        <v>OK</v>
      </c>
      <c r="G2662" s="1">
        <v>4005.0</v>
      </c>
      <c r="H2662" s="1">
        <v>47.0</v>
      </c>
      <c r="I2662" s="1" t="s">
        <v>3422</v>
      </c>
      <c r="J2662" s="5">
        <v>3.0</v>
      </c>
    </row>
    <row r="2663" hidden="1">
      <c r="A2663" s="1" t="s">
        <v>3423</v>
      </c>
      <c r="B2663" s="1">
        <v>207865.0</v>
      </c>
      <c r="C2663" s="1">
        <v>6.0</v>
      </c>
      <c r="D2663" s="1">
        <v>18.0</v>
      </c>
      <c r="E2663" s="1">
        <f t="shared" si="1"/>
        <v>40</v>
      </c>
      <c r="F2663" s="1" t="str">
        <f>VLOOKUP(E2663,State_code!$B$1:$C$56, 2, FALSE)</f>
        <v>OK</v>
      </c>
      <c r="G2663" s="1">
        <v>4003.0</v>
      </c>
      <c r="H2663" s="1">
        <v>-2.0</v>
      </c>
      <c r="I2663" s="1" t="s">
        <v>3423</v>
      </c>
      <c r="J2663" s="5">
        <v>3.0</v>
      </c>
    </row>
    <row r="2664" hidden="1">
      <c r="A2664" s="1" t="s">
        <v>3424</v>
      </c>
      <c r="B2664" s="1">
        <v>207935.0</v>
      </c>
      <c r="C2664" s="1">
        <v>6.0</v>
      </c>
      <c r="D2664" s="1">
        <v>4.0</v>
      </c>
      <c r="E2664" s="1">
        <f t="shared" si="1"/>
        <v>40</v>
      </c>
      <c r="F2664" s="1" t="str">
        <f>VLOOKUP(E2664,State_code!$B$1:$C$56, 2, FALSE)</f>
        <v>OK</v>
      </c>
      <c r="G2664" s="1">
        <v>4001.0</v>
      </c>
      <c r="H2664" s="1">
        <v>-2.0</v>
      </c>
      <c r="I2664" s="1" t="s">
        <v>3424</v>
      </c>
      <c r="J2664" s="5">
        <v>4.0</v>
      </c>
    </row>
    <row r="2665" hidden="1">
      <c r="A2665" s="1" t="s">
        <v>3425</v>
      </c>
      <c r="B2665" s="1">
        <v>207962.0</v>
      </c>
      <c r="C2665" s="1">
        <v>6.0</v>
      </c>
      <c r="D2665" s="1">
        <v>11.0</v>
      </c>
      <c r="E2665" s="1">
        <f t="shared" si="1"/>
        <v>40</v>
      </c>
      <c r="F2665" s="1" t="str">
        <f>VLOOKUP(E2665,State_code!$B$1:$C$56, 2, FALSE)</f>
        <v>OK</v>
      </c>
      <c r="G2665" s="1">
        <v>4001.0</v>
      </c>
      <c r="H2665" s="1">
        <v>-2.0</v>
      </c>
      <c r="I2665" s="1" t="s">
        <v>3425</v>
      </c>
      <c r="J2665" s="5">
        <v>1.0</v>
      </c>
    </row>
    <row r="2666" hidden="1">
      <c r="A2666" s="1" t="s">
        <v>3426</v>
      </c>
      <c r="B2666" s="1">
        <v>207971.0</v>
      </c>
      <c r="C2666" s="1">
        <v>6.0</v>
      </c>
      <c r="D2666" s="1">
        <v>16.0</v>
      </c>
      <c r="E2666" s="1">
        <f t="shared" si="1"/>
        <v>40</v>
      </c>
      <c r="F2666" s="1" t="str">
        <f>VLOOKUP(E2666,State_code!$B$1:$C$56, 2, FALSE)</f>
        <v>OK</v>
      </c>
      <c r="G2666" s="1">
        <v>4001.0</v>
      </c>
      <c r="H2666" s="1">
        <v>66.0</v>
      </c>
      <c r="I2666" s="1" t="s">
        <v>3426</v>
      </c>
      <c r="J2666" s="5">
        <v>1.0</v>
      </c>
    </row>
    <row r="2667" hidden="1">
      <c r="A2667" s="1" t="s">
        <v>3427</v>
      </c>
      <c r="B2667" s="1">
        <v>208035.0</v>
      </c>
      <c r="C2667" s="1">
        <v>6.0</v>
      </c>
      <c r="D2667" s="1">
        <v>4.0</v>
      </c>
      <c r="E2667" s="1">
        <f t="shared" si="1"/>
        <v>40</v>
      </c>
      <c r="F2667" s="1" t="str">
        <f>VLOOKUP(E2667,State_code!$B$1:$C$56, 2, FALSE)</f>
        <v>OK</v>
      </c>
      <c r="G2667" s="1">
        <v>4003.0</v>
      </c>
      <c r="H2667" s="1">
        <v>-2.0</v>
      </c>
      <c r="I2667" s="1" t="s">
        <v>3427</v>
      </c>
      <c r="J2667" s="5">
        <v>1.0</v>
      </c>
    </row>
    <row r="2668" hidden="1">
      <c r="A2668" s="1" t="s">
        <v>3428</v>
      </c>
      <c r="B2668" s="1">
        <v>208044.0</v>
      </c>
      <c r="C2668" s="1">
        <v>6.0</v>
      </c>
      <c r="D2668" s="1">
        <v>-2.0</v>
      </c>
      <c r="E2668" s="1">
        <f t="shared" si="1"/>
        <v>40</v>
      </c>
      <c r="F2668" s="1" t="str">
        <f>VLOOKUP(E2668,State_code!$B$1:$C$56, 2, FALSE)</f>
        <v>OK</v>
      </c>
      <c r="G2668" s="1">
        <v>4003.0</v>
      </c>
      <c r="H2668" s="1">
        <v>-2.0</v>
      </c>
      <c r="I2668" s="1" t="s">
        <v>3428</v>
      </c>
      <c r="J2668" s="5">
        <v>1.0</v>
      </c>
    </row>
    <row r="2669" hidden="1">
      <c r="A2669" s="1" t="s">
        <v>3429</v>
      </c>
      <c r="B2669" s="1">
        <v>208053.0</v>
      </c>
      <c r="C2669" s="1">
        <v>6.0</v>
      </c>
      <c r="D2669" s="1">
        <v>-2.0</v>
      </c>
      <c r="E2669" s="1">
        <f t="shared" si="1"/>
        <v>40</v>
      </c>
      <c r="F2669" s="1" t="str">
        <f>VLOOKUP(E2669,State_code!$B$1:$C$56, 2, FALSE)</f>
        <v>OK</v>
      </c>
      <c r="G2669" s="1">
        <v>4003.0</v>
      </c>
      <c r="H2669" s="1">
        <v>-2.0</v>
      </c>
      <c r="I2669" s="1" t="s">
        <v>3429</v>
      </c>
      <c r="J2669" s="5">
        <v>3.0</v>
      </c>
    </row>
    <row r="2670" hidden="1">
      <c r="A2670" s="1" t="s">
        <v>3430</v>
      </c>
      <c r="B2670" s="1">
        <v>208275.0</v>
      </c>
      <c r="C2670" s="1">
        <v>8.0</v>
      </c>
      <c r="D2670" s="1">
        <v>3.0</v>
      </c>
      <c r="E2670" s="1">
        <f t="shared" si="1"/>
        <v>41</v>
      </c>
      <c r="F2670" s="1" t="str">
        <f>VLOOKUP(E2670,State_code!$B$1:$C$56, 2, FALSE)</f>
        <v>OR</v>
      </c>
      <c r="G2670" s="1">
        <v>4102.0</v>
      </c>
      <c r="H2670" s="1">
        <v>-2.0</v>
      </c>
      <c r="I2670" s="1" t="s">
        <v>3430</v>
      </c>
      <c r="J2670" s="5">
        <v>3.0</v>
      </c>
    </row>
    <row r="2671" hidden="1">
      <c r="A2671" s="1" t="s">
        <v>3431</v>
      </c>
      <c r="B2671" s="1">
        <v>208318.0</v>
      </c>
      <c r="C2671" s="1">
        <v>8.0</v>
      </c>
      <c r="D2671" s="1">
        <v>2.0</v>
      </c>
      <c r="E2671" s="1">
        <f t="shared" si="1"/>
        <v>41</v>
      </c>
      <c r="F2671" s="1" t="str">
        <f>VLOOKUP(E2671,State_code!$B$1:$C$56, 2, FALSE)</f>
        <v>OR</v>
      </c>
      <c r="G2671" s="1">
        <v>4105.0</v>
      </c>
      <c r="H2671" s="1">
        <v>-2.0</v>
      </c>
      <c r="I2671" s="1" t="s">
        <v>3431</v>
      </c>
      <c r="J2671" s="5">
        <v>2.0</v>
      </c>
    </row>
    <row r="2672" hidden="1">
      <c r="A2672" s="1" t="s">
        <v>438</v>
      </c>
      <c r="B2672" s="1">
        <v>208390.0</v>
      </c>
      <c r="C2672" s="1">
        <v>8.0</v>
      </c>
      <c r="D2672" s="1">
        <v>2.0</v>
      </c>
      <c r="E2672" s="1">
        <f t="shared" si="1"/>
        <v>41</v>
      </c>
      <c r="F2672" s="1" t="str">
        <f>VLOOKUP(E2672,State_code!$B$1:$C$56, 2, FALSE)</f>
        <v>OR</v>
      </c>
      <c r="G2672" s="1">
        <v>4106.0</v>
      </c>
      <c r="H2672" s="1">
        <v>-2.0</v>
      </c>
      <c r="I2672" s="1" t="s">
        <v>438</v>
      </c>
      <c r="J2672" s="5">
        <v>2.0</v>
      </c>
    </row>
    <row r="2673" hidden="1">
      <c r="A2673" s="1" t="s">
        <v>3432</v>
      </c>
      <c r="B2673" s="1">
        <v>208406.0</v>
      </c>
      <c r="C2673" s="1">
        <v>8.0</v>
      </c>
      <c r="D2673" s="1">
        <v>3.0</v>
      </c>
      <c r="E2673" s="1">
        <f t="shared" si="1"/>
        <v>41</v>
      </c>
      <c r="F2673" s="1" t="str">
        <f>VLOOKUP(E2673,State_code!$B$1:$C$56, 2, FALSE)</f>
        <v>OR</v>
      </c>
      <c r="G2673" s="1">
        <v>4105.0</v>
      </c>
      <c r="H2673" s="1">
        <v>-2.0</v>
      </c>
      <c r="I2673" s="1" t="s">
        <v>3432</v>
      </c>
      <c r="J2673" s="5">
        <v>2.0</v>
      </c>
    </row>
    <row r="2674" hidden="1">
      <c r="A2674" s="1" t="s">
        <v>3433</v>
      </c>
      <c r="B2674" s="1">
        <v>208415.0</v>
      </c>
      <c r="C2674" s="1">
        <v>8.0</v>
      </c>
      <c r="D2674" s="1">
        <v>3.0</v>
      </c>
      <c r="E2674" s="1">
        <f t="shared" si="1"/>
        <v>41</v>
      </c>
      <c r="F2674" s="1" t="str">
        <f>VLOOKUP(E2674,State_code!$B$1:$C$56, 2, FALSE)</f>
        <v>OR</v>
      </c>
      <c r="G2674" s="1">
        <v>4101.0</v>
      </c>
      <c r="H2674" s="1">
        <v>-2.0</v>
      </c>
      <c r="I2674" s="1" t="s">
        <v>3433</v>
      </c>
      <c r="J2674" s="5">
        <v>2.0</v>
      </c>
    </row>
    <row r="2675" hidden="1">
      <c r="A2675" s="1" t="s">
        <v>3434</v>
      </c>
      <c r="B2675" s="1">
        <v>208433.0</v>
      </c>
      <c r="C2675" s="1">
        <v>8.0</v>
      </c>
      <c r="D2675" s="1">
        <v>-2.0</v>
      </c>
      <c r="E2675" s="1">
        <f t="shared" si="1"/>
        <v>41</v>
      </c>
      <c r="F2675" s="1" t="str">
        <f>VLOOKUP(E2675,State_code!$B$1:$C$56, 2, FALSE)</f>
        <v>OR</v>
      </c>
      <c r="G2675" s="1">
        <v>4106.0</v>
      </c>
      <c r="H2675" s="1">
        <v>-2.0</v>
      </c>
      <c r="I2675" s="1" t="s">
        <v>3434</v>
      </c>
      <c r="J2675" s="5">
        <v>2.0</v>
      </c>
    </row>
    <row r="2676" hidden="1">
      <c r="A2676" s="1" t="s">
        <v>3435</v>
      </c>
      <c r="B2676" s="1">
        <v>208479.0</v>
      </c>
      <c r="C2676" s="1">
        <v>8.0</v>
      </c>
      <c r="D2676" s="1">
        <v>10.0</v>
      </c>
      <c r="E2676" s="1">
        <f t="shared" si="1"/>
        <v>41</v>
      </c>
      <c r="F2676" s="1" t="str">
        <f>VLOOKUP(E2676,State_code!$B$1:$C$56, 2, FALSE)</f>
        <v>OR</v>
      </c>
      <c r="G2676" s="1">
        <v>4101.0</v>
      </c>
      <c r="H2676" s="1">
        <v>-2.0</v>
      </c>
      <c r="I2676" s="1" t="s">
        <v>3435</v>
      </c>
      <c r="J2676" s="5">
        <v>1.0</v>
      </c>
    </row>
    <row r="2677" hidden="1">
      <c r="A2677" s="1" t="s">
        <v>3436</v>
      </c>
      <c r="B2677" s="1">
        <v>208512.0</v>
      </c>
      <c r="C2677" s="1">
        <v>8.0</v>
      </c>
      <c r="D2677" s="1">
        <v>10.0</v>
      </c>
      <c r="E2677" s="1">
        <f t="shared" si="1"/>
        <v>41</v>
      </c>
      <c r="F2677" s="1" t="str">
        <f>VLOOKUP(E2677,State_code!$B$1:$C$56, 2, FALSE)</f>
        <v>OR</v>
      </c>
      <c r="G2677" s="1">
        <v>4103.0</v>
      </c>
      <c r="H2677" s="1">
        <v>-2.0</v>
      </c>
      <c r="I2677" s="1" t="s">
        <v>3436</v>
      </c>
      <c r="J2677" s="5">
        <v>1.0</v>
      </c>
    </row>
    <row r="2678" hidden="1">
      <c r="A2678" s="1" t="s">
        <v>3437</v>
      </c>
      <c r="B2678" s="1">
        <v>208637.0</v>
      </c>
      <c r="C2678" s="1">
        <v>8.0</v>
      </c>
      <c r="D2678" s="1">
        <v>-2.0</v>
      </c>
      <c r="E2678" s="1">
        <f t="shared" si="1"/>
        <v>41</v>
      </c>
      <c r="F2678" s="1" t="str">
        <f>VLOOKUP(E2678,State_code!$B$1:$C$56, 2, FALSE)</f>
        <v>OR</v>
      </c>
      <c r="G2678" s="1">
        <v>4101.0</v>
      </c>
      <c r="H2678" s="1">
        <v>-2.0</v>
      </c>
      <c r="I2678" s="1" t="s">
        <v>3437</v>
      </c>
      <c r="J2678" s="5">
        <v>4.0</v>
      </c>
    </row>
    <row r="2679" hidden="1">
      <c r="A2679" s="1" t="s">
        <v>3438</v>
      </c>
      <c r="B2679" s="1">
        <v>208646.0</v>
      </c>
      <c r="C2679" s="1">
        <v>8.0</v>
      </c>
      <c r="D2679" s="1">
        <v>20.0</v>
      </c>
      <c r="E2679" s="1">
        <f t="shared" si="1"/>
        <v>41</v>
      </c>
      <c r="F2679" s="1" t="str">
        <f>VLOOKUP(E2679,State_code!$B$1:$C$56, 2, FALSE)</f>
        <v>OR</v>
      </c>
      <c r="G2679" s="1">
        <v>4102.0</v>
      </c>
      <c r="H2679" s="1">
        <v>-2.0</v>
      </c>
      <c r="I2679" s="1" t="s">
        <v>3438</v>
      </c>
      <c r="J2679" s="5">
        <v>3.0</v>
      </c>
    </row>
    <row r="2680" hidden="1">
      <c r="A2680" s="1" t="s">
        <v>3439</v>
      </c>
      <c r="B2680" s="1">
        <v>208725.0</v>
      </c>
      <c r="C2680" s="1">
        <v>8.0</v>
      </c>
      <c r="D2680" s="1">
        <v>24.0</v>
      </c>
      <c r="E2680" s="1">
        <f t="shared" si="1"/>
        <v>41</v>
      </c>
      <c r="F2680" s="1" t="str">
        <f>VLOOKUP(E2680,State_code!$B$1:$C$56, 2, FALSE)</f>
        <v>OR</v>
      </c>
      <c r="G2680" s="1">
        <v>4104.0</v>
      </c>
      <c r="H2680" s="1">
        <v>79.0</v>
      </c>
      <c r="I2680" s="1" t="s">
        <v>3439</v>
      </c>
      <c r="J2680" s="5">
        <v>1.0</v>
      </c>
    </row>
    <row r="2681" hidden="1">
      <c r="A2681" s="1" t="s">
        <v>3440</v>
      </c>
      <c r="B2681" s="1">
        <v>208822.0</v>
      </c>
      <c r="C2681" s="1">
        <v>8.0</v>
      </c>
      <c r="D2681" s="1">
        <v>17.0</v>
      </c>
      <c r="E2681" s="1">
        <f t="shared" si="1"/>
        <v>41</v>
      </c>
      <c r="F2681" s="1" t="str">
        <f>VLOOKUP(E2681,State_code!$B$1:$C$56, 2, FALSE)</f>
        <v>OR</v>
      </c>
      <c r="G2681" s="1">
        <v>4106.0</v>
      </c>
      <c r="H2681" s="1">
        <v>65.0</v>
      </c>
      <c r="I2681" s="1" t="s">
        <v>3440</v>
      </c>
      <c r="J2681" s="5">
        <v>1.0</v>
      </c>
    </row>
    <row r="2682" hidden="1">
      <c r="A2682" s="1" t="s">
        <v>3441</v>
      </c>
      <c r="B2682" s="1">
        <v>208859.0</v>
      </c>
      <c r="C2682" s="1">
        <v>8.0</v>
      </c>
      <c r="D2682" s="1">
        <v>-2.0</v>
      </c>
      <c r="E2682" s="1">
        <f t="shared" si="1"/>
        <v>41</v>
      </c>
      <c r="F2682" s="1" t="str">
        <f>VLOOKUP(E2682,State_code!$B$1:$C$56, 2, FALSE)</f>
        <v>OR</v>
      </c>
      <c r="G2682" s="1">
        <v>4102.0</v>
      </c>
      <c r="H2682" s="1">
        <v>-2.0</v>
      </c>
      <c r="I2682" s="1" t="s">
        <v>3441</v>
      </c>
      <c r="J2682" s="5">
        <v>1.0</v>
      </c>
    </row>
    <row r="2683" hidden="1">
      <c r="A2683" s="1" t="s">
        <v>128</v>
      </c>
      <c r="B2683" s="1">
        <v>209038.0</v>
      </c>
      <c r="C2683" s="1">
        <v>8.0</v>
      </c>
      <c r="D2683" s="1">
        <v>3.0</v>
      </c>
      <c r="E2683" s="1">
        <f t="shared" si="1"/>
        <v>41</v>
      </c>
      <c r="F2683" s="1" t="str">
        <f>VLOOKUP(E2683,State_code!$B$1:$C$56, 2, FALSE)</f>
        <v>OR</v>
      </c>
      <c r="G2683" s="1">
        <v>4104.0</v>
      </c>
      <c r="H2683" s="1">
        <v>-2.0</v>
      </c>
      <c r="I2683" s="1" t="s">
        <v>128</v>
      </c>
      <c r="J2683" s="5">
        <v>1.0</v>
      </c>
    </row>
    <row r="2684" hidden="1">
      <c r="A2684" s="1" t="s">
        <v>433</v>
      </c>
      <c r="B2684" s="1">
        <v>209056.0</v>
      </c>
      <c r="C2684" s="1">
        <v>8.0</v>
      </c>
      <c r="D2684" s="1">
        <v>21.0</v>
      </c>
      <c r="E2684" s="1">
        <f t="shared" si="1"/>
        <v>41</v>
      </c>
      <c r="F2684" s="1" t="str">
        <f>VLOOKUP(E2684,State_code!$B$1:$C$56, 2, FALSE)</f>
        <v>OR</v>
      </c>
      <c r="G2684" s="1">
        <v>4105.0</v>
      </c>
      <c r="H2684" s="1">
        <v>-2.0</v>
      </c>
      <c r="I2684" s="1" t="s">
        <v>433</v>
      </c>
      <c r="J2684" s="5">
        <v>1.0</v>
      </c>
    </row>
    <row r="2685" hidden="1">
      <c r="A2685" s="1" t="s">
        <v>480</v>
      </c>
      <c r="B2685" s="1">
        <v>209065.0</v>
      </c>
      <c r="C2685" s="1">
        <v>8.0</v>
      </c>
      <c r="D2685" s="1">
        <v>21.0</v>
      </c>
      <c r="E2685" s="1">
        <f t="shared" si="1"/>
        <v>41</v>
      </c>
      <c r="F2685" s="1" t="str">
        <f>VLOOKUP(E2685,State_code!$B$1:$C$56, 2, FALSE)</f>
        <v>OR</v>
      </c>
      <c r="G2685" s="1">
        <v>4106.0</v>
      </c>
      <c r="H2685" s="1">
        <v>-2.0</v>
      </c>
      <c r="I2685" s="1" t="s">
        <v>480</v>
      </c>
      <c r="J2685" s="5">
        <v>4.0</v>
      </c>
    </row>
    <row r="2686" hidden="1">
      <c r="A2686" s="1" t="s">
        <v>3442</v>
      </c>
      <c r="B2686" s="1">
        <v>209074.0</v>
      </c>
      <c r="C2686" s="1">
        <v>8.0</v>
      </c>
      <c r="D2686" s="1">
        <v>5.0</v>
      </c>
      <c r="E2686" s="1">
        <f t="shared" si="1"/>
        <v>41</v>
      </c>
      <c r="F2686" s="1" t="str">
        <f>VLOOKUP(E2686,State_code!$B$1:$C$56, 2, FALSE)</f>
        <v>OR</v>
      </c>
      <c r="G2686" s="1">
        <v>4105.0</v>
      </c>
      <c r="H2686" s="1">
        <v>-2.0</v>
      </c>
      <c r="I2686" s="1" t="s">
        <v>3442</v>
      </c>
      <c r="J2686" s="5">
        <v>4.0</v>
      </c>
    </row>
    <row r="2687" hidden="1">
      <c r="A2687" s="1" t="s">
        <v>3443</v>
      </c>
      <c r="B2687" s="1">
        <v>209083.0</v>
      </c>
      <c r="C2687" s="1">
        <v>8.0</v>
      </c>
      <c r="D2687" s="1">
        <v>-2.0</v>
      </c>
      <c r="E2687" s="1">
        <f t="shared" si="1"/>
        <v>41</v>
      </c>
      <c r="F2687" s="1" t="str">
        <f>VLOOKUP(E2687,State_code!$B$1:$C$56, 2, FALSE)</f>
        <v>OR</v>
      </c>
      <c r="G2687" s="1">
        <v>4101.0</v>
      </c>
      <c r="H2687" s="1">
        <v>-2.0</v>
      </c>
      <c r="I2687" s="1" t="s">
        <v>3443</v>
      </c>
      <c r="J2687" s="5">
        <v>4.0</v>
      </c>
    </row>
    <row r="2688" hidden="1">
      <c r="A2688" s="1" t="s">
        <v>3444</v>
      </c>
      <c r="B2688" s="1">
        <v>209153.0</v>
      </c>
      <c r="C2688" s="1">
        <v>8.0</v>
      </c>
      <c r="D2688" s="1">
        <v>-2.0</v>
      </c>
      <c r="E2688" s="1">
        <f t="shared" si="1"/>
        <v>41</v>
      </c>
      <c r="F2688" s="1" t="str">
        <f>VLOOKUP(E2688,State_code!$B$1:$C$56, 2, FALSE)</f>
        <v>OR</v>
      </c>
      <c r="G2688" s="1">
        <v>4102.0</v>
      </c>
      <c r="H2688" s="1">
        <v>-2.0</v>
      </c>
      <c r="I2688" s="1" t="s">
        <v>3444</v>
      </c>
      <c r="J2688" s="5">
        <v>3.0</v>
      </c>
    </row>
    <row r="2689" hidden="1">
      <c r="A2689" s="1" t="s">
        <v>3445</v>
      </c>
      <c r="B2689" s="1">
        <v>209205.0</v>
      </c>
      <c r="C2689" s="1">
        <v>8.0</v>
      </c>
      <c r="D2689" s="1">
        <v>-2.0</v>
      </c>
      <c r="E2689" s="1">
        <f t="shared" si="1"/>
        <v>41</v>
      </c>
      <c r="F2689" s="1" t="str">
        <f>VLOOKUP(E2689,State_code!$B$1:$C$56, 2, FALSE)</f>
        <v>OR</v>
      </c>
      <c r="G2689" s="1">
        <v>4105.0</v>
      </c>
      <c r="H2689" s="1">
        <v>-2.0</v>
      </c>
      <c r="I2689" s="1" t="s">
        <v>3445</v>
      </c>
      <c r="J2689" s="5">
        <v>1.0</v>
      </c>
    </row>
    <row r="2690" hidden="1">
      <c r="A2690" s="1" t="s">
        <v>3446</v>
      </c>
      <c r="B2690" s="1">
        <v>209241.0</v>
      </c>
      <c r="C2690" s="1">
        <v>8.0</v>
      </c>
      <c r="D2690" s="1">
        <v>24.0</v>
      </c>
      <c r="E2690" s="1">
        <f t="shared" si="1"/>
        <v>41</v>
      </c>
      <c r="F2690" s="1" t="str">
        <f>VLOOKUP(E2690,State_code!$B$1:$C$56, 2, FALSE)</f>
        <v>OR</v>
      </c>
      <c r="G2690" s="1">
        <v>4105.0</v>
      </c>
      <c r="H2690" s="1">
        <v>30.0</v>
      </c>
      <c r="I2690" s="1" t="s">
        <v>3446</v>
      </c>
      <c r="J2690" s="5">
        <v>3.0</v>
      </c>
    </row>
    <row r="2691" hidden="1">
      <c r="A2691" s="1" t="s">
        <v>3447</v>
      </c>
      <c r="B2691" s="1">
        <v>209250.0</v>
      </c>
      <c r="C2691" s="1">
        <v>8.0</v>
      </c>
      <c r="D2691" s="1">
        <v>3.0</v>
      </c>
      <c r="E2691" s="1">
        <f t="shared" si="1"/>
        <v>41</v>
      </c>
      <c r="F2691" s="1" t="str">
        <f>VLOOKUP(E2691,State_code!$B$1:$C$56, 2, FALSE)</f>
        <v>OR</v>
      </c>
      <c r="G2691" s="1">
        <v>4103.0</v>
      </c>
      <c r="H2691" s="1">
        <v>-2.0</v>
      </c>
      <c r="I2691" s="1" t="s">
        <v>3447</v>
      </c>
      <c r="J2691" s="5">
        <v>4.0</v>
      </c>
    </row>
    <row r="2692" hidden="1">
      <c r="A2692" s="1" t="s">
        <v>3448</v>
      </c>
      <c r="B2692" s="1">
        <v>209287.0</v>
      </c>
      <c r="C2692" s="1">
        <v>8.0</v>
      </c>
      <c r="D2692" s="1">
        <v>20.0</v>
      </c>
      <c r="E2692" s="1">
        <f t="shared" si="1"/>
        <v>41</v>
      </c>
      <c r="F2692" s="1" t="str">
        <f>VLOOKUP(E2692,State_code!$B$1:$C$56, 2, FALSE)</f>
        <v>OR</v>
      </c>
      <c r="G2692" s="1">
        <v>4103.0</v>
      </c>
      <c r="H2692" s="1">
        <v>-2.0</v>
      </c>
      <c r="I2692" s="1" t="s">
        <v>3448</v>
      </c>
      <c r="J2692" s="5">
        <v>3.0</v>
      </c>
    </row>
    <row r="2693" hidden="1">
      <c r="A2693" s="1" t="s">
        <v>3449</v>
      </c>
      <c r="B2693" s="1">
        <v>209296.0</v>
      </c>
      <c r="C2693" s="1">
        <v>8.0</v>
      </c>
      <c r="D2693" s="1">
        <v>26.0</v>
      </c>
      <c r="E2693" s="1">
        <f t="shared" si="1"/>
        <v>41</v>
      </c>
      <c r="F2693" s="1" t="str">
        <f>VLOOKUP(E2693,State_code!$B$1:$C$56, 2, FALSE)</f>
        <v>OR</v>
      </c>
      <c r="G2693" s="1">
        <v>4101.0</v>
      </c>
      <c r="H2693" s="1">
        <v>-2.0</v>
      </c>
      <c r="I2693" s="1" t="s">
        <v>3449</v>
      </c>
      <c r="J2693" s="5">
        <v>4.0</v>
      </c>
    </row>
    <row r="2694" hidden="1">
      <c r="A2694" s="1" t="s">
        <v>3450</v>
      </c>
      <c r="B2694" s="1">
        <v>209409.0</v>
      </c>
      <c r="C2694" s="1">
        <v>8.0</v>
      </c>
      <c r="D2694" s="1">
        <v>20.0</v>
      </c>
      <c r="E2694" s="1">
        <f t="shared" si="1"/>
        <v>41</v>
      </c>
      <c r="F2694" s="1" t="str">
        <f>VLOOKUP(E2694,State_code!$B$1:$C$56, 2, FALSE)</f>
        <v>OR</v>
      </c>
      <c r="G2694" s="1">
        <v>4104.0</v>
      </c>
      <c r="H2694" s="1">
        <v>61.0</v>
      </c>
      <c r="I2694" s="1" t="s">
        <v>3450</v>
      </c>
      <c r="J2694" s="5">
        <v>2.0</v>
      </c>
    </row>
    <row r="2695" hidden="1">
      <c r="A2695" s="1" t="s">
        <v>3451</v>
      </c>
      <c r="B2695" s="1">
        <v>209490.0</v>
      </c>
      <c r="C2695" s="1">
        <v>8.0</v>
      </c>
      <c r="D2695" s="1">
        <v>27.0</v>
      </c>
      <c r="E2695" s="1">
        <f t="shared" si="1"/>
        <v>41</v>
      </c>
      <c r="F2695" s="1" t="str">
        <f>VLOOKUP(E2695,State_code!$B$1:$C$56, 2, FALSE)</f>
        <v>OR</v>
      </c>
      <c r="G2695" s="1">
        <v>4101.0</v>
      </c>
      <c r="H2695" s="1">
        <v>-2.0</v>
      </c>
      <c r="I2695" s="1" t="s">
        <v>3451</v>
      </c>
      <c r="J2695" s="5">
        <v>1.0</v>
      </c>
    </row>
    <row r="2696" hidden="1">
      <c r="A2696" s="1" t="s">
        <v>3452</v>
      </c>
      <c r="B2696" s="1">
        <v>209506.0</v>
      </c>
      <c r="C2696" s="1">
        <v>8.0</v>
      </c>
      <c r="D2696" s="1">
        <v>22.0</v>
      </c>
      <c r="E2696" s="1">
        <f t="shared" si="1"/>
        <v>41</v>
      </c>
      <c r="F2696" s="1" t="str">
        <f>VLOOKUP(E2696,State_code!$B$1:$C$56, 2, FALSE)</f>
        <v>OR</v>
      </c>
      <c r="G2696" s="1">
        <v>4102.0</v>
      </c>
      <c r="H2696" s="1">
        <v>-2.0</v>
      </c>
      <c r="I2696" s="1" t="s">
        <v>3452</v>
      </c>
      <c r="J2696" s="5">
        <v>4.0</v>
      </c>
    </row>
    <row r="2697" hidden="1">
      <c r="A2697" s="1" t="s">
        <v>3453</v>
      </c>
      <c r="B2697" s="1">
        <v>209542.0</v>
      </c>
      <c r="C2697" s="1">
        <v>8.0</v>
      </c>
      <c r="D2697" s="1">
        <v>15.0</v>
      </c>
      <c r="E2697" s="1">
        <f t="shared" si="1"/>
        <v>41</v>
      </c>
      <c r="F2697" s="1" t="str">
        <f>VLOOKUP(E2697,State_code!$B$1:$C$56, 2, FALSE)</f>
        <v>OR</v>
      </c>
      <c r="G2697" s="1">
        <v>4104.0</v>
      </c>
      <c r="H2697" s="1">
        <v>-2.0</v>
      </c>
      <c r="I2697" s="1" t="s">
        <v>3453</v>
      </c>
      <c r="J2697" s="5">
        <v>2.0</v>
      </c>
    </row>
    <row r="2698" hidden="1">
      <c r="A2698" s="1" t="s">
        <v>874</v>
      </c>
      <c r="B2698" s="1">
        <v>209551.0</v>
      </c>
      <c r="C2698" s="1">
        <v>8.0</v>
      </c>
      <c r="D2698" s="1">
        <v>15.0</v>
      </c>
      <c r="E2698" s="1">
        <f t="shared" si="1"/>
        <v>41</v>
      </c>
      <c r="F2698" s="1" t="str">
        <f>VLOOKUP(E2698,State_code!$B$1:$C$56, 2, FALSE)</f>
        <v>OR</v>
      </c>
      <c r="G2698" s="1">
        <v>4104.0</v>
      </c>
      <c r="H2698" s="1">
        <v>-2.0</v>
      </c>
      <c r="I2698" s="1" t="s">
        <v>874</v>
      </c>
      <c r="J2698" s="5">
        <v>4.0</v>
      </c>
    </row>
    <row r="2699" hidden="1">
      <c r="A2699" s="1" t="s">
        <v>3454</v>
      </c>
      <c r="B2699" s="1">
        <v>209603.0</v>
      </c>
      <c r="C2699" s="1">
        <v>8.0</v>
      </c>
      <c r="D2699" s="1">
        <v>-2.0</v>
      </c>
      <c r="E2699" s="1">
        <f t="shared" si="1"/>
        <v>41</v>
      </c>
      <c r="F2699" s="1" t="str">
        <f>VLOOKUP(E2699,State_code!$B$1:$C$56, 2, FALSE)</f>
        <v>OR</v>
      </c>
      <c r="G2699" s="1">
        <v>4101.0</v>
      </c>
      <c r="H2699" s="1">
        <v>-2.0</v>
      </c>
      <c r="I2699" s="1" t="s">
        <v>3454</v>
      </c>
      <c r="J2699" s="5">
        <v>2.0</v>
      </c>
    </row>
    <row r="2700" hidden="1">
      <c r="A2700" s="1" t="s">
        <v>212</v>
      </c>
      <c r="B2700" s="1">
        <v>209612.0</v>
      </c>
      <c r="C2700" s="1">
        <v>8.0</v>
      </c>
      <c r="D2700" s="1">
        <v>17.0</v>
      </c>
      <c r="E2700" s="1">
        <f t="shared" si="1"/>
        <v>41</v>
      </c>
      <c r="F2700" s="1" t="str">
        <f>VLOOKUP(E2700,State_code!$B$1:$C$56, 2, FALSE)</f>
        <v>OR</v>
      </c>
      <c r="G2700" s="1">
        <v>4101.0</v>
      </c>
      <c r="H2700" s="1">
        <v>-2.0</v>
      </c>
      <c r="I2700" s="1" t="s">
        <v>212</v>
      </c>
      <c r="J2700" s="5">
        <v>4.0</v>
      </c>
    </row>
    <row r="2701" hidden="1">
      <c r="A2701" s="1" t="s">
        <v>3455</v>
      </c>
      <c r="B2701" s="1">
        <v>209667.0</v>
      </c>
      <c r="C2701" s="1">
        <v>8.0</v>
      </c>
      <c r="D2701" s="1">
        <v>-2.0</v>
      </c>
      <c r="E2701" s="1">
        <f t="shared" si="1"/>
        <v>41</v>
      </c>
      <c r="F2701" s="1" t="str">
        <f>VLOOKUP(E2701,State_code!$B$1:$C$56, 2, FALSE)</f>
        <v>OR</v>
      </c>
      <c r="G2701" s="1">
        <v>4104.0</v>
      </c>
      <c r="H2701" s="1">
        <v>-2.0</v>
      </c>
      <c r="I2701" s="1" t="s">
        <v>3455</v>
      </c>
      <c r="J2701" s="5">
        <v>2.0</v>
      </c>
    </row>
    <row r="2702" hidden="1">
      <c r="A2702" s="1" t="s">
        <v>3456</v>
      </c>
      <c r="B2702" s="1">
        <v>209676.0</v>
      </c>
      <c r="C2702" s="1">
        <v>8.0</v>
      </c>
      <c r="D2702" s="1">
        <v>-2.0</v>
      </c>
      <c r="E2702" s="1">
        <f t="shared" si="1"/>
        <v>41</v>
      </c>
      <c r="F2702" s="1" t="str">
        <f>VLOOKUP(E2702,State_code!$B$1:$C$56, 2, FALSE)</f>
        <v>OR</v>
      </c>
      <c r="G2702" s="1">
        <v>4105.0</v>
      </c>
      <c r="H2702" s="1">
        <v>-2.0</v>
      </c>
      <c r="I2702" s="1" t="s">
        <v>3456</v>
      </c>
      <c r="J2702" s="5">
        <v>3.0</v>
      </c>
    </row>
    <row r="2703" hidden="1">
      <c r="A2703" s="1" t="s">
        <v>3457</v>
      </c>
      <c r="B2703" s="1">
        <v>209694.0</v>
      </c>
      <c r="C2703" s="1">
        <v>8.0</v>
      </c>
      <c r="D2703" s="1">
        <v>-2.0</v>
      </c>
      <c r="E2703" s="1">
        <f t="shared" si="1"/>
        <v>41</v>
      </c>
      <c r="F2703" s="1" t="str">
        <f>VLOOKUP(E2703,State_code!$B$1:$C$56, 2, FALSE)</f>
        <v>OR</v>
      </c>
      <c r="G2703" s="1">
        <v>4106.0</v>
      </c>
      <c r="H2703" s="1">
        <v>-2.0</v>
      </c>
      <c r="I2703" s="1" t="s">
        <v>3457</v>
      </c>
      <c r="J2703" s="5">
        <v>2.0</v>
      </c>
    </row>
    <row r="2704" hidden="1">
      <c r="A2704" s="1" t="s">
        <v>3458</v>
      </c>
      <c r="B2704" s="1">
        <v>209700.0</v>
      </c>
      <c r="C2704" s="1">
        <v>8.0</v>
      </c>
      <c r="D2704" s="1">
        <v>-2.0</v>
      </c>
      <c r="E2704" s="1">
        <f t="shared" si="1"/>
        <v>41</v>
      </c>
      <c r="F2704" s="1" t="str">
        <f>VLOOKUP(E2704,State_code!$B$1:$C$56, 2, FALSE)</f>
        <v>OR</v>
      </c>
      <c r="G2704" s="1">
        <v>4105.0</v>
      </c>
      <c r="H2704" s="1">
        <v>-2.0</v>
      </c>
      <c r="I2704" s="1" t="s">
        <v>3458</v>
      </c>
      <c r="J2704" s="5">
        <v>4.0</v>
      </c>
    </row>
    <row r="2705" hidden="1">
      <c r="A2705" s="1" t="s">
        <v>3459</v>
      </c>
      <c r="B2705" s="1">
        <v>209719.0</v>
      </c>
      <c r="C2705" s="1">
        <v>8.0</v>
      </c>
      <c r="D2705" s="1">
        <v>-2.0</v>
      </c>
      <c r="E2705" s="1">
        <f t="shared" si="1"/>
        <v>41</v>
      </c>
      <c r="F2705" s="1" t="str">
        <f>VLOOKUP(E2705,State_code!$B$1:$C$56, 2, FALSE)</f>
        <v>OR</v>
      </c>
      <c r="G2705" s="1">
        <v>4106.0</v>
      </c>
      <c r="H2705" s="1">
        <v>-2.0</v>
      </c>
      <c r="I2705" s="1" t="s">
        <v>3459</v>
      </c>
      <c r="J2705" s="5">
        <v>1.0</v>
      </c>
    </row>
    <row r="2706" hidden="1">
      <c r="A2706" s="1" t="s">
        <v>3460</v>
      </c>
      <c r="B2706" s="1">
        <v>209746.0</v>
      </c>
      <c r="C2706" s="1">
        <v>8.0</v>
      </c>
      <c r="D2706" s="1">
        <v>2.0</v>
      </c>
      <c r="E2706" s="1">
        <f t="shared" si="1"/>
        <v>41</v>
      </c>
      <c r="F2706" s="1" t="str">
        <f>VLOOKUP(E2706,State_code!$B$1:$C$56, 2, FALSE)</f>
        <v>OR</v>
      </c>
      <c r="G2706" s="1">
        <v>4105.0</v>
      </c>
      <c r="H2706" s="1">
        <v>-2.0</v>
      </c>
      <c r="I2706" s="1" t="s">
        <v>3460</v>
      </c>
      <c r="J2706" s="5">
        <v>4.0</v>
      </c>
    </row>
    <row r="2707" hidden="1">
      <c r="A2707" s="1" t="s">
        <v>216</v>
      </c>
      <c r="B2707" s="1">
        <v>209807.0</v>
      </c>
      <c r="C2707" s="1">
        <v>8.0</v>
      </c>
      <c r="D2707" s="1">
        <v>16.0</v>
      </c>
      <c r="E2707" s="1">
        <f t="shared" si="1"/>
        <v>41</v>
      </c>
      <c r="F2707" s="1" t="str">
        <f>VLOOKUP(E2707,State_code!$B$1:$C$56, 2, FALSE)</f>
        <v>OR</v>
      </c>
      <c r="G2707" s="1">
        <v>4101.0</v>
      </c>
      <c r="H2707" s="1">
        <v>-2.0</v>
      </c>
      <c r="I2707" s="1" t="s">
        <v>216</v>
      </c>
      <c r="J2707" s="5">
        <v>4.0</v>
      </c>
    </row>
    <row r="2708" hidden="1">
      <c r="A2708" s="1" t="s">
        <v>504</v>
      </c>
      <c r="B2708" s="1">
        <v>209825.0</v>
      </c>
      <c r="C2708" s="1">
        <v>8.0</v>
      </c>
      <c r="D2708" s="1">
        <v>19.0</v>
      </c>
      <c r="E2708" s="1">
        <f t="shared" si="1"/>
        <v>41</v>
      </c>
      <c r="F2708" s="1" t="str">
        <f>VLOOKUP(E2708,State_code!$B$1:$C$56, 2, FALSE)</f>
        <v>OR</v>
      </c>
      <c r="G2708" s="1">
        <v>4103.0</v>
      </c>
      <c r="H2708" s="1">
        <v>30.0</v>
      </c>
      <c r="I2708" s="1" t="s">
        <v>504</v>
      </c>
      <c r="J2708" s="5">
        <v>3.0</v>
      </c>
    </row>
    <row r="2709" hidden="1">
      <c r="A2709" s="1" t="s">
        <v>88</v>
      </c>
      <c r="B2709" s="1">
        <v>209922.0</v>
      </c>
      <c r="C2709" s="1">
        <v>8.0</v>
      </c>
      <c r="D2709" s="1">
        <v>21.0</v>
      </c>
      <c r="E2709" s="1">
        <f t="shared" si="1"/>
        <v>41</v>
      </c>
      <c r="F2709" s="1" t="str">
        <f>VLOOKUP(E2709,State_code!$B$1:$C$56, 2, FALSE)</f>
        <v>OR</v>
      </c>
      <c r="G2709" s="1">
        <v>4103.0</v>
      </c>
      <c r="H2709" s="1">
        <v>-2.0</v>
      </c>
      <c r="I2709" s="1" t="s">
        <v>88</v>
      </c>
      <c r="J2709" s="5">
        <v>3.0</v>
      </c>
    </row>
    <row r="2710" hidden="1">
      <c r="A2710" s="1" t="s">
        <v>3461</v>
      </c>
      <c r="B2710" s="1">
        <v>209940.0</v>
      </c>
      <c r="C2710" s="1">
        <v>8.0</v>
      </c>
      <c r="D2710" s="1">
        <v>5.0</v>
      </c>
      <c r="E2710" s="1">
        <f t="shared" si="1"/>
        <v>41</v>
      </c>
      <c r="F2710" s="1" t="str">
        <f>VLOOKUP(E2710,State_code!$B$1:$C$56, 2, FALSE)</f>
        <v>OR</v>
      </c>
      <c r="G2710" s="1">
        <v>4102.0</v>
      </c>
      <c r="H2710" s="1">
        <v>-2.0</v>
      </c>
      <c r="I2710" s="1" t="s">
        <v>3461</v>
      </c>
      <c r="J2710" s="5">
        <v>1.0</v>
      </c>
    </row>
    <row r="2711" hidden="1">
      <c r="A2711" s="1" t="s">
        <v>3462</v>
      </c>
      <c r="B2711" s="1">
        <v>210146.0</v>
      </c>
      <c r="C2711" s="1">
        <v>8.0</v>
      </c>
      <c r="D2711" s="1">
        <v>18.0</v>
      </c>
      <c r="E2711" s="1">
        <f t="shared" si="1"/>
        <v>41</v>
      </c>
      <c r="F2711" s="1" t="str">
        <f>VLOOKUP(E2711,State_code!$B$1:$C$56, 2, FALSE)</f>
        <v>OR</v>
      </c>
      <c r="G2711" s="1">
        <v>4102.0</v>
      </c>
      <c r="H2711" s="1">
        <v>-2.0</v>
      </c>
      <c r="I2711" s="1" t="s">
        <v>3462</v>
      </c>
      <c r="J2711" s="5">
        <v>2.0</v>
      </c>
    </row>
    <row r="2712" hidden="1">
      <c r="A2712" s="1" t="s">
        <v>3463</v>
      </c>
      <c r="B2712" s="1">
        <v>210155.0</v>
      </c>
      <c r="C2712" s="1">
        <v>8.0</v>
      </c>
      <c r="D2712" s="1">
        <v>2.0</v>
      </c>
      <c r="E2712" s="1">
        <f t="shared" si="1"/>
        <v>41</v>
      </c>
      <c r="F2712" s="1" t="str">
        <f>VLOOKUP(E2712,State_code!$B$1:$C$56, 2, FALSE)</f>
        <v>OR</v>
      </c>
      <c r="G2712" s="1">
        <v>4104.0</v>
      </c>
      <c r="H2712" s="1">
        <v>-2.0</v>
      </c>
      <c r="I2712" s="1" t="s">
        <v>3463</v>
      </c>
      <c r="J2712" s="5">
        <v>2.0</v>
      </c>
    </row>
    <row r="2713" hidden="1">
      <c r="A2713" s="1" t="s">
        <v>3464</v>
      </c>
      <c r="B2713" s="1">
        <v>210234.0</v>
      </c>
      <c r="C2713" s="1">
        <v>8.0</v>
      </c>
      <c r="D2713" s="1">
        <v>6.0</v>
      </c>
      <c r="E2713" s="1">
        <f t="shared" si="1"/>
        <v>41</v>
      </c>
      <c r="F2713" s="1" t="str">
        <f>VLOOKUP(E2713,State_code!$B$1:$C$56, 2, FALSE)</f>
        <v>OR</v>
      </c>
      <c r="G2713" s="1">
        <v>4102.0</v>
      </c>
      <c r="H2713" s="1">
        <v>-2.0</v>
      </c>
      <c r="I2713" s="1" t="s">
        <v>3464</v>
      </c>
      <c r="J2713" s="5">
        <v>1.0</v>
      </c>
    </row>
    <row r="2714" hidden="1">
      <c r="A2714" s="1" t="s">
        <v>3465</v>
      </c>
      <c r="B2714" s="1">
        <v>210270.0</v>
      </c>
      <c r="C2714" s="1">
        <v>8.0</v>
      </c>
      <c r="D2714" s="1">
        <v>2.0</v>
      </c>
      <c r="E2714" s="1">
        <f t="shared" si="1"/>
        <v>41</v>
      </c>
      <c r="F2714" s="1" t="str">
        <f>VLOOKUP(E2714,State_code!$B$1:$C$56, 2, FALSE)</f>
        <v>OR</v>
      </c>
      <c r="G2714" s="1">
        <v>4104.0</v>
      </c>
      <c r="H2714" s="1">
        <v>-2.0</v>
      </c>
      <c r="I2714" s="1" t="s">
        <v>3465</v>
      </c>
      <c r="J2714" s="5">
        <v>4.0</v>
      </c>
    </row>
    <row r="2715" hidden="1">
      <c r="A2715" s="1" t="s">
        <v>3466</v>
      </c>
      <c r="B2715" s="1">
        <v>210304.0</v>
      </c>
      <c r="C2715" s="1">
        <v>8.0</v>
      </c>
      <c r="D2715" s="1">
        <v>22.0</v>
      </c>
      <c r="E2715" s="1">
        <f t="shared" si="1"/>
        <v>41</v>
      </c>
      <c r="F2715" s="1" t="str">
        <f>VLOOKUP(E2715,State_code!$B$1:$C$56, 2, FALSE)</f>
        <v>OR</v>
      </c>
      <c r="G2715" s="1">
        <v>4103.0</v>
      </c>
      <c r="H2715" s="1">
        <v>57.0</v>
      </c>
      <c r="I2715" s="1" t="s">
        <v>3466</v>
      </c>
      <c r="J2715" s="5">
        <v>4.0</v>
      </c>
    </row>
    <row r="2716" hidden="1">
      <c r="A2716" s="1" t="s">
        <v>3467</v>
      </c>
      <c r="B2716" s="1">
        <v>210331.0</v>
      </c>
      <c r="C2716" s="1">
        <v>8.0</v>
      </c>
      <c r="D2716" s="1">
        <v>20.0</v>
      </c>
      <c r="E2716" s="1">
        <f t="shared" si="1"/>
        <v>41</v>
      </c>
      <c r="F2716" s="1" t="str">
        <f>VLOOKUP(E2716,State_code!$B$1:$C$56, 2, FALSE)</f>
        <v>OR</v>
      </c>
      <c r="G2716" s="1">
        <v>4106.0</v>
      </c>
      <c r="H2716" s="1">
        <v>54.0</v>
      </c>
      <c r="I2716" s="1" t="s">
        <v>3467</v>
      </c>
      <c r="J2716" s="5">
        <v>3.0</v>
      </c>
    </row>
    <row r="2717" hidden="1">
      <c r="A2717" s="1" t="s">
        <v>3468</v>
      </c>
      <c r="B2717" s="1">
        <v>210368.0</v>
      </c>
      <c r="C2717" s="1">
        <v>8.0</v>
      </c>
      <c r="D2717" s="1">
        <v>24.0</v>
      </c>
      <c r="E2717" s="1">
        <f t="shared" si="1"/>
        <v>41</v>
      </c>
      <c r="F2717" s="1" t="str">
        <f>VLOOKUP(E2717,State_code!$B$1:$C$56, 2, FALSE)</f>
        <v>OR</v>
      </c>
      <c r="G2717" s="1">
        <v>4103.0</v>
      </c>
      <c r="H2717" s="1">
        <v>88.0</v>
      </c>
      <c r="I2717" s="1" t="s">
        <v>3468</v>
      </c>
      <c r="J2717" s="5">
        <v>3.0</v>
      </c>
    </row>
    <row r="2718" hidden="1">
      <c r="A2718" s="1" t="s">
        <v>963</v>
      </c>
      <c r="B2718" s="1">
        <v>210401.0</v>
      </c>
      <c r="C2718" s="1">
        <v>8.0</v>
      </c>
      <c r="D2718" s="1">
        <v>21.0</v>
      </c>
      <c r="E2718" s="1">
        <f t="shared" si="1"/>
        <v>41</v>
      </c>
      <c r="F2718" s="1" t="str">
        <f>VLOOKUP(E2718,State_code!$B$1:$C$56, 2, FALSE)</f>
        <v>OR</v>
      </c>
      <c r="G2718" s="1">
        <v>4106.0</v>
      </c>
      <c r="H2718" s="1">
        <v>-2.0</v>
      </c>
      <c r="I2718" s="1" t="s">
        <v>963</v>
      </c>
      <c r="J2718" s="5">
        <v>2.0</v>
      </c>
    </row>
    <row r="2719" hidden="1">
      <c r="A2719" s="1" t="s">
        <v>3469</v>
      </c>
      <c r="B2719" s="1">
        <v>210429.0</v>
      </c>
      <c r="C2719" s="1">
        <v>8.0</v>
      </c>
      <c r="D2719" s="1">
        <v>18.0</v>
      </c>
      <c r="E2719" s="1">
        <f t="shared" si="1"/>
        <v>41</v>
      </c>
      <c r="F2719" s="1" t="str">
        <f>VLOOKUP(E2719,State_code!$B$1:$C$56, 2, FALSE)</f>
        <v>OR</v>
      </c>
      <c r="G2719" s="1">
        <v>4106.0</v>
      </c>
      <c r="H2719" s="1">
        <v>-2.0</v>
      </c>
      <c r="I2719" s="1" t="s">
        <v>3469</v>
      </c>
      <c r="J2719" s="5">
        <v>3.0</v>
      </c>
    </row>
    <row r="2720" hidden="1">
      <c r="A2720" s="1" t="s">
        <v>3470</v>
      </c>
      <c r="B2720" s="1">
        <v>210438.0</v>
      </c>
      <c r="C2720" s="1">
        <v>8.0</v>
      </c>
      <c r="D2720" s="1">
        <v>17.0</v>
      </c>
      <c r="E2720" s="1">
        <f t="shared" si="1"/>
        <v>41</v>
      </c>
      <c r="F2720" s="1" t="str">
        <f>VLOOKUP(E2720,State_code!$B$1:$C$56, 2, FALSE)</f>
        <v>OR</v>
      </c>
      <c r="G2720" s="1">
        <v>4103.0</v>
      </c>
      <c r="H2720" s="1">
        <v>-2.0</v>
      </c>
      <c r="I2720" s="1" t="s">
        <v>3470</v>
      </c>
      <c r="J2720" s="5">
        <v>4.0</v>
      </c>
    </row>
    <row r="2721" hidden="1">
      <c r="A2721" s="1" t="s">
        <v>3471</v>
      </c>
      <c r="B2721" s="1">
        <v>210492.0</v>
      </c>
      <c r="C2721" s="1">
        <v>2.0</v>
      </c>
      <c r="D2721" s="1">
        <v>21.0</v>
      </c>
      <c r="E2721" s="1">
        <f t="shared" si="1"/>
        <v>42</v>
      </c>
      <c r="F2721" s="1" t="str">
        <f>VLOOKUP(E2721,State_code!$B$1:$C$56, 2, FALSE)</f>
        <v>PA</v>
      </c>
      <c r="G2721" s="1">
        <v>4204.0</v>
      </c>
      <c r="H2721" s="1">
        <v>99.0</v>
      </c>
      <c r="I2721" s="1" t="s">
        <v>3471</v>
      </c>
      <c r="J2721" s="5">
        <v>1.0</v>
      </c>
    </row>
    <row r="2722" hidden="1">
      <c r="A2722" s="1" t="s">
        <v>3472</v>
      </c>
      <c r="B2722" s="1">
        <v>210508.0</v>
      </c>
      <c r="C2722" s="1">
        <v>2.0</v>
      </c>
      <c r="D2722" s="1">
        <v>-2.0</v>
      </c>
      <c r="E2722" s="1">
        <f t="shared" si="1"/>
        <v>42</v>
      </c>
      <c r="F2722" s="1" t="str">
        <f>VLOOKUP(E2722,State_code!$B$1:$C$56, 2, FALSE)</f>
        <v>PA</v>
      </c>
      <c r="G2722" s="1">
        <v>4203.0</v>
      </c>
      <c r="H2722" s="1">
        <v>-2.0</v>
      </c>
      <c r="I2722" s="1" t="s">
        <v>3472</v>
      </c>
      <c r="J2722" s="5">
        <v>3.0</v>
      </c>
    </row>
    <row r="2723" hidden="1">
      <c r="A2723" s="1" t="s">
        <v>3473</v>
      </c>
      <c r="B2723" s="1">
        <v>210571.0</v>
      </c>
      <c r="C2723" s="1">
        <v>2.0</v>
      </c>
      <c r="D2723" s="1">
        <v>21.0</v>
      </c>
      <c r="E2723" s="1">
        <f t="shared" si="1"/>
        <v>42</v>
      </c>
      <c r="F2723" s="1" t="str">
        <f>VLOOKUP(E2723,State_code!$B$1:$C$56, 2, FALSE)</f>
        <v>PA</v>
      </c>
      <c r="G2723" s="1">
        <v>4206.0</v>
      </c>
      <c r="H2723" s="1">
        <v>71.0</v>
      </c>
      <c r="I2723" s="1" t="s">
        <v>3473</v>
      </c>
      <c r="J2723" s="5">
        <v>2.0</v>
      </c>
    </row>
    <row r="2724" hidden="1">
      <c r="A2724" s="1" t="s">
        <v>3474</v>
      </c>
      <c r="B2724" s="1">
        <v>210599.0</v>
      </c>
      <c r="C2724" s="1">
        <v>2.0</v>
      </c>
      <c r="D2724" s="1">
        <v>-2.0</v>
      </c>
      <c r="E2724" s="1">
        <f t="shared" si="1"/>
        <v>42</v>
      </c>
      <c r="F2724" s="1" t="str">
        <f>VLOOKUP(E2724,State_code!$B$1:$C$56, 2, FALSE)</f>
        <v>PA</v>
      </c>
      <c r="G2724" s="1">
        <v>4205.0</v>
      </c>
      <c r="H2724" s="1">
        <v>-2.0</v>
      </c>
      <c r="I2724" s="1" t="s">
        <v>3474</v>
      </c>
      <c r="J2724" s="5">
        <v>3.0</v>
      </c>
    </row>
    <row r="2725" hidden="1">
      <c r="A2725" s="1" t="s">
        <v>3475</v>
      </c>
      <c r="B2725" s="1">
        <v>210605.0</v>
      </c>
      <c r="C2725" s="1">
        <v>2.0</v>
      </c>
      <c r="D2725" s="1">
        <v>8.0</v>
      </c>
      <c r="E2725" s="1">
        <f t="shared" si="1"/>
        <v>42</v>
      </c>
      <c r="F2725" s="1" t="str">
        <f>VLOOKUP(E2725,State_code!$B$1:$C$56, 2, FALSE)</f>
        <v>PA</v>
      </c>
      <c r="G2725" s="1">
        <v>4212.0</v>
      </c>
      <c r="H2725" s="1">
        <v>-2.0</v>
      </c>
      <c r="I2725" s="1" t="s">
        <v>3475</v>
      </c>
      <c r="J2725" s="5">
        <v>1.0</v>
      </c>
    </row>
    <row r="2726" hidden="1">
      <c r="A2726" s="1" t="s">
        <v>179</v>
      </c>
      <c r="B2726" s="1">
        <v>210669.0</v>
      </c>
      <c r="C2726" s="1">
        <v>2.0</v>
      </c>
      <c r="D2726" s="1">
        <v>21.0</v>
      </c>
      <c r="E2726" s="1">
        <f t="shared" si="1"/>
        <v>42</v>
      </c>
      <c r="F2726" s="1" t="str">
        <f>VLOOKUP(E2726,State_code!$B$1:$C$56, 2, FALSE)</f>
        <v>PA</v>
      </c>
      <c r="G2726" s="1">
        <v>4216.0</v>
      </c>
      <c r="H2726" s="1">
        <v>71.0</v>
      </c>
      <c r="I2726" s="1" t="s">
        <v>179</v>
      </c>
      <c r="J2726" s="5">
        <v>3.0</v>
      </c>
    </row>
    <row r="2727" hidden="1">
      <c r="A2727" s="1" t="s">
        <v>3476</v>
      </c>
      <c r="B2727" s="1">
        <v>210711.0</v>
      </c>
      <c r="C2727" s="1">
        <v>2.0</v>
      </c>
      <c r="D2727" s="1">
        <v>-2.0</v>
      </c>
      <c r="E2727" s="1">
        <f t="shared" si="1"/>
        <v>42</v>
      </c>
      <c r="F2727" s="1" t="str">
        <f>VLOOKUP(E2727,State_code!$B$1:$C$56, 2, FALSE)</f>
        <v>PA</v>
      </c>
      <c r="G2727" s="1">
        <v>4207.0</v>
      </c>
      <c r="H2727" s="1">
        <v>-2.0</v>
      </c>
      <c r="I2727" s="1" t="s">
        <v>3476</v>
      </c>
      <c r="J2727" s="5">
        <v>3.0</v>
      </c>
    </row>
    <row r="2728" hidden="1">
      <c r="A2728" s="1" t="s">
        <v>365</v>
      </c>
      <c r="B2728" s="1">
        <v>210739.0</v>
      </c>
      <c r="C2728" s="1">
        <v>2.0</v>
      </c>
      <c r="D2728" s="1">
        <v>17.0</v>
      </c>
      <c r="E2728" s="1">
        <f t="shared" si="1"/>
        <v>42</v>
      </c>
      <c r="F2728" s="1" t="str">
        <f>VLOOKUP(E2728,State_code!$B$1:$C$56, 2, FALSE)</f>
        <v>PA</v>
      </c>
      <c r="G2728" s="1">
        <v>4207.0</v>
      </c>
      <c r="H2728" s="1">
        <v>30.0</v>
      </c>
      <c r="I2728" s="1" t="s">
        <v>365</v>
      </c>
      <c r="J2728" s="5">
        <v>2.0</v>
      </c>
    </row>
    <row r="2729" hidden="1">
      <c r="A2729" s="1" t="s">
        <v>3477</v>
      </c>
      <c r="B2729" s="1">
        <v>210748.0</v>
      </c>
      <c r="C2729" s="1">
        <v>2.0</v>
      </c>
      <c r="D2729" s="1">
        <v>-2.0</v>
      </c>
      <c r="E2729" s="1">
        <f t="shared" si="1"/>
        <v>42</v>
      </c>
      <c r="F2729" s="1" t="str">
        <f>VLOOKUP(E2729,State_code!$B$1:$C$56, 2, FALSE)</f>
        <v>PA</v>
      </c>
      <c r="G2729" s="1">
        <v>4213.0</v>
      </c>
      <c r="H2729" s="1">
        <v>-2.0</v>
      </c>
      <c r="I2729" s="1" t="s">
        <v>3477</v>
      </c>
      <c r="J2729" s="5">
        <v>3.0</v>
      </c>
    </row>
    <row r="2730" hidden="1">
      <c r="A2730" s="1" t="s">
        <v>3478</v>
      </c>
      <c r="B2730" s="1">
        <v>210775.0</v>
      </c>
      <c r="C2730" s="1">
        <v>2.0</v>
      </c>
      <c r="D2730" s="1">
        <v>17.0</v>
      </c>
      <c r="E2730" s="1">
        <f t="shared" si="1"/>
        <v>42</v>
      </c>
      <c r="F2730" s="1" t="str">
        <f>VLOOKUP(E2730,State_code!$B$1:$C$56, 2, FALSE)</f>
        <v>PA</v>
      </c>
      <c r="G2730" s="1">
        <v>4206.0</v>
      </c>
      <c r="H2730" s="1">
        <v>30.0</v>
      </c>
      <c r="I2730" s="1" t="s">
        <v>3478</v>
      </c>
      <c r="J2730" s="5">
        <v>4.0</v>
      </c>
    </row>
    <row r="2731" hidden="1">
      <c r="A2731" s="1" t="s">
        <v>3479</v>
      </c>
      <c r="B2731" s="1">
        <v>210784.0</v>
      </c>
      <c r="C2731" s="1">
        <v>2.0</v>
      </c>
      <c r="D2731" s="1">
        <v>-2.0</v>
      </c>
      <c r="E2731" s="1">
        <f t="shared" si="1"/>
        <v>42</v>
      </c>
      <c r="F2731" s="1" t="str">
        <f>VLOOKUP(E2731,State_code!$B$1:$C$56, 2, FALSE)</f>
        <v>PA</v>
      </c>
      <c r="G2731" s="1">
        <v>4204.0</v>
      </c>
      <c r="H2731" s="1">
        <v>-2.0</v>
      </c>
      <c r="I2731" s="1" t="s">
        <v>3479</v>
      </c>
      <c r="J2731" s="5">
        <v>1.0</v>
      </c>
    </row>
    <row r="2732" hidden="1">
      <c r="A2732" s="1" t="s">
        <v>3480</v>
      </c>
      <c r="B2732" s="1">
        <v>210809.0</v>
      </c>
      <c r="C2732" s="1">
        <v>2.0</v>
      </c>
      <c r="D2732" s="1">
        <v>29.0</v>
      </c>
      <c r="E2732" s="1">
        <f t="shared" si="1"/>
        <v>42</v>
      </c>
      <c r="F2732" s="1" t="str">
        <f>VLOOKUP(E2732,State_code!$B$1:$C$56, 2, FALSE)</f>
        <v>PA</v>
      </c>
      <c r="G2732" s="1">
        <v>4205.0</v>
      </c>
      <c r="H2732" s="1">
        <v>-2.0</v>
      </c>
      <c r="I2732" s="1" t="s">
        <v>3480</v>
      </c>
      <c r="J2732" s="5">
        <v>4.0</v>
      </c>
    </row>
    <row r="2733" hidden="1">
      <c r="A2733" s="1" t="s">
        <v>3481</v>
      </c>
      <c r="B2733" s="1">
        <v>211006.0</v>
      </c>
      <c r="C2733" s="1">
        <v>2.0</v>
      </c>
      <c r="D2733" s="1">
        <v>-2.0</v>
      </c>
      <c r="E2733" s="1">
        <f t="shared" si="1"/>
        <v>42</v>
      </c>
      <c r="F2733" s="1" t="str">
        <f>VLOOKUP(E2733,State_code!$B$1:$C$56, 2, FALSE)</f>
        <v>PA</v>
      </c>
      <c r="G2733" s="1">
        <v>4206.0</v>
      </c>
      <c r="H2733" s="1">
        <v>-2.0</v>
      </c>
      <c r="I2733" s="1" t="s">
        <v>3481</v>
      </c>
      <c r="J2733" s="5">
        <v>3.0</v>
      </c>
    </row>
    <row r="2734" hidden="1">
      <c r="A2734" s="1" t="s">
        <v>3482</v>
      </c>
      <c r="B2734" s="1">
        <v>211024.0</v>
      </c>
      <c r="C2734" s="1">
        <v>2.0</v>
      </c>
      <c r="D2734" s="1">
        <v>20.0</v>
      </c>
      <c r="E2734" s="1">
        <f t="shared" si="1"/>
        <v>42</v>
      </c>
      <c r="F2734" s="1" t="str">
        <f>VLOOKUP(E2734,State_code!$B$1:$C$56, 2, FALSE)</f>
        <v>PA</v>
      </c>
      <c r="G2734" s="1">
        <v>4208.0</v>
      </c>
      <c r="H2734" s="1">
        <v>54.0</v>
      </c>
      <c r="I2734" s="1" t="s">
        <v>3482</v>
      </c>
      <c r="J2734" s="5">
        <v>2.0</v>
      </c>
    </row>
    <row r="2735" hidden="1">
      <c r="A2735" s="1" t="s">
        <v>3483</v>
      </c>
      <c r="B2735" s="1">
        <v>211079.0</v>
      </c>
      <c r="C2735" s="1">
        <v>2.0</v>
      </c>
      <c r="D2735" s="1">
        <v>7.0</v>
      </c>
      <c r="E2735" s="1">
        <f t="shared" si="1"/>
        <v>42</v>
      </c>
      <c r="F2735" s="1" t="str">
        <f>VLOOKUP(E2735,State_code!$B$1:$C$56, 2, FALSE)</f>
        <v>PA</v>
      </c>
      <c r="G2735" s="1">
        <v>4217.0</v>
      </c>
      <c r="H2735" s="1">
        <v>-2.0</v>
      </c>
      <c r="I2735" s="1" t="s">
        <v>3483</v>
      </c>
      <c r="J2735" s="5">
        <v>2.0</v>
      </c>
    </row>
    <row r="2736" hidden="1">
      <c r="A2736" s="1" t="s">
        <v>3484</v>
      </c>
      <c r="B2736" s="1">
        <v>211088.0</v>
      </c>
      <c r="C2736" s="1">
        <v>2.0</v>
      </c>
      <c r="D2736" s="1">
        <v>18.0</v>
      </c>
      <c r="E2736" s="1">
        <f t="shared" si="1"/>
        <v>42</v>
      </c>
      <c r="F2736" s="1" t="str">
        <f>VLOOKUP(E2736,State_code!$B$1:$C$56, 2, FALSE)</f>
        <v>PA</v>
      </c>
      <c r="G2736" s="1">
        <v>4204.0</v>
      </c>
      <c r="H2736" s="1">
        <v>66.0</v>
      </c>
      <c r="I2736" s="1" t="s">
        <v>3484</v>
      </c>
      <c r="J2736" s="5">
        <v>2.0</v>
      </c>
    </row>
    <row r="2737" hidden="1">
      <c r="A2737" s="1" t="s">
        <v>3485</v>
      </c>
      <c r="B2737" s="1">
        <v>211130.0</v>
      </c>
      <c r="C2737" s="1">
        <v>2.0</v>
      </c>
      <c r="D2737" s="1">
        <v>24.0</v>
      </c>
      <c r="E2737" s="1">
        <f t="shared" si="1"/>
        <v>42</v>
      </c>
      <c r="F2737" s="1" t="str">
        <f>VLOOKUP(E2737,State_code!$B$1:$C$56, 2, FALSE)</f>
        <v>PA</v>
      </c>
      <c r="G2737" s="1">
        <v>4202.0</v>
      </c>
      <c r="H2737" s="1">
        <v>42.0</v>
      </c>
      <c r="I2737" s="1" t="s">
        <v>3485</v>
      </c>
      <c r="J2737" s="5">
        <v>2.0</v>
      </c>
    </row>
    <row r="2738" hidden="1">
      <c r="A2738" s="1" t="s">
        <v>135</v>
      </c>
      <c r="B2738" s="1">
        <v>211273.0</v>
      </c>
      <c r="C2738" s="1">
        <v>2.0</v>
      </c>
      <c r="D2738" s="1">
        <v>21.0</v>
      </c>
      <c r="E2738" s="1">
        <f t="shared" si="1"/>
        <v>42</v>
      </c>
      <c r="F2738" s="1" t="str">
        <f>VLOOKUP(E2738,State_code!$B$1:$C$56, 2, FALSE)</f>
        <v>PA</v>
      </c>
      <c r="G2738" s="1">
        <v>4205.0</v>
      </c>
      <c r="H2738" s="1">
        <v>-2.0</v>
      </c>
      <c r="I2738" s="1" t="s">
        <v>135</v>
      </c>
      <c r="J2738" s="5">
        <v>2.0</v>
      </c>
    </row>
    <row r="2739" hidden="1">
      <c r="A2739" s="1" t="s">
        <v>115</v>
      </c>
      <c r="B2739" s="1">
        <v>211291.0</v>
      </c>
      <c r="C2739" s="1">
        <v>2.0</v>
      </c>
      <c r="D2739" s="1">
        <v>21.0</v>
      </c>
      <c r="E2739" s="1">
        <f t="shared" si="1"/>
        <v>42</v>
      </c>
      <c r="F2739" s="1" t="str">
        <f>VLOOKUP(E2739,State_code!$B$1:$C$56, 2, FALSE)</f>
        <v>PA</v>
      </c>
      <c r="G2739" s="1">
        <v>4215.0</v>
      </c>
      <c r="H2739" s="1">
        <v>-2.0</v>
      </c>
      <c r="I2739" s="1" t="s">
        <v>115</v>
      </c>
      <c r="J2739" s="5">
        <v>2.0</v>
      </c>
    </row>
    <row r="2740" hidden="1">
      <c r="A2740" s="1" t="s">
        <v>3486</v>
      </c>
      <c r="B2740" s="1">
        <v>211307.0</v>
      </c>
      <c r="C2740" s="1">
        <v>2.0</v>
      </c>
      <c r="D2740" s="1">
        <v>2.0</v>
      </c>
      <c r="E2740" s="1">
        <f t="shared" si="1"/>
        <v>42</v>
      </c>
      <c r="F2740" s="1" t="str">
        <f>VLOOKUP(E2740,State_code!$B$1:$C$56, 2, FALSE)</f>
        <v>PA</v>
      </c>
      <c r="G2740" s="1">
        <v>4201.0</v>
      </c>
      <c r="H2740" s="1">
        <v>-2.0</v>
      </c>
      <c r="I2740" s="1" t="s">
        <v>3486</v>
      </c>
      <c r="J2740" s="5">
        <v>2.0</v>
      </c>
    </row>
    <row r="2741" hidden="1">
      <c r="A2741" s="1" t="s">
        <v>3487</v>
      </c>
      <c r="B2741" s="1">
        <v>211316.0</v>
      </c>
      <c r="C2741" s="1">
        <v>2.0</v>
      </c>
      <c r="D2741" s="1">
        <v>-2.0</v>
      </c>
      <c r="E2741" s="1">
        <f t="shared" si="1"/>
        <v>42</v>
      </c>
      <c r="F2741" s="1" t="str">
        <f>VLOOKUP(E2741,State_code!$B$1:$C$56, 2, FALSE)</f>
        <v>PA</v>
      </c>
      <c r="G2741" s="1">
        <v>4201.0</v>
      </c>
      <c r="H2741" s="1">
        <v>-2.0</v>
      </c>
      <c r="I2741" s="1" t="s">
        <v>3487</v>
      </c>
      <c r="J2741" s="5">
        <v>2.0</v>
      </c>
    </row>
    <row r="2742" hidden="1">
      <c r="A2742" s="1" t="s">
        <v>3488</v>
      </c>
      <c r="B2742" s="1">
        <v>211334.0</v>
      </c>
      <c r="C2742" s="1">
        <v>2.0</v>
      </c>
      <c r="D2742" s="1">
        <v>-2.0</v>
      </c>
      <c r="E2742" s="1">
        <f t="shared" si="1"/>
        <v>42</v>
      </c>
      <c r="F2742" s="1" t="str">
        <f>VLOOKUP(E2742,State_code!$B$1:$C$56, 2, FALSE)</f>
        <v>PA</v>
      </c>
      <c r="G2742" s="1">
        <v>4216.0</v>
      </c>
      <c r="H2742" s="1">
        <v>-2.0</v>
      </c>
      <c r="I2742" s="1" t="s">
        <v>3488</v>
      </c>
      <c r="J2742" s="5">
        <v>2.0</v>
      </c>
    </row>
    <row r="2743" hidden="1">
      <c r="A2743" s="1" t="s">
        <v>3489</v>
      </c>
      <c r="B2743" s="1">
        <v>211343.0</v>
      </c>
      <c r="C2743" s="1">
        <v>2.0</v>
      </c>
      <c r="D2743" s="1">
        <v>4.0</v>
      </c>
      <c r="E2743" s="1">
        <f t="shared" si="1"/>
        <v>42</v>
      </c>
      <c r="F2743" s="1" t="str">
        <f>VLOOKUP(E2743,State_code!$B$1:$C$56, 2, FALSE)</f>
        <v>PA</v>
      </c>
      <c r="G2743" s="1">
        <v>4216.0</v>
      </c>
      <c r="H2743" s="1">
        <v>-2.0</v>
      </c>
      <c r="I2743" s="1" t="s">
        <v>3489</v>
      </c>
      <c r="J2743" s="5">
        <v>2.0</v>
      </c>
    </row>
    <row r="2744" hidden="1">
      <c r="A2744" s="1" t="s">
        <v>3490</v>
      </c>
      <c r="B2744" s="1">
        <v>211352.0</v>
      </c>
      <c r="C2744" s="1">
        <v>2.0</v>
      </c>
      <c r="D2744" s="1">
        <v>19.0</v>
      </c>
      <c r="E2744" s="1">
        <f t="shared" si="1"/>
        <v>42</v>
      </c>
      <c r="F2744" s="1" t="str">
        <f>VLOOKUP(E2744,State_code!$B$1:$C$56, 2, FALSE)</f>
        <v>PA</v>
      </c>
      <c r="G2744" s="1">
        <v>4205.0</v>
      </c>
      <c r="H2744" s="1">
        <v>30.0</v>
      </c>
      <c r="I2744" s="1" t="s">
        <v>3490</v>
      </c>
      <c r="J2744" s="5">
        <v>2.0</v>
      </c>
    </row>
    <row r="2745" hidden="1">
      <c r="A2745" s="1" t="s">
        <v>3491</v>
      </c>
      <c r="B2745" s="1">
        <v>211431.0</v>
      </c>
      <c r="C2745" s="1">
        <v>2.0</v>
      </c>
      <c r="D2745" s="1">
        <v>18.0</v>
      </c>
      <c r="E2745" s="1">
        <f t="shared" si="1"/>
        <v>42</v>
      </c>
      <c r="F2745" s="1" t="str">
        <f>VLOOKUP(E2745,State_code!$B$1:$C$56, 2, FALSE)</f>
        <v>PA</v>
      </c>
      <c r="G2745" s="1">
        <v>4212.0</v>
      </c>
      <c r="H2745" s="1">
        <v>30.0</v>
      </c>
      <c r="I2745" s="1" t="s">
        <v>3491</v>
      </c>
      <c r="J2745" s="5">
        <v>3.0</v>
      </c>
    </row>
    <row r="2746" hidden="1">
      <c r="A2746" s="1" t="s">
        <v>458</v>
      </c>
      <c r="B2746" s="1">
        <v>211440.0</v>
      </c>
      <c r="C2746" s="1">
        <v>2.0</v>
      </c>
      <c r="D2746" s="1">
        <v>15.0</v>
      </c>
      <c r="E2746" s="1">
        <f t="shared" si="1"/>
        <v>42</v>
      </c>
      <c r="F2746" s="1" t="str">
        <f>VLOOKUP(E2746,State_code!$B$1:$C$56, 2, FALSE)</f>
        <v>PA</v>
      </c>
      <c r="G2746" s="1">
        <v>4212.0</v>
      </c>
      <c r="H2746" s="1">
        <v>-2.0</v>
      </c>
      <c r="I2746" s="1" t="s">
        <v>458</v>
      </c>
      <c r="J2746" s="5">
        <v>4.0</v>
      </c>
    </row>
    <row r="2747" hidden="1">
      <c r="A2747" s="1" t="s">
        <v>649</v>
      </c>
      <c r="B2747" s="1">
        <v>211468.0</v>
      </c>
      <c r="C2747" s="1">
        <v>2.0</v>
      </c>
      <c r="D2747" s="1">
        <v>20.0</v>
      </c>
      <c r="E2747" s="1">
        <f t="shared" si="1"/>
        <v>42</v>
      </c>
      <c r="F2747" s="1" t="str">
        <f>VLOOKUP(E2747,State_code!$B$1:$C$56, 2, FALSE)</f>
        <v>PA</v>
      </c>
      <c r="G2747" s="1">
        <v>4207.0</v>
      </c>
      <c r="H2747" s="1">
        <v>-2.0</v>
      </c>
      <c r="I2747" s="1" t="s">
        <v>649</v>
      </c>
      <c r="J2747" s="5">
        <v>4.0</v>
      </c>
    </row>
    <row r="2748" hidden="1">
      <c r="A2748" s="1" t="s">
        <v>3492</v>
      </c>
      <c r="B2748" s="1">
        <v>211477.0</v>
      </c>
      <c r="C2748" s="1">
        <v>2.0</v>
      </c>
      <c r="D2748" s="1">
        <v>22.0</v>
      </c>
      <c r="E2748" s="1">
        <f t="shared" si="1"/>
        <v>42</v>
      </c>
      <c r="F2748" s="1" t="str">
        <f>VLOOKUP(E2748,State_code!$B$1:$C$56, 2, FALSE)</f>
        <v>PA</v>
      </c>
      <c r="G2748" s="1">
        <v>4210.0</v>
      </c>
      <c r="H2748" s="1">
        <v>-2.0</v>
      </c>
      <c r="I2748" s="1" t="s">
        <v>3492</v>
      </c>
      <c r="J2748" s="5">
        <v>3.0</v>
      </c>
    </row>
    <row r="2749" hidden="1">
      <c r="A2749" s="1" t="s">
        <v>760</v>
      </c>
      <c r="B2749" s="1">
        <v>211556.0</v>
      </c>
      <c r="C2749" s="1">
        <v>2.0</v>
      </c>
      <c r="D2749" s="1">
        <v>17.0</v>
      </c>
      <c r="E2749" s="1">
        <f t="shared" si="1"/>
        <v>42</v>
      </c>
      <c r="F2749" s="1" t="str">
        <f>VLOOKUP(E2749,State_code!$B$1:$C$56, 2, FALSE)</f>
        <v>PA</v>
      </c>
      <c r="G2749" s="1">
        <v>4212.0</v>
      </c>
      <c r="H2749" s="1">
        <v>-2.0</v>
      </c>
      <c r="I2749" s="1" t="s">
        <v>760</v>
      </c>
      <c r="J2749" s="5">
        <v>2.0</v>
      </c>
    </row>
    <row r="2750" hidden="1">
      <c r="A2750" s="1" t="s">
        <v>3493</v>
      </c>
      <c r="B2750" s="1">
        <v>211583.0</v>
      </c>
      <c r="C2750" s="1">
        <v>2.0</v>
      </c>
      <c r="D2750" s="1">
        <v>19.0</v>
      </c>
      <c r="E2750" s="1">
        <f t="shared" si="1"/>
        <v>42</v>
      </c>
      <c r="F2750" s="1" t="str">
        <f>VLOOKUP(E2750,State_code!$B$1:$C$56, 2, FALSE)</f>
        <v>PA</v>
      </c>
      <c r="G2750" s="1">
        <v>4203.0</v>
      </c>
      <c r="H2750" s="1">
        <v>30.0</v>
      </c>
      <c r="I2750" s="1" t="s">
        <v>3493</v>
      </c>
      <c r="J2750" s="5">
        <v>4.0</v>
      </c>
    </row>
    <row r="2751" hidden="1">
      <c r="A2751" s="1" t="s">
        <v>3494</v>
      </c>
      <c r="B2751" s="1">
        <v>211608.0</v>
      </c>
      <c r="C2751" s="1">
        <v>2.0</v>
      </c>
      <c r="D2751" s="1">
        <v>21.0</v>
      </c>
      <c r="E2751" s="1">
        <f t="shared" si="1"/>
        <v>42</v>
      </c>
      <c r="F2751" s="1" t="str">
        <f>VLOOKUP(E2751,State_code!$B$1:$C$56, 2, FALSE)</f>
        <v>PA</v>
      </c>
      <c r="G2751" s="1">
        <v>4205.0</v>
      </c>
      <c r="H2751" s="1">
        <v>-2.0</v>
      </c>
      <c r="I2751" s="1" t="s">
        <v>3494</v>
      </c>
      <c r="J2751" s="5">
        <v>4.0</v>
      </c>
    </row>
    <row r="2752" hidden="1">
      <c r="A2752" s="1" t="s">
        <v>3495</v>
      </c>
      <c r="B2752" s="1">
        <v>211635.0</v>
      </c>
      <c r="C2752" s="1">
        <v>2.0</v>
      </c>
      <c r="D2752" s="1">
        <v>-2.0</v>
      </c>
      <c r="E2752" s="1">
        <f t="shared" si="1"/>
        <v>42</v>
      </c>
      <c r="F2752" s="1" t="str">
        <f>VLOOKUP(E2752,State_code!$B$1:$C$56, 2, FALSE)</f>
        <v>PA</v>
      </c>
      <c r="G2752" s="1">
        <v>4217.0</v>
      </c>
      <c r="H2752" s="1">
        <v>-2.0</v>
      </c>
      <c r="I2752" s="1" t="s">
        <v>3495</v>
      </c>
      <c r="J2752" s="5">
        <v>4.0</v>
      </c>
    </row>
    <row r="2753" hidden="1">
      <c r="A2753" s="1" t="s">
        <v>3496</v>
      </c>
      <c r="B2753" s="1">
        <v>211802.0</v>
      </c>
      <c r="C2753" s="1">
        <v>2.0</v>
      </c>
      <c r="D2753" s="1">
        <v>-2.0</v>
      </c>
      <c r="E2753" s="1">
        <f t="shared" si="1"/>
        <v>42</v>
      </c>
      <c r="F2753" s="1" t="str">
        <f>VLOOKUP(E2753,State_code!$B$1:$C$56, 2, FALSE)</f>
        <v>PA</v>
      </c>
      <c r="G2753" s="1">
        <v>4213.0</v>
      </c>
      <c r="H2753" s="1">
        <v>-2.0</v>
      </c>
      <c r="I2753" s="1" t="s">
        <v>3496</v>
      </c>
      <c r="J2753" s="5">
        <v>3.0</v>
      </c>
    </row>
    <row r="2754" hidden="1">
      <c r="A2754" s="1" t="s">
        <v>3497</v>
      </c>
      <c r="B2754" s="1">
        <v>211893.0</v>
      </c>
      <c r="C2754" s="1">
        <v>2.0</v>
      </c>
      <c r="D2754" s="1">
        <v>30.0</v>
      </c>
      <c r="E2754" s="1">
        <f t="shared" si="1"/>
        <v>42</v>
      </c>
      <c r="F2754" s="1" t="str">
        <f>VLOOKUP(E2754,State_code!$B$1:$C$56, 2, FALSE)</f>
        <v>PA</v>
      </c>
      <c r="G2754" s="1">
        <v>4203.0</v>
      </c>
      <c r="H2754" s="1">
        <v>-2.0</v>
      </c>
      <c r="I2754" s="1" t="s">
        <v>3497</v>
      </c>
      <c r="J2754" s="5">
        <v>1.0</v>
      </c>
    </row>
    <row r="2755" hidden="1">
      <c r="A2755" s="1" t="s">
        <v>3498</v>
      </c>
      <c r="B2755" s="1">
        <v>211927.0</v>
      </c>
      <c r="C2755" s="1">
        <v>2.0</v>
      </c>
      <c r="D2755" s="1">
        <v>4.0</v>
      </c>
      <c r="E2755" s="1">
        <f t="shared" si="1"/>
        <v>42</v>
      </c>
      <c r="F2755" s="1" t="str">
        <f>VLOOKUP(E2755,State_code!$B$1:$C$56, 2, FALSE)</f>
        <v>PA</v>
      </c>
      <c r="G2755" s="1">
        <v>4205.0</v>
      </c>
      <c r="H2755" s="1">
        <v>-2.0</v>
      </c>
      <c r="I2755" s="1" t="s">
        <v>3498</v>
      </c>
      <c r="J2755" s="5">
        <v>3.0</v>
      </c>
    </row>
    <row r="2756" hidden="1">
      <c r="A2756" s="1" t="s">
        <v>3499</v>
      </c>
      <c r="B2756" s="1">
        <v>211981.0</v>
      </c>
      <c r="C2756" s="1">
        <v>2.0</v>
      </c>
      <c r="D2756" s="1">
        <v>20.0</v>
      </c>
      <c r="E2756" s="1">
        <f t="shared" si="1"/>
        <v>42</v>
      </c>
      <c r="F2756" s="1" t="str">
        <f>VLOOKUP(E2756,State_code!$B$1:$C$56, 2, FALSE)</f>
        <v>PA</v>
      </c>
      <c r="G2756" s="1">
        <v>4201.0</v>
      </c>
      <c r="H2756" s="1">
        <v>-2.0</v>
      </c>
      <c r="I2756" s="1" t="s">
        <v>3499</v>
      </c>
      <c r="J2756" s="5">
        <v>3.0</v>
      </c>
    </row>
    <row r="2757" hidden="1">
      <c r="A2757" s="1" t="s">
        <v>484</v>
      </c>
      <c r="B2757" s="1">
        <v>212009.0</v>
      </c>
      <c r="C2757" s="1">
        <v>2.0</v>
      </c>
      <c r="D2757" s="1">
        <v>21.0</v>
      </c>
      <c r="E2757" s="1">
        <f t="shared" si="1"/>
        <v>42</v>
      </c>
      <c r="F2757" s="1" t="str">
        <f>VLOOKUP(E2757,State_code!$B$1:$C$56, 2, FALSE)</f>
        <v>PA</v>
      </c>
      <c r="G2757" s="1">
        <v>4210.0</v>
      </c>
      <c r="H2757" s="1">
        <v>-2.0</v>
      </c>
      <c r="I2757" s="1" t="s">
        <v>484</v>
      </c>
      <c r="J2757" s="5">
        <v>4.0</v>
      </c>
    </row>
    <row r="2758" hidden="1">
      <c r="A2758" s="1" t="s">
        <v>3500</v>
      </c>
      <c r="B2758" s="1">
        <v>212045.0</v>
      </c>
      <c r="C2758" s="1">
        <v>2.0</v>
      </c>
      <c r="D2758" s="1">
        <v>12.0</v>
      </c>
      <c r="E2758" s="1">
        <f t="shared" si="1"/>
        <v>42</v>
      </c>
      <c r="F2758" s="1" t="str">
        <f>VLOOKUP(E2758,State_code!$B$1:$C$56, 2, FALSE)</f>
        <v>PA</v>
      </c>
      <c r="G2758" s="1">
        <v>4214.0</v>
      </c>
      <c r="H2758" s="1">
        <v>-2.0</v>
      </c>
      <c r="I2758" s="1" t="s">
        <v>3500</v>
      </c>
      <c r="J2758" s="5">
        <v>4.0</v>
      </c>
    </row>
    <row r="2759" hidden="1">
      <c r="A2759" s="1" t="s">
        <v>3501</v>
      </c>
      <c r="B2759" s="1">
        <v>212054.0</v>
      </c>
      <c r="C2759" s="1">
        <v>2.0</v>
      </c>
      <c r="D2759" s="1">
        <v>15.0</v>
      </c>
      <c r="E2759" s="1">
        <f t="shared" si="1"/>
        <v>42</v>
      </c>
      <c r="F2759" s="1" t="str">
        <f>VLOOKUP(E2759,State_code!$B$1:$C$56, 2, FALSE)</f>
        <v>PA</v>
      </c>
      <c r="G2759" s="1">
        <v>4203.0</v>
      </c>
      <c r="H2759" s="1">
        <v>-2.0</v>
      </c>
      <c r="I2759" s="1" t="s">
        <v>3501</v>
      </c>
      <c r="J2759" s="5">
        <v>1.0</v>
      </c>
    </row>
    <row r="2760" hidden="1">
      <c r="A2760" s="1" t="s">
        <v>353</v>
      </c>
      <c r="B2760" s="1">
        <v>212106.0</v>
      </c>
      <c r="C2760" s="1">
        <v>2.0</v>
      </c>
      <c r="D2760" s="1">
        <v>16.0</v>
      </c>
      <c r="E2760" s="1">
        <f t="shared" si="1"/>
        <v>42</v>
      </c>
      <c r="F2760" s="1" t="str">
        <f>VLOOKUP(E2760,State_code!$B$1:$C$56, 2, FALSE)</f>
        <v>PA</v>
      </c>
      <c r="G2760" s="1">
        <v>4212.0</v>
      </c>
      <c r="H2760" s="1">
        <v>30.0</v>
      </c>
      <c r="I2760" s="1" t="s">
        <v>353</v>
      </c>
      <c r="J2760" s="5">
        <v>3.0</v>
      </c>
    </row>
    <row r="2761" hidden="1">
      <c r="A2761" s="1" t="s">
        <v>3502</v>
      </c>
      <c r="B2761" s="1">
        <v>212115.0</v>
      </c>
      <c r="C2761" s="1">
        <v>2.0</v>
      </c>
      <c r="D2761" s="1">
        <v>18.0</v>
      </c>
      <c r="E2761" s="1">
        <f t="shared" si="1"/>
        <v>42</v>
      </c>
      <c r="F2761" s="1" t="str">
        <f>VLOOKUP(E2761,State_code!$B$1:$C$56, 2, FALSE)</f>
        <v>PA</v>
      </c>
      <c r="G2761" s="1">
        <v>4208.0</v>
      </c>
      <c r="H2761" s="1">
        <v>-2.0</v>
      </c>
      <c r="I2761" s="1" t="s">
        <v>3502</v>
      </c>
      <c r="J2761" s="5">
        <v>2.0</v>
      </c>
    </row>
    <row r="2762" hidden="1">
      <c r="A2762" s="1" t="s">
        <v>3503</v>
      </c>
      <c r="B2762" s="1">
        <v>212133.0</v>
      </c>
      <c r="C2762" s="1">
        <v>2.0</v>
      </c>
      <c r="D2762" s="1">
        <v>18.0</v>
      </c>
      <c r="E2762" s="1">
        <f t="shared" si="1"/>
        <v>42</v>
      </c>
      <c r="F2762" s="1" t="str">
        <f>VLOOKUP(E2762,State_code!$B$1:$C$56, 2, FALSE)</f>
        <v>PA</v>
      </c>
      <c r="G2762" s="1">
        <v>4205.0</v>
      </c>
      <c r="H2762" s="1">
        <v>52.0</v>
      </c>
      <c r="I2762" s="1" t="s">
        <v>3503</v>
      </c>
      <c r="J2762" s="5">
        <v>3.0</v>
      </c>
    </row>
    <row r="2763" hidden="1">
      <c r="A2763" s="1" t="s">
        <v>828</v>
      </c>
      <c r="B2763" s="1">
        <v>212197.0</v>
      </c>
      <c r="C2763" s="1">
        <v>2.0</v>
      </c>
      <c r="D2763" s="1">
        <v>20.0</v>
      </c>
      <c r="E2763" s="1">
        <f t="shared" si="1"/>
        <v>42</v>
      </c>
      <c r="F2763" s="1" t="str">
        <f>VLOOKUP(E2763,State_code!$B$1:$C$56, 2, FALSE)</f>
        <v>PA</v>
      </c>
      <c r="G2763" s="1">
        <v>4211.0</v>
      </c>
      <c r="H2763" s="1">
        <v>-2.0</v>
      </c>
      <c r="I2763" s="1" t="s">
        <v>828</v>
      </c>
      <c r="J2763" s="5">
        <v>3.0</v>
      </c>
    </row>
    <row r="2764" hidden="1">
      <c r="A2764" s="1" t="s">
        <v>3504</v>
      </c>
      <c r="B2764" s="1">
        <v>212230.0</v>
      </c>
      <c r="C2764" s="1">
        <v>2.0</v>
      </c>
      <c r="D2764" s="1">
        <v>-2.0</v>
      </c>
      <c r="E2764" s="1">
        <f t="shared" si="1"/>
        <v>42</v>
      </c>
      <c r="F2764" s="1" t="str">
        <f>VLOOKUP(E2764,State_code!$B$1:$C$56, 2, FALSE)</f>
        <v>PA</v>
      </c>
      <c r="G2764" s="1">
        <v>4209.0</v>
      </c>
      <c r="H2764" s="1">
        <v>-2.0</v>
      </c>
      <c r="I2764" s="1" t="s">
        <v>3504</v>
      </c>
      <c r="J2764" s="5">
        <v>3.0</v>
      </c>
    </row>
    <row r="2765" hidden="1">
      <c r="A2765" s="1" t="s">
        <v>3505</v>
      </c>
      <c r="B2765" s="1">
        <v>212267.0</v>
      </c>
      <c r="C2765" s="1">
        <v>2.0</v>
      </c>
      <c r="D2765" s="1">
        <v>-2.0</v>
      </c>
      <c r="E2765" s="1">
        <f t="shared" si="1"/>
        <v>42</v>
      </c>
      <c r="F2765" s="1" t="str">
        <f>VLOOKUP(E2765,State_code!$B$1:$C$56, 2, FALSE)</f>
        <v>PA</v>
      </c>
      <c r="G2765" s="1">
        <v>4210.0</v>
      </c>
      <c r="H2765" s="1">
        <v>-2.0</v>
      </c>
      <c r="I2765" s="1" t="s">
        <v>3505</v>
      </c>
      <c r="J2765" s="5">
        <v>4.0</v>
      </c>
    </row>
    <row r="2766" hidden="1">
      <c r="A2766" s="1" t="s">
        <v>3506</v>
      </c>
      <c r="B2766" s="1">
        <v>212276.0</v>
      </c>
      <c r="C2766" s="1">
        <v>2.0</v>
      </c>
      <c r="D2766" s="1">
        <v>-2.0</v>
      </c>
      <c r="E2766" s="1">
        <f t="shared" si="1"/>
        <v>42</v>
      </c>
      <c r="F2766" s="1" t="str">
        <f>VLOOKUP(E2766,State_code!$B$1:$C$56, 2, FALSE)</f>
        <v>PA</v>
      </c>
      <c r="G2766" s="1">
        <v>4211.0</v>
      </c>
      <c r="H2766" s="1">
        <v>-2.0</v>
      </c>
      <c r="I2766" s="1" t="s">
        <v>3506</v>
      </c>
      <c r="J2766" s="5">
        <v>2.0</v>
      </c>
    </row>
    <row r="2767" hidden="1">
      <c r="A2767" s="1" t="s">
        <v>3507</v>
      </c>
      <c r="B2767" s="1">
        <v>212294.0</v>
      </c>
      <c r="C2767" s="1">
        <v>2.0</v>
      </c>
      <c r="D2767" s="1">
        <v>-2.0</v>
      </c>
      <c r="E2767" s="1">
        <f t="shared" si="1"/>
        <v>42</v>
      </c>
      <c r="F2767" s="1" t="str">
        <f>VLOOKUP(E2767,State_code!$B$1:$C$56, 2, FALSE)</f>
        <v>PA</v>
      </c>
      <c r="G2767" s="1">
        <v>4215.0</v>
      </c>
      <c r="H2767" s="1">
        <v>-2.0</v>
      </c>
      <c r="I2767" s="1" t="s">
        <v>3507</v>
      </c>
      <c r="J2767" s="5">
        <v>1.0</v>
      </c>
    </row>
    <row r="2768" hidden="1">
      <c r="A2768" s="1" t="s">
        <v>3508</v>
      </c>
      <c r="B2768" s="1">
        <v>212300.0</v>
      </c>
      <c r="C2768" s="1">
        <v>2.0</v>
      </c>
      <c r="D2768" s="1">
        <v>-2.0</v>
      </c>
      <c r="E2768" s="1">
        <f t="shared" si="1"/>
        <v>42</v>
      </c>
      <c r="F2768" s="1" t="str">
        <f>VLOOKUP(E2768,State_code!$B$1:$C$56, 2, FALSE)</f>
        <v>PA</v>
      </c>
      <c r="G2768" s="1">
        <v>4209.0</v>
      </c>
      <c r="H2768" s="1">
        <v>-2.0</v>
      </c>
      <c r="I2768" s="1" t="s">
        <v>3508</v>
      </c>
      <c r="J2768" s="5">
        <v>4.0</v>
      </c>
    </row>
    <row r="2769" hidden="1">
      <c r="A2769" s="1" t="s">
        <v>3509</v>
      </c>
      <c r="B2769" s="1">
        <v>212328.0</v>
      </c>
      <c r="C2769" s="1">
        <v>2.0</v>
      </c>
      <c r="D2769" s="1">
        <v>-2.0</v>
      </c>
      <c r="E2769" s="1">
        <f t="shared" si="1"/>
        <v>42</v>
      </c>
      <c r="F2769" s="1" t="str">
        <f>VLOOKUP(E2769,State_code!$B$1:$C$56, 2, FALSE)</f>
        <v>PA</v>
      </c>
      <c r="G2769" s="1">
        <v>4207.0</v>
      </c>
      <c r="H2769" s="1">
        <v>-2.0</v>
      </c>
      <c r="I2769" s="1" t="s">
        <v>3509</v>
      </c>
      <c r="J2769" s="5">
        <v>4.0</v>
      </c>
    </row>
    <row r="2770" hidden="1">
      <c r="A2770" s="1" t="s">
        <v>3510</v>
      </c>
      <c r="B2770" s="1">
        <v>212337.0</v>
      </c>
      <c r="C2770" s="1">
        <v>5.0</v>
      </c>
      <c r="D2770" s="1">
        <v>-2.0</v>
      </c>
      <c r="E2770" s="1">
        <f t="shared" si="1"/>
        <v>13</v>
      </c>
      <c r="F2770" s="1" t="str">
        <f>VLOOKUP(E2770,State_code!$B$1:$C$56, 2, FALSE)</f>
        <v>GA</v>
      </c>
      <c r="G2770" s="1">
        <v>1307.0</v>
      </c>
      <c r="H2770" s="1">
        <v>-2.0</v>
      </c>
      <c r="I2770" s="1" t="s">
        <v>3510</v>
      </c>
      <c r="J2770" s="5">
        <v>3.0</v>
      </c>
    </row>
    <row r="2771" hidden="1">
      <c r="A2771" s="1" t="s">
        <v>3511</v>
      </c>
      <c r="B2771" s="1">
        <v>212355.0</v>
      </c>
      <c r="C2771" s="1">
        <v>2.0</v>
      </c>
      <c r="D2771" s="1">
        <v>-2.0</v>
      </c>
      <c r="E2771" s="1">
        <f t="shared" si="1"/>
        <v>42</v>
      </c>
      <c r="F2771" s="1" t="str">
        <f>VLOOKUP(E2771,State_code!$B$1:$C$56, 2, FALSE)</f>
        <v>PA</v>
      </c>
      <c r="G2771" s="1">
        <v>4208.0</v>
      </c>
      <c r="H2771" s="1">
        <v>-2.0</v>
      </c>
      <c r="I2771" s="1" t="s">
        <v>3511</v>
      </c>
      <c r="J2771" s="5">
        <v>4.0</v>
      </c>
    </row>
    <row r="2772" hidden="1">
      <c r="A2772" s="1" t="s">
        <v>3512</v>
      </c>
      <c r="B2772" s="1">
        <v>212382.0</v>
      </c>
      <c r="C2772" s="1">
        <v>2.0</v>
      </c>
      <c r="D2772" s="1">
        <v>-2.0</v>
      </c>
      <c r="E2772" s="1">
        <f t="shared" si="1"/>
        <v>42</v>
      </c>
      <c r="F2772" s="1" t="str">
        <f>VLOOKUP(E2772,State_code!$B$1:$C$56, 2, FALSE)</f>
        <v>PA</v>
      </c>
      <c r="G2772" s="1">
        <v>4210.0</v>
      </c>
      <c r="H2772" s="1">
        <v>-2.0</v>
      </c>
      <c r="I2772" s="1" t="s">
        <v>3512</v>
      </c>
      <c r="J2772" s="5">
        <v>3.0</v>
      </c>
    </row>
    <row r="2773" hidden="1">
      <c r="A2773" s="1" t="s">
        <v>3513</v>
      </c>
      <c r="B2773" s="1">
        <v>212391.0</v>
      </c>
      <c r="C2773" s="1">
        <v>2.0</v>
      </c>
      <c r="D2773" s="1">
        <v>-2.0</v>
      </c>
      <c r="E2773" s="1">
        <f t="shared" si="1"/>
        <v>42</v>
      </c>
      <c r="F2773" s="1" t="str">
        <f>VLOOKUP(E2773,State_code!$B$1:$C$56, 2, FALSE)</f>
        <v>PA</v>
      </c>
      <c r="G2773" s="1">
        <v>4204.0</v>
      </c>
      <c r="H2773" s="1">
        <v>-2.0</v>
      </c>
      <c r="I2773" s="1" t="s">
        <v>3513</v>
      </c>
      <c r="J2773" s="5">
        <v>4.0</v>
      </c>
    </row>
    <row r="2774" hidden="1">
      <c r="A2774" s="1" t="s">
        <v>3514</v>
      </c>
      <c r="B2774" s="1">
        <v>212434.0</v>
      </c>
      <c r="C2774" s="1">
        <v>2.0</v>
      </c>
      <c r="D2774" s="1">
        <v>11.0</v>
      </c>
      <c r="E2774" s="1">
        <f t="shared" si="1"/>
        <v>42</v>
      </c>
      <c r="F2774" s="1" t="str">
        <f>VLOOKUP(E2774,State_code!$B$1:$C$56, 2, FALSE)</f>
        <v>PA</v>
      </c>
      <c r="G2774" s="1">
        <v>4216.0</v>
      </c>
      <c r="H2774" s="1">
        <v>-2.0</v>
      </c>
      <c r="I2774" s="1" t="s">
        <v>3514</v>
      </c>
      <c r="J2774" s="5">
        <v>2.0</v>
      </c>
    </row>
    <row r="2775" hidden="1">
      <c r="A2775" s="1" t="s">
        <v>3515</v>
      </c>
      <c r="B2775" s="1">
        <v>212577.0</v>
      </c>
      <c r="C2775" s="1">
        <v>2.0</v>
      </c>
      <c r="D2775" s="1">
        <v>21.0</v>
      </c>
      <c r="E2775" s="1">
        <f t="shared" si="1"/>
        <v>42</v>
      </c>
      <c r="F2775" s="1" t="str">
        <f>VLOOKUP(E2775,State_code!$B$1:$C$56, 2, FALSE)</f>
        <v>PA</v>
      </c>
      <c r="G2775" s="1">
        <v>4211.0</v>
      </c>
      <c r="H2775" s="1">
        <v>-2.0</v>
      </c>
      <c r="I2775" s="1" t="s">
        <v>3515</v>
      </c>
      <c r="J2775" s="5">
        <v>2.0</v>
      </c>
    </row>
    <row r="2776" hidden="1">
      <c r="A2776" s="1" t="s">
        <v>3516</v>
      </c>
      <c r="B2776" s="1">
        <v>212601.0</v>
      </c>
      <c r="C2776" s="1">
        <v>2.0</v>
      </c>
      <c r="D2776" s="1">
        <v>17.0</v>
      </c>
      <c r="E2776" s="1">
        <f t="shared" si="1"/>
        <v>42</v>
      </c>
      <c r="F2776" s="1" t="str">
        <f>VLOOKUP(E2776,State_code!$B$1:$C$56, 2, FALSE)</f>
        <v>PA</v>
      </c>
      <c r="G2776" s="1">
        <v>4216.0</v>
      </c>
      <c r="H2776" s="1">
        <v>30.0</v>
      </c>
      <c r="I2776" s="1" t="s">
        <v>3516</v>
      </c>
      <c r="J2776" s="5">
        <v>2.0</v>
      </c>
    </row>
    <row r="2777" hidden="1">
      <c r="A2777" s="1" t="s">
        <v>3517</v>
      </c>
      <c r="B2777" s="1">
        <v>212656.0</v>
      </c>
      <c r="C2777" s="1">
        <v>2.0</v>
      </c>
      <c r="D2777" s="1">
        <v>20.0</v>
      </c>
      <c r="E2777" s="1">
        <f t="shared" si="1"/>
        <v>42</v>
      </c>
      <c r="F2777" s="1" t="str">
        <f>VLOOKUP(E2777,State_code!$B$1:$C$56, 2, FALSE)</f>
        <v>PA</v>
      </c>
      <c r="G2777" s="1">
        <v>4217.0</v>
      </c>
      <c r="H2777" s="1">
        <v>81.0</v>
      </c>
      <c r="I2777" s="1" t="s">
        <v>3517</v>
      </c>
      <c r="J2777" s="5">
        <v>4.0</v>
      </c>
    </row>
    <row r="2778" hidden="1">
      <c r="A2778" s="1" t="s">
        <v>456</v>
      </c>
      <c r="B2778" s="1">
        <v>212674.0</v>
      </c>
      <c r="C2778" s="1">
        <v>2.0</v>
      </c>
      <c r="D2778" s="1">
        <v>21.0</v>
      </c>
      <c r="E2778" s="1">
        <f t="shared" si="1"/>
        <v>42</v>
      </c>
      <c r="F2778" s="1" t="str">
        <f>VLOOKUP(E2778,State_code!$B$1:$C$56, 2, FALSE)</f>
        <v>PA</v>
      </c>
      <c r="G2778" s="1">
        <v>4213.0</v>
      </c>
      <c r="H2778" s="1">
        <v>-2.0</v>
      </c>
      <c r="I2778" s="1" t="s">
        <v>456</v>
      </c>
      <c r="J2778" s="5">
        <v>1.0</v>
      </c>
    </row>
    <row r="2779" hidden="1">
      <c r="A2779" s="1" t="s">
        <v>3518</v>
      </c>
      <c r="B2779" s="1">
        <v>212753.0</v>
      </c>
      <c r="C2779" s="1">
        <v>2.0</v>
      </c>
      <c r="D2779" s="1">
        <v>-2.0</v>
      </c>
      <c r="E2779" s="1">
        <f t="shared" si="1"/>
        <v>42</v>
      </c>
      <c r="F2779" s="1" t="str">
        <f>VLOOKUP(E2779,State_code!$B$1:$C$56, 2, FALSE)</f>
        <v>PA</v>
      </c>
      <c r="G2779" s="1">
        <v>4202.0</v>
      </c>
      <c r="H2779" s="1">
        <v>-2.0</v>
      </c>
      <c r="I2779" s="1" t="s">
        <v>3518</v>
      </c>
      <c r="J2779" s="5">
        <v>2.0</v>
      </c>
    </row>
    <row r="2780" hidden="1">
      <c r="A2780" s="1" t="s">
        <v>3519</v>
      </c>
      <c r="B2780" s="1">
        <v>212771.0</v>
      </c>
      <c r="C2780" s="1">
        <v>2.0</v>
      </c>
      <c r="D2780" s="1">
        <v>20.0</v>
      </c>
      <c r="E2780" s="1">
        <f t="shared" si="1"/>
        <v>42</v>
      </c>
      <c r="F2780" s="1" t="str">
        <f>VLOOKUP(E2780,State_code!$B$1:$C$56, 2, FALSE)</f>
        <v>PA</v>
      </c>
      <c r="G2780" s="1">
        <v>4204.0</v>
      </c>
      <c r="H2780" s="1">
        <v>80.0</v>
      </c>
      <c r="I2780" s="1" t="s">
        <v>3519</v>
      </c>
      <c r="J2780" s="5">
        <v>3.0</v>
      </c>
    </row>
    <row r="2781" hidden="1">
      <c r="A2781" s="1" t="s">
        <v>3520</v>
      </c>
      <c r="B2781" s="1">
        <v>212805.0</v>
      </c>
      <c r="C2781" s="1">
        <v>2.0</v>
      </c>
      <c r="D2781" s="1">
        <v>22.0</v>
      </c>
      <c r="E2781" s="1">
        <f t="shared" si="1"/>
        <v>42</v>
      </c>
      <c r="F2781" s="1" t="str">
        <f>VLOOKUP(E2781,State_code!$B$1:$C$56, 2, FALSE)</f>
        <v>PA</v>
      </c>
      <c r="G2781" s="1">
        <v>4216.0</v>
      </c>
      <c r="H2781" s="1">
        <v>88.0</v>
      </c>
      <c r="I2781" s="1" t="s">
        <v>3520</v>
      </c>
      <c r="J2781" s="5">
        <v>2.0</v>
      </c>
    </row>
    <row r="2782" hidden="1">
      <c r="A2782" s="1" t="s">
        <v>3521</v>
      </c>
      <c r="B2782" s="1">
        <v>212832.0</v>
      </c>
      <c r="C2782" s="1">
        <v>2.0</v>
      </c>
      <c r="D2782" s="1">
        <v>17.0</v>
      </c>
      <c r="E2782" s="1">
        <f t="shared" si="1"/>
        <v>42</v>
      </c>
      <c r="F2782" s="1" t="str">
        <f>VLOOKUP(E2782,State_code!$B$1:$C$56, 2, FALSE)</f>
        <v>PA</v>
      </c>
      <c r="G2782" s="1">
        <v>4204.0</v>
      </c>
      <c r="H2782" s="1">
        <v>30.0</v>
      </c>
      <c r="I2782" s="1" t="s">
        <v>3521</v>
      </c>
      <c r="J2782" s="5">
        <v>2.0</v>
      </c>
    </row>
    <row r="2783" hidden="1">
      <c r="A2783" s="1" t="s">
        <v>3522</v>
      </c>
      <c r="B2783" s="1">
        <v>212869.0</v>
      </c>
      <c r="C2783" s="1">
        <v>2.0</v>
      </c>
      <c r="D2783" s="1">
        <v>7.0</v>
      </c>
      <c r="E2783" s="1">
        <f t="shared" si="1"/>
        <v>42</v>
      </c>
      <c r="F2783" s="1" t="str">
        <f>VLOOKUP(E2783,State_code!$B$1:$C$56, 2, FALSE)</f>
        <v>PA</v>
      </c>
      <c r="G2783" s="1">
        <v>4205.0</v>
      </c>
      <c r="H2783" s="1">
        <v>-2.0</v>
      </c>
      <c r="I2783" s="1" t="s">
        <v>3522</v>
      </c>
      <c r="J2783" s="5">
        <v>1.0</v>
      </c>
    </row>
    <row r="2784" hidden="1">
      <c r="A2784" s="1" t="s">
        <v>3523</v>
      </c>
      <c r="B2784" s="1">
        <v>212878.0</v>
      </c>
      <c r="C2784" s="1">
        <v>2.0</v>
      </c>
      <c r="D2784" s="1">
        <v>8.0</v>
      </c>
      <c r="E2784" s="1">
        <f t="shared" si="1"/>
        <v>42</v>
      </c>
      <c r="F2784" s="1" t="str">
        <f>VLOOKUP(E2784,State_code!$B$1:$C$56, 2, FALSE)</f>
        <v>PA</v>
      </c>
      <c r="G2784" s="1">
        <v>4210.0</v>
      </c>
      <c r="H2784" s="1">
        <v>-2.0</v>
      </c>
      <c r="I2784" s="1" t="s">
        <v>3523</v>
      </c>
      <c r="J2784" s="5">
        <v>3.0</v>
      </c>
    </row>
    <row r="2785" hidden="1">
      <c r="A2785" s="1" t="s">
        <v>806</v>
      </c>
      <c r="B2785" s="1">
        <v>212911.0</v>
      </c>
      <c r="C2785" s="1">
        <v>2.0</v>
      </c>
      <c r="D2785" s="1">
        <v>21.0</v>
      </c>
      <c r="E2785" s="1">
        <f t="shared" si="1"/>
        <v>42</v>
      </c>
      <c r="F2785" s="1" t="str">
        <f>VLOOKUP(E2785,State_code!$B$1:$C$56, 2, FALSE)</f>
        <v>PA</v>
      </c>
      <c r="G2785" s="1">
        <v>4205.0</v>
      </c>
      <c r="H2785" s="1">
        <v>-2.0</v>
      </c>
      <c r="I2785" s="1" t="s">
        <v>806</v>
      </c>
      <c r="J2785" s="5">
        <v>4.0</v>
      </c>
    </row>
    <row r="2786" hidden="1">
      <c r="A2786" s="1" t="s">
        <v>3524</v>
      </c>
      <c r="B2786" s="1">
        <v>212975.0</v>
      </c>
      <c r="C2786" s="1">
        <v>2.0</v>
      </c>
      <c r="D2786" s="1">
        <v>8.0</v>
      </c>
      <c r="E2786" s="1">
        <f t="shared" si="1"/>
        <v>42</v>
      </c>
      <c r="F2786" s="1" t="str">
        <f>VLOOKUP(E2786,State_code!$B$1:$C$56, 2, FALSE)</f>
        <v>PA</v>
      </c>
      <c r="G2786" s="1">
        <v>4213.0</v>
      </c>
      <c r="H2786" s="1">
        <v>-2.0</v>
      </c>
      <c r="I2786" s="1" t="s">
        <v>3524</v>
      </c>
      <c r="J2786" s="5">
        <v>1.0</v>
      </c>
    </row>
    <row r="2787" hidden="1">
      <c r="A2787" s="1" t="s">
        <v>3525</v>
      </c>
      <c r="B2787" s="1">
        <v>212984.0</v>
      </c>
      <c r="C2787" s="1">
        <v>2.0</v>
      </c>
      <c r="D2787" s="1">
        <v>18.0</v>
      </c>
      <c r="E2787" s="1">
        <f t="shared" si="1"/>
        <v>42</v>
      </c>
      <c r="F2787" s="1" t="str">
        <f>VLOOKUP(E2787,State_code!$B$1:$C$56, 2, FALSE)</f>
        <v>PA</v>
      </c>
      <c r="G2787" s="1">
        <v>4202.0</v>
      </c>
      <c r="H2787" s="1">
        <v>30.0</v>
      </c>
      <c r="I2787" s="1" t="s">
        <v>3525</v>
      </c>
      <c r="J2787" s="5">
        <v>4.0</v>
      </c>
    </row>
    <row r="2788" hidden="1">
      <c r="A2788" s="1" t="s">
        <v>3526</v>
      </c>
      <c r="B2788" s="1">
        <v>212993.0</v>
      </c>
      <c r="C2788" s="1">
        <v>2.0</v>
      </c>
      <c r="D2788" s="1">
        <v>30.0</v>
      </c>
      <c r="E2788" s="1">
        <f t="shared" si="1"/>
        <v>42</v>
      </c>
      <c r="F2788" s="1" t="str">
        <f>VLOOKUP(E2788,State_code!$B$1:$C$56, 2, FALSE)</f>
        <v>PA</v>
      </c>
      <c r="G2788" s="1">
        <v>4203.0</v>
      </c>
      <c r="H2788" s="1" t="e">
        <v>#N/A</v>
      </c>
      <c r="I2788" s="1" t="s">
        <v>3526</v>
      </c>
      <c r="J2788" s="5">
        <v>4.0</v>
      </c>
    </row>
    <row r="2789" hidden="1">
      <c r="A2789" s="1" t="s">
        <v>3527</v>
      </c>
      <c r="B2789" s="1">
        <v>213011.0</v>
      </c>
      <c r="C2789" s="1">
        <v>2.0</v>
      </c>
      <c r="D2789" s="1">
        <v>17.0</v>
      </c>
      <c r="E2789" s="1">
        <f t="shared" si="1"/>
        <v>42</v>
      </c>
      <c r="F2789" s="1" t="str">
        <f>VLOOKUP(E2789,State_code!$B$1:$C$56, 2, FALSE)</f>
        <v>PA</v>
      </c>
      <c r="G2789" s="1">
        <v>4206.0</v>
      </c>
      <c r="H2789" s="1">
        <v>30.0</v>
      </c>
      <c r="I2789" s="1" t="s">
        <v>3527</v>
      </c>
      <c r="J2789" s="5">
        <v>4.0</v>
      </c>
    </row>
    <row r="2790" hidden="1">
      <c r="A2790" s="1" t="s">
        <v>3528</v>
      </c>
      <c r="B2790" s="1">
        <v>213020.0</v>
      </c>
      <c r="C2790" s="1">
        <v>2.0</v>
      </c>
      <c r="D2790" s="1">
        <v>16.0</v>
      </c>
      <c r="E2790" s="1">
        <f t="shared" si="1"/>
        <v>42</v>
      </c>
      <c r="F2790" s="1" t="str">
        <f>VLOOKUP(E2790,State_code!$B$1:$C$56, 2, FALSE)</f>
        <v>PA</v>
      </c>
      <c r="G2790" s="1">
        <v>4214.0</v>
      </c>
      <c r="H2790" s="1">
        <v>-2.0</v>
      </c>
      <c r="I2790" s="1" t="s">
        <v>3528</v>
      </c>
      <c r="J2790" s="5">
        <v>2.0</v>
      </c>
    </row>
    <row r="2791" hidden="1">
      <c r="A2791" s="1" t="s">
        <v>3529</v>
      </c>
      <c r="B2791" s="1">
        <v>213163.0</v>
      </c>
      <c r="C2791" s="1">
        <v>2.0</v>
      </c>
      <c r="D2791" s="1">
        <v>-2.0</v>
      </c>
      <c r="E2791" s="1">
        <f t="shared" si="1"/>
        <v>42</v>
      </c>
      <c r="F2791" s="1" t="str">
        <f>VLOOKUP(E2791,State_code!$B$1:$C$56, 2, FALSE)</f>
        <v>PA</v>
      </c>
      <c r="G2791" s="1">
        <v>4216.0</v>
      </c>
      <c r="H2791" s="1">
        <v>-2.0</v>
      </c>
      <c r="I2791" s="1" t="s">
        <v>3529</v>
      </c>
      <c r="J2791" s="5">
        <v>2.0</v>
      </c>
    </row>
    <row r="2792" hidden="1">
      <c r="A2792" s="1" t="s">
        <v>3530</v>
      </c>
      <c r="B2792" s="1">
        <v>213181.0</v>
      </c>
      <c r="C2792" s="1">
        <v>2.0</v>
      </c>
      <c r="D2792" s="1">
        <v>10.0</v>
      </c>
      <c r="E2792" s="1">
        <f t="shared" si="1"/>
        <v>42</v>
      </c>
      <c r="F2792" s="1" t="str">
        <f>VLOOKUP(E2792,State_code!$B$1:$C$56, 2, FALSE)</f>
        <v>PA</v>
      </c>
      <c r="G2792" s="1">
        <v>4216.0</v>
      </c>
      <c r="H2792" s="1">
        <v>-2.0</v>
      </c>
      <c r="I2792" s="1" t="s">
        <v>3530</v>
      </c>
      <c r="J2792" s="5">
        <v>4.0</v>
      </c>
    </row>
    <row r="2793" hidden="1">
      <c r="A2793" s="1" t="s">
        <v>3531</v>
      </c>
      <c r="B2793" s="1">
        <v>213233.0</v>
      </c>
      <c r="C2793" s="1">
        <v>2.0</v>
      </c>
      <c r="D2793" s="1">
        <v>7.0</v>
      </c>
      <c r="E2793" s="1">
        <f t="shared" si="1"/>
        <v>42</v>
      </c>
      <c r="F2793" s="1" t="str">
        <f>VLOOKUP(E2793,State_code!$B$1:$C$56, 2, FALSE)</f>
        <v>PA</v>
      </c>
      <c r="G2793" s="1">
        <v>4208.0</v>
      </c>
      <c r="H2793" s="1">
        <v>-2.0</v>
      </c>
      <c r="I2793" s="1" t="s">
        <v>3531</v>
      </c>
      <c r="J2793" s="5">
        <v>4.0</v>
      </c>
    </row>
    <row r="2794" hidden="1">
      <c r="A2794" s="1" t="s">
        <v>979</v>
      </c>
      <c r="B2794" s="1">
        <v>213251.0</v>
      </c>
      <c r="C2794" s="1">
        <v>2.0</v>
      </c>
      <c r="D2794" s="1">
        <v>21.0</v>
      </c>
      <c r="E2794" s="1">
        <f t="shared" si="1"/>
        <v>42</v>
      </c>
      <c r="F2794" s="1" t="str">
        <f>VLOOKUP(E2794,State_code!$B$1:$C$56, 2, FALSE)</f>
        <v>PA</v>
      </c>
      <c r="G2794" s="1">
        <v>4213.0</v>
      </c>
      <c r="H2794" s="1">
        <v>-2.0</v>
      </c>
      <c r="I2794" s="1" t="s">
        <v>979</v>
      </c>
      <c r="J2794" s="5">
        <v>3.0</v>
      </c>
    </row>
    <row r="2795" hidden="1">
      <c r="A2795" s="1" t="s">
        <v>3532</v>
      </c>
      <c r="B2795" s="1">
        <v>213303.0</v>
      </c>
      <c r="C2795" s="1">
        <v>2.0</v>
      </c>
      <c r="D2795" s="1">
        <v>22.0</v>
      </c>
      <c r="E2795" s="1">
        <f t="shared" si="1"/>
        <v>42</v>
      </c>
      <c r="F2795" s="1" t="str">
        <f>VLOOKUP(E2795,State_code!$B$1:$C$56, 2, FALSE)</f>
        <v>PA</v>
      </c>
      <c r="G2795" s="1">
        <v>4209.0</v>
      </c>
      <c r="H2795" s="1">
        <v>-2.0</v>
      </c>
      <c r="I2795" s="1" t="s">
        <v>3532</v>
      </c>
      <c r="J2795" s="5">
        <v>1.0</v>
      </c>
    </row>
    <row r="2796" hidden="1">
      <c r="A2796" s="1" t="s">
        <v>3533</v>
      </c>
      <c r="B2796" s="1">
        <v>213321.0</v>
      </c>
      <c r="C2796" s="1">
        <v>2.0</v>
      </c>
      <c r="D2796" s="1">
        <v>19.0</v>
      </c>
      <c r="E2796" s="1">
        <f t="shared" si="1"/>
        <v>42</v>
      </c>
      <c r="F2796" s="1" t="str">
        <f>VLOOKUP(E2796,State_code!$B$1:$C$56, 2, FALSE)</f>
        <v>PA</v>
      </c>
      <c r="G2796" s="1">
        <v>4208.0</v>
      </c>
      <c r="H2796" s="1">
        <v>30.0</v>
      </c>
      <c r="I2796" s="1" t="s">
        <v>3533</v>
      </c>
      <c r="J2796" s="5">
        <v>4.0</v>
      </c>
    </row>
    <row r="2797" hidden="1">
      <c r="A2797" s="1" t="s">
        <v>3534</v>
      </c>
      <c r="B2797" s="1">
        <v>213330.0</v>
      </c>
      <c r="C2797" s="1">
        <v>2.0</v>
      </c>
      <c r="D2797" s="1">
        <v>-2.0</v>
      </c>
      <c r="E2797" s="1">
        <f t="shared" si="1"/>
        <v>42</v>
      </c>
      <c r="F2797" s="1" t="str">
        <f>VLOOKUP(E2797,State_code!$B$1:$C$56, 2, FALSE)</f>
        <v>PA</v>
      </c>
      <c r="G2797" s="1">
        <v>4215.0</v>
      </c>
      <c r="H2797" s="1">
        <v>-2.0</v>
      </c>
      <c r="I2797" s="1" t="s">
        <v>3534</v>
      </c>
      <c r="J2797" s="5">
        <v>1.0</v>
      </c>
    </row>
    <row r="2798" hidden="1">
      <c r="A2798" s="1" t="s">
        <v>3535</v>
      </c>
      <c r="B2798" s="1">
        <v>213349.0</v>
      </c>
      <c r="C2798" s="1">
        <v>2.0</v>
      </c>
      <c r="D2798" s="1">
        <v>18.0</v>
      </c>
      <c r="E2798" s="1">
        <f t="shared" si="1"/>
        <v>42</v>
      </c>
      <c r="F2798" s="1" t="str">
        <f>VLOOKUP(E2798,State_code!$B$1:$C$56, 2, FALSE)</f>
        <v>PA</v>
      </c>
      <c r="G2798" s="1">
        <v>4204.0</v>
      </c>
      <c r="H2798" s="1">
        <v>-2.0</v>
      </c>
      <c r="I2798" s="1" t="s">
        <v>3535</v>
      </c>
      <c r="J2798" s="5">
        <v>3.0</v>
      </c>
    </row>
    <row r="2799" hidden="1">
      <c r="A2799" s="1" t="s">
        <v>169</v>
      </c>
      <c r="B2799" s="1">
        <v>213358.0</v>
      </c>
      <c r="C2799" s="1">
        <v>2.0</v>
      </c>
      <c r="D2799" s="1">
        <v>20.0</v>
      </c>
      <c r="E2799" s="1">
        <f t="shared" si="1"/>
        <v>42</v>
      </c>
      <c r="F2799" s="1" t="str">
        <f>VLOOKUP(E2799,State_code!$B$1:$C$56, 2, FALSE)</f>
        <v>PA</v>
      </c>
      <c r="G2799" s="1">
        <v>4217.0</v>
      </c>
      <c r="H2799" s="1">
        <v>30.0</v>
      </c>
      <c r="I2799" s="1" t="s">
        <v>169</v>
      </c>
      <c r="J2799" s="5">
        <v>4.0</v>
      </c>
    </row>
    <row r="2800" hidden="1">
      <c r="A2800" s="1" t="s">
        <v>3536</v>
      </c>
      <c r="B2800" s="1">
        <v>213367.0</v>
      </c>
      <c r="C2800" s="1">
        <v>2.0</v>
      </c>
      <c r="D2800" s="1">
        <v>17.0</v>
      </c>
      <c r="E2800" s="1">
        <f t="shared" si="1"/>
        <v>42</v>
      </c>
      <c r="F2800" s="1" t="str">
        <f>VLOOKUP(E2800,State_code!$B$1:$C$56, 2, FALSE)</f>
        <v>PA</v>
      </c>
      <c r="G2800" s="1">
        <v>4203.0</v>
      </c>
      <c r="H2800" s="1">
        <v>30.0</v>
      </c>
      <c r="I2800" s="1" t="s">
        <v>3536</v>
      </c>
      <c r="J2800" s="5">
        <v>4.0</v>
      </c>
    </row>
    <row r="2801" hidden="1">
      <c r="A2801" s="1" t="s">
        <v>3537</v>
      </c>
      <c r="B2801" s="1">
        <v>213376.0</v>
      </c>
      <c r="C2801" s="1">
        <v>2.0</v>
      </c>
      <c r="D2801" s="1">
        <v>23.0</v>
      </c>
      <c r="E2801" s="1">
        <f t="shared" si="1"/>
        <v>42</v>
      </c>
      <c r="F2801" s="1" t="str">
        <f>VLOOKUP(E2801,State_code!$B$1:$C$56, 2, FALSE)</f>
        <v>PA</v>
      </c>
      <c r="G2801" s="1">
        <v>4208.0</v>
      </c>
      <c r="H2801" s="1">
        <v>-2.0</v>
      </c>
      <c r="I2801" s="1" t="s">
        <v>3537</v>
      </c>
      <c r="J2801" s="5">
        <v>4.0</v>
      </c>
    </row>
    <row r="2802" hidden="1">
      <c r="A2802" s="1" t="s">
        <v>446</v>
      </c>
      <c r="B2802" s="1">
        <v>213385.0</v>
      </c>
      <c r="C2802" s="1">
        <v>2.0</v>
      </c>
      <c r="D2802" s="1">
        <v>21.0</v>
      </c>
      <c r="E2802" s="1">
        <f t="shared" si="1"/>
        <v>42</v>
      </c>
      <c r="F2802" s="1" t="str">
        <f>VLOOKUP(E2802,State_code!$B$1:$C$56, 2, FALSE)</f>
        <v>PA</v>
      </c>
      <c r="G2802" s="1">
        <v>4207.0</v>
      </c>
      <c r="H2802" s="1">
        <v>66.0</v>
      </c>
      <c r="I2802" s="1" t="s">
        <v>446</v>
      </c>
      <c r="J2802" s="5">
        <v>4.0</v>
      </c>
    </row>
    <row r="2803" hidden="1">
      <c r="A2803" s="1" t="s">
        <v>3538</v>
      </c>
      <c r="B2803" s="1">
        <v>213400.0</v>
      </c>
      <c r="C2803" s="1">
        <v>2.0</v>
      </c>
      <c r="D2803" s="1">
        <v>20.0</v>
      </c>
      <c r="E2803" s="1">
        <f t="shared" si="1"/>
        <v>42</v>
      </c>
      <c r="F2803" s="1" t="str">
        <f>VLOOKUP(E2803,State_code!$B$1:$C$56, 2, FALSE)</f>
        <v>PA</v>
      </c>
      <c r="G2803" s="1">
        <v>4211.0</v>
      </c>
      <c r="H2803" s="1">
        <v>-2.0</v>
      </c>
      <c r="I2803" s="1" t="s">
        <v>3538</v>
      </c>
      <c r="J2803" s="5">
        <v>2.0</v>
      </c>
    </row>
    <row r="2804" hidden="1">
      <c r="A2804" s="1" t="s">
        <v>3539</v>
      </c>
      <c r="B2804" s="1">
        <v>213446.0</v>
      </c>
      <c r="C2804" s="1">
        <v>2.0</v>
      </c>
      <c r="D2804" s="1">
        <v>24.0</v>
      </c>
      <c r="E2804" s="1">
        <f t="shared" si="1"/>
        <v>42</v>
      </c>
      <c r="F2804" s="1" t="str">
        <f>VLOOKUP(E2804,State_code!$B$1:$C$56, 2, FALSE)</f>
        <v>PA</v>
      </c>
      <c r="G2804" s="1">
        <v>4211.0</v>
      </c>
      <c r="H2804" s="1">
        <v>76.0</v>
      </c>
      <c r="I2804" s="1" t="s">
        <v>3539</v>
      </c>
      <c r="J2804" s="5">
        <v>1.0</v>
      </c>
    </row>
    <row r="2805" hidden="1">
      <c r="A2805" s="1" t="s">
        <v>3540</v>
      </c>
      <c r="B2805" s="1">
        <v>213455.0</v>
      </c>
      <c r="C2805" s="1">
        <v>2.0</v>
      </c>
      <c r="D2805" s="1">
        <v>-2.0</v>
      </c>
      <c r="E2805" s="1">
        <f t="shared" si="1"/>
        <v>42</v>
      </c>
      <c r="F2805" s="1" t="str">
        <f>VLOOKUP(E2805,State_code!$B$1:$C$56, 2, FALSE)</f>
        <v>PA</v>
      </c>
      <c r="G2805" s="1">
        <v>4211.0</v>
      </c>
      <c r="H2805" s="1">
        <v>-2.0</v>
      </c>
      <c r="I2805" s="1" t="s">
        <v>3540</v>
      </c>
      <c r="J2805" s="5">
        <v>3.0</v>
      </c>
    </row>
    <row r="2806" hidden="1">
      <c r="A2806" s="1" t="s">
        <v>3541</v>
      </c>
      <c r="B2806" s="1">
        <v>213473.0</v>
      </c>
      <c r="C2806" s="1">
        <v>2.0</v>
      </c>
      <c r="D2806" s="1">
        <v>7.0</v>
      </c>
      <c r="E2806" s="1">
        <f t="shared" si="1"/>
        <v>42</v>
      </c>
      <c r="F2806" s="1" t="str">
        <f>VLOOKUP(E2806,State_code!$B$1:$C$56, 2, FALSE)</f>
        <v>PA</v>
      </c>
      <c r="G2806" s="1">
        <v>4204.0</v>
      </c>
      <c r="H2806" s="1">
        <v>-2.0</v>
      </c>
      <c r="I2806" s="1" t="s">
        <v>3541</v>
      </c>
      <c r="J2806" s="5">
        <v>3.0</v>
      </c>
    </row>
    <row r="2807" hidden="1">
      <c r="A2807" s="1" t="s">
        <v>3542</v>
      </c>
      <c r="B2807" s="1">
        <v>213491.0</v>
      </c>
      <c r="C2807" s="1">
        <v>2.0</v>
      </c>
      <c r="D2807" s="1">
        <v>-2.0</v>
      </c>
      <c r="E2807" s="1">
        <f t="shared" si="1"/>
        <v>42</v>
      </c>
      <c r="F2807" s="1" t="str">
        <f>VLOOKUP(E2807,State_code!$B$1:$C$56, 2, FALSE)</f>
        <v>PA</v>
      </c>
      <c r="G2807" s="1">
        <v>4204.0</v>
      </c>
      <c r="H2807" s="1">
        <v>-2.0</v>
      </c>
      <c r="I2807" s="1" t="s">
        <v>3542</v>
      </c>
      <c r="J2807" s="5">
        <v>3.0</v>
      </c>
    </row>
    <row r="2808" hidden="1">
      <c r="A2808" s="1" t="s">
        <v>3543</v>
      </c>
      <c r="B2808" s="1">
        <v>213507.0</v>
      </c>
      <c r="C2808" s="1">
        <v>2.0</v>
      </c>
      <c r="D2808" s="1">
        <v>20.0</v>
      </c>
      <c r="E2808" s="1">
        <f t="shared" si="1"/>
        <v>42</v>
      </c>
      <c r="F2808" s="1" t="str">
        <f>VLOOKUP(E2808,State_code!$B$1:$C$56, 2, FALSE)</f>
        <v>PA</v>
      </c>
      <c r="G2808" s="1">
        <v>4209.0</v>
      </c>
      <c r="H2808" s="1">
        <v>71.0</v>
      </c>
      <c r="I2808" s="1" t="s">
        <v>3543</v>
      </c>
      <c r="J2808" s="5">
        <v>3.0</v>
      </c>
    </row>
    <row r="2809" hidden="1">
      <c r="A2809" s="1" t="s">
        <v>3544</v>
      </c>
      <c r="B2809" s="1">
        <v>213525.0</v>
      </c>
      <c r="C2809" s="1">
        <v>2.0</v>
      </c>
      <c r="D2809" s="1">
        <v>5.0</v>
      </c>
      <c r="E2809" s="1">
        <f t="shared" si="1"/>
        <v>42</v>
      </c>
      <c r="F2809" s="1" t="str">
        <f>VLOOKUP(E2809,State_code!$B$1:$C$56, 2, FALSE)</f>
        <v>PA</v>
      </c>
      <c r="G2809" s="1">
        <v>4207.0</v>
      </c>
      <c r="H2809" s="1">
        <v>-2.0</v>
      </c>
      <c r="I2809" s="1" t="s">
        <v>3544</v>
      </c>
      <c r="J2809" s="5">
        <v>1.0</v>
      </c>
    </row>
    <row r="2810" hidden="1">
      <c r="A2810" s="1" t="s">
        <v>3545</v>
      </c>
      <c r="B2810" s="1">
        <v>213534.0</v>
      </c>
      <c r="C2810" s="1">
        <v>2.0</v>
      </c>
      <c r="D2810" s="1">
        <v>7.0</v>
      </c>
      <c r="E2810" s="1">
        <f t="shared" si="1"/>
        <v>42</v>
      </c>
      <c r="F2810" s="1" t="str">
        <f>VLOOKUP(E2810,State_code!$B$1:$C$56, 2, FALSE)</f>
        <v>PA</v>
      </c>
      <c r="G2810" s="1">
        <v>4206.0</v>
      </c>
      <c r="H2810" s="1">
        <v>-2.0</v>
      </c>
      <c r="I2810" s="1" t="s">
        <v>3545</v>
      </c>
      <c r="J2810" s="5">
        <v>1.0</v>
      </c>
    </row>
    <row r="2811" hidden="1">
      <c r="A2811" s="1" t="s">
        <v>3546</v>
      </c>
      <c r="B2811" s="1">
        <v>213543.0</v>
      </c>
      <c r="C2811" s="1">
        <v>2.0</v>
      </c>
      <c r="D2811" s="1">
        <v>16.0</v>
      </c>
      <c r="E2811" s="1">
        <f t="shared" si="1"/>
        <v>42</v>
      </c>
      <c r="F2811" s="1" t="str">
        <f>VLOOKUP(E2811,State_code!$B$1:$C$56, 2, FALSE)</f>
        <v>PA</v>
      </c>
      <c r="G2811" s="1">
        <v>4207.0</v>
      </c>
      <c r="H2811" s="1">
        <v>-2.0</v>
      </c>
      <c r="I2811" s="1" t="s">
        <v>3546</v>
      </c>
      <c r="J2811" s="5">
        <v>1.0</v>
      </c>
    </row>
    <row r="2812" hidden="1">
      <c r="A2812" s="1" t="s">
        <v>3547</v>
      </c>
      <c r="B2812" s="1">
        <v>213570.0</v>
      </c>
      <c r="C2812" s="1">
        <v>2.0</v>
      </c>
      <c r="D2812" s="1">
        <v>7.0</v>
      </c>
      <c r="E2812" s="1">
        <f t="shared" si="1"/>
        <v>42</v>
      </c>
      <c r="F2812" s="1" t="str">
        <f>VLOOKUP(E2812,State_code!$B$1:$C$56, 2, FALSE)</f>
        <v>PA</v>
      </c>
      <c r="G2812" s="1">
        <v>4207.0</v>
      </c>
      <c r="H2812" s="1">
        <v>-2.0</v>
      </c>
      <c r="I2812" s="1" t="s">
        <v>3547</v>
      </c>
      <c r="J2812" s="5">
        <v>1.0</v>
      </c>
    </row>
    <row r="2813" hidden="1">
      <c r="A2813" s="1" t="s">
        <v>3548</v>
      </c>
      <c r="B2813" s="1">
        <v>213589.0</v>
      </c>
      <c r="C2813" s="1">
        <v>2.0</v>
      </c>
      <c r="D2813" s="1">
        <v>11.0</v>
      </c>
      <c r="E2813" s="1">
        <f t="shared" si="1"/>
        <v>42</v>
      </c>
      <c r="F2813" s="1" t="str">
        <f>VLOOKUP(E2813,State_code!$B$1:$C$56, 2, FALSE)</f>
        <v>PA</v>
      </c>
      <c r="G2813" s="1">
        <v>4202.0</v>
      </c>
      <c r="H2813" s="1">
        <v>-2.0</v>
      </c>
      <c r="I2813" s="1" t="s">
        <v>3548</v>
      </c>
      <c r="J2813" s="5">
        <v>1.0</v>
      </c>
    </row>
    <row r="2814" hidden="1">
      <c r="A2814" s="1" t="s">
        <v>1378</v>
      </c>
      <c r="B2814" s="1">
        <v>213598.0</v>
      </c>
      <c r="C2814" s="1">
        <v>2.0</v>
      </c>
      <c r="D2814" s="1">
        <v>19.0</v>
      </c>
      <c r="E2814" s="1">
        <f t="shared" si="1"/>
        <v>42</v>
      </c>
      <c r="F2814" s="1" t="str">
        <f>VLOOKUP(E2814,State_code!$B$1:$C$56, 2, FALSE)</f>
        <v>PA</v>
      </c>
      <c r="G2814" s="1">
        <v>4206.0</v>
      </c>
      <c r="H2814" s="1">
        <v>-2.0</v>
      </c>
      <c r="I2814" s="1" t="s">
        <v>1378</v>
      </c>
      <c r="J2814" s="5">
        <v>1.0</v>
      </c>
    </row>
    <row r="2815" hidden="1">
      <c r="A2815" s="1" t="s">
        <v>3549</v>
      </c>
      <c r="B2815" s="1">
        <v>213622.0</v>
      </c>
      <c r="C2815" s="1">
        <v>2.0</v>
      </c>
      <c r="D2815" s="1">
        <v>-2.0</v>
      </c>
      <c r="E2815" s="1">
        <f t="shared" si="1"/>
        <v>42</v>
      </c>
      <c r="F2815" s="1" t="str">
        <f>VLOOKUP(E2815,State_code!$B$1:$C$56, 2, FALSE)</f>
        <v>PA</v>
      </c>
      <c r="G2815" s="1">
        <v>4217.0</v>
      </c>
      <c r="H2815" s="1">
        <v>-2.0</v>
      </c>
      <c r="I2815" s="1" t="s">
        <v>3549</v>
      </c>
      <c r="J2815" s="5">
        <v>1.0</v>
      </c>
    </row>
    <row r="2816" hidden="1">
      <c r="A2816" s="1" t="s">
        <v>3550</v>
      </c>
      <c r="B2816" s="1">
        <v>213631.0</v>
      </c>
      <c r="C2816" s="1">
        <v>2.0</v>
      </c>
      <c r="D2816" s="1">
        <v>24.0</v>
      </c>
      <c r="E2816" s="1">
        <f t="shared" si="1"/>
        <v>42</v>
      </c>
      <c r="F2816" s="1" t="str">
        <f>VLOOKUP(E2816,State_code!$B$1:$C$56, 2, FALSE)</f>
        <v>PA</v>
      </c>
      <c r="G2816" s="1">
        <v>4213.0</v>
      </c>
      <c r="H2816" s="1">
        <v>39.0</v>
      </c>
      <c r="I2816" s="1" t="s">
        <v>3550</v>
      </c>
      <c r="J2816" s="5">
        <v>1.0</v>
      </c>
    </row>
    <row r="2817" hidden="1">
      <c r="A2817" s="1" t="s">
        <v>3551</v>
      </c>
      <c r="B2817" s="1">
        <v>213659.0</v>
      </c>
      <c r="C2817" s="1">
        <v>2.0</v>
      </c>
      <c r="D2817" s="1">
        <v>8.0</v>
      </c>
      <c r="E2817" s="1">
        <f t="shared" si="1"/>
        <v>42</v>
      </c>
      <c r="F2817" s="1" t="str">
        <f>VLOOKUP(E2817,State_code!$B$1:$C$56, 2, FALSE)</f>
        <v>PA</v>
      </c>
      <c r="G2817" s="1">
        <v>4208.0</v>
      </c>
      <c r="H2817" s="1">
        <v>-2.0</v>
      </c>
      <c r="I2817" s="1" t="s">
        <v>3551</v>
      </c>
      <c r="J2817" s="5">
        <v>1.0</v>
      </c>
    </row>
    <row r="2818" hidden="1">
      <c r="A2818" s="1" t="s">
        <v>3552</v>
      </c>
      <c r="B2818" s="1">
        <v>213668.0</v>
      </c>
      <c r="C2818" s="1">
        <v>2.0</v>
      </c>
      <c r="D2818" s="1">
        <v>21.0</v>
      </c>
      <c r="E2818" s="1">
        <f t="shared" si="1"/>
        <v>42</v>
      </c>
      <c r="F2818" s="1" t="str">
        <f>VLOOKUP(E2818,State_code!$B$1:$C$56, 2, FALSE)</f>
        <v>PA</v>
      </c>
      <c r="G2818" s="1">
        <v>4209.0</v>
      </c>
      <c r="H2818" s="1">
        <v>71.0</v>
      </c>
      <c r="I2818" s="1" t="s">
        <v>3552</v>
      </c>
      <c r="J2818" s="5">
        <v>1.0</v>
      </c>
    </row>
    <row r="2819" hidden="1">
      <c r="A2819" s="1" t="s">
        <v>3553</v>
      </c>
      <c r="B2819" s="1">
        <v>213774.0</v>
      </c>
      <c r="C2819" s="1">
        <v>2.0</v>
      </c>
      <c r="D2819" s="1">
        <v>14.0</v>
      </c>
      <c r="E2819" s="1">
        <f t="shared" si="1"/>
        <v>42</v>
      </c>
      <c r="F2819" s="1" t="str">
        <f>VLOOKUP(E2819,State_code!$B$1:$C$56, 2, FALSE)</f>
        <v>PA</v>
      </c>
      <c r="G2819" s="1">
        <v>4204.0</v>
      </c>
      <c r="H2819" s="1">
        <v>99.0</v>
      </c>
      <c r="I2819" s="1" t="s">
        <v>3553</v>
      </c>
      <c r="J2819" s="5">
        <v>1.0</v>
      </c>
    </row>
    <row r="2820" hidden="1">
      <c r="A2820" s="1" t="s">
        <v>569</v>
      </c>
      <c r="B2820" s="1">
        <v>213826.0</v>
      </c>
      <c r="C2820" s="1">
        <v>2.0</v>
      </c>
      <c r="D2820" s="1">
        <v>18.0</v>
      </c>
      <c r="E2820" s="1">
        <f t="shared" si="1"/>
        <v>42</v>
      </c>
      <c r="F2820" s="1" t="str">
        <f>VLOOKUP(E2820,State_code!$B$1:$C$56, 2, FALSE)</f>
        <v>PA</v>
      </c>
      <c r="G2820" s="1">
        <v>4208.0</v>
      </c>
      <c r="H2820" s="1">
        <v>30.0</v>
      </c>
      <c r="I2820" s="1" t="s">
        <v>569</v>
      </c>
      <c r="J2820" s="5">
        <v>1.0</v>
      </c>
    </row>
    <row r="2821" hidden="1">
      <c r="A2821" s="1" t="s">
        <v>3554</v>
      </c>
      <c r="B2821" s="1">
        <v>213914.0</v>
      </c>
      <c r="C2821" s="1">
        <v>2.0</v>
      </c>
      <c r="D2821" s="1">
        <v>10.0</v>
      </c>
      <c r="E2821" s="1">
        <f t="shared" si="1"/>
        <v>42</v>
      </c>
      <c r="F2821" s="1" t="str">
        <f>VLOOKUP(E2821,State_code!$B$1:$C$56, 2, FALSE)</f>
        <v>PA</v>
      </c>
      <c r="G2821" s="1">
        <v>4212.0</v>
      </c>
      <c r="H2821" s="1">
        <v>-2.0</v>
      </c>
      <c r="I2821" s="1" t="s">
        <v>3554</v>
      </c>
      <c r="J2821" s="5">
        <v>1.0</v>
      </c>
    </row>
    <row r="2822" hidden="1">
      <c r="A2822" s="1" t="s">
        <v>3555</v>
      </c>
      <c r="B2822" s="1">
        <v>213932.0</v>
      </c>
      <c r="C2822" s="1">
        <v>2.0</v>
      </c>
      <c r="D2822" s="1">
        <v>-2.0</v>
      </c>
      <c r="E2822" s="1">
        <f t="shared" si="1"/>
        <v>42</v>
      </c>
      <c r="F2822" s="1" t="str">
        <f>VLOOKUP(E2822,State_code!$B$1:$C$56, 2, FALSE)</f>
        <v>PA</v>
      </c>
      <c r="G2822" s="1">
        <v>4203.0</v>
      </c>
      <c r="H2822" s="1">
        <v>-2.0</v>
      </c>
      <c r="I2822" s="1" t="s">
        <v>3555</v>
      </c>
      <c r="J2822" s="5">
        <v>1.0</v>
      </c>
    </row>
    <row r="2823" hidden="1">
      <c r="A2823" s="1" t="s">
        <v>333</v>
      </c>
      <c r="B2823" s="1">
        <v>213987.0</v>
      </c>
      <c r="C2823" s="1">
        <v>2.0</v>
      </c>
      <c r="D2823" s="1">
        <v>19.0</v>
      </c>
      <c r="E2823" s="1">
        <f t="shared" si="1"/>
        <v>42</v>
      </c>
      <c r="F2823" s="1" t="str">
        <f>VLOOKUP(E2823,State_code!$B$1:$C$56, 2, FALSE)</f>
        <v>PA</v>
      </c>
      <c r="G2823" s="1">
        <v>4216.0</v>
      </c>
      <c r="H2823" s="1">
        <v>30.0</v>
      </c>
      <c r="I2823" s="1" t="s">
        <v>333</v>
      </c>
      <c r="J2823" s="5">
        <v>1.0</v>
      </c>
    </row>
    <row r="2824" hidden="1">
      <c r="A2824" s="1" t="s">
        <v>3556</v>
      </c>
      <c r="B2824" s="1">
        <v>213996.0</v>
      </c>
      <c r="C2824" s="1">
        <v>2.0</v>
      </c>
      <c r="D2824" s="1">
        <v>18.0</v>
      </c>
      <c r="E2824" s="1">
        <f t="shared" si="1"/>
        <v>42</v>
      </c>
      <c r="F2824" s="1" t="str">
        <f>VLOOKUP(E2824,State_code!$B$1:$C$56, 2, FALSE)</f>
        <v>PA</v>
      </c>
      <c r="G2824" s="1">
        <v>4210.0</v>
      </c>
      <c r="H2824" s="1">
        <v>42.0</v>
      </c>
      <c r="I2824" s="1" t="s">
        <v>3556</v>
      </c>
      <c r="J2824" s="5">
        <v>1.0</v>
      </c>
    </row>
    <row r="2825" hidden="1">
      <c r="A2825" s="1" t="s">
        <v>3557</v>
      </c>
      <c r="B2825" s="1">
        <v>214023.0</v>
      </c>
      <c r="C2825" s="1">
        <v>2.0</v>
      </c>
      <c r="D2825" s="1">
        <v>-2.0</v>
      </c>
      <c r="E2825" s="1">
        <f t="shared" si="1"/>
        <v>42</v>
      </c>
      <c r="F2825" s="1" t="str">
        <f>VLOOKUP(E2825,State_code!$B$1:$C$56, 2, FALSE)</f>
        <v>PA</v>
      </c>
      <c r="G2825" s="1">
        <v>4202.0</v>
      </c>
      <c r="H2825" s="1">
        <v>-2.0</v>
      </c>
      <c r="I2825" s="1" t="s">
        <v>3557</v>
      </c>
      <c r="J2825" s="5">
        <v>1.0</v>
      </c>
    </row>
    <row r="2826" hidden="1">
      <c r="A2826" s="1" t="s">
        <v>3558</v>
      </c>
      <c r="B2826" s="1">
        <v>214041.0</v>
      </c>
      <c r="C2826" s="1">
        <v>2.0</v>
      </c>
      <c r="D2826" s="1">
        <v>18.0</v>
      </c>
      <c r="E2826" s="1">
        <f t="shared" si="1"/>
        <v>42</v>
      </c>
      <c r="F2826" s="1" t="str">
        <f>VLOOKUP(E2826,State_code!$B$1:$C$56, 2, FALSE)</f>
        <v>PA</v>
      </c>
      <c r="G2826" s="1">
        <v>4211.0</v>
      </c>
      <c r="H2826" s="1">
        <v>-2.0</v>
      </c>
      <c r="I2826" s="1" t="s">
        <v>3558</v>
      </c>
      <c r="J2826" s="5">
        <v>1.0</v>
      </c>
    </row>
    <row r="2827" hidden="1">
      <c r="A2827" s="1" t="s">
        <v>695</v>
      </c>
      <c r="B2827" s="1">
        <v>214069.0</v>
      </c>
      <c r="C2827" s="1">
        <v>2.0</v>
      </c>
      <c r="D2827" s="1">
        <v>17.0</v>
      </c>
      <c r="E2827" s="1">
        <f t="shared" si="1"/>
        <v>42</v>
      </c>
      <c r="F2827" s="1" t="str">
        <f>VLOOKUP(E2827,State_code!$B$1:$C$56, 2, FALSE)</f>
        <v>PA</v>
      </c>
      <c r="G2827" s="1">
        <v>4208.0</v>
      </c>
      <c r="H2827" s="1">
        <v>30.0</v>
      </c>
      <c r="I2827" s="1" t="s">
        <v>695</v>
      </c>
      <c r="J2827" s="5">
        <v>1.0</v>
      </c>
    </row>
    <row r="2828" hidden="1">
      <c r="A2828" s="1" t="s">
        <v>3559</v>
      </c>
      <c r="B2828" s="1">
        <v>214111.0</v>
      </c>
      <c r="C2828" s="1">
        <v>2.0</v>
      </c>
      <c r="D2828" s="1">
        <v>5.0</v>
      </c>
      <c r="E2828" s="1">
        <f t="shared" si="1"/>
        <v>42</v>
      </c>
      <c r="F2828" s="1" t="str">
        <f>VLOOKUP(E2828,State_code!$B$1:$C$56, 2, FALSE)</f>
        <v>PA</v>
      </c>
      <c r="G2828" s="1">
        <v>4204.0</v>
      </c>
      <c r="H2828" s="1">
        <v>-2.0</v>
      </c>
      <c r="I2828" s="1" t="s">
        <v>3559</v>
      </c>
      <c r="J2828" s="5">
        <v>1.0</v>
      </c>
    </row>
    <row r="2829" hidden="1">
      <c r="A2829" s="1" t="s">
        <v>3560</v>
      </c>
      <c r="B2829" s="1">
        <v>214148.0</v>
      </c>
      <c r="C2829" s="1">
        <v>2.0</v>
      </c>
      <c r="D2829" s="1">
        <v>30.0</v>
      </c>
      <c r="E2829" s="1">
        <f t="shared" si="1"/>
        <v>42</v>
      </c>
      <c r="F2829" s="1" t="str">
        <f>VLOOKUP(E2829,State_code!$B$1:$C$56, 2, FALSE)</f>
        <v>PA</v>
      </c>
      <c r="G2829" s="1">
        <v>4203.0</v>
      </c>
      <c r="H2829" s="1">
        <v>-2.0</v>
      </c>
      <c r="I2829" s="1" t="s">
        <v>3560</v>
      </c>
      <c r="J2829" s="5">
        <v>1.0</v>
      </c>
    </row>
    <row r="2830" hidden="1">
      <c r="A2830" s="1" t="s">
        <v>3561</v>
      </c>
      <c r="B2830" s="1">
        <v>214157.0</v>
      </c>
      <c r="C2830" s="1">
        <v>2.0</v>
      </c>
      <c r="D2830" s="1">
        <v>20.0</v>
      </c>
      <c r="E2830" s="1">
        <f t="shared" si="1"/>
        <v>42</v>
      </c>
      <c r="F2830" s="1" t="str">
        <f>VLOOKUP(E2830,State_code!$B$1:$C$56, 2, FALSE)</f>
        <v>PA</v>
      </c>
      <c r="G2830" s="1">
        <v>4207.0</v>
      </c>
      <c r="H2830" s="1">
        <v>44.0</v>
      </c>
      <c r="I2830" s="1" t="s">
        <v>3561</v>
      </c>
      <c r="J2830" s="5">
        <v>1.0</v>
      </c>
    </row>
    <row r="2831" hidden="1">
      <c r="A2831" s="1" t="s">
        <v>3562</v>
      </c>
      <c r="B2831" s="1">
        <v>214166.0</v>
      </c>
      <c r="C2831" s="1">
        <v>2.0</v>
      </c>
      <c r="D2831" s="1">
        <v>22.0</v>
      </c>
      <c r="E2831" s="1">
        <f t="shared" si="1"/>
        <v>42</v>
      </c>
      <c r="F2831" s="1" t="str">
        <f>VLOOKUP(E2831,State_code!$B$1:$C$56, 2, FALSE)</f>
        <v>PA</v>
      </c>
      <c r="G2831" s="1">
        <v>4213.0</v>
      </c>
      <c r="H2831" s="1">
        <v>30.0</v>
      </c>
      <c r="I2831" s="1" t="s">
        <v>3562</v>
      </c>
      <c r="J2831" s="5">
        <v>3.0</v>
      </c>
    </row>
    <row r="2832" hidden="1">
      <c r="A2832" s="1" t="s">
        <v>385</v>
      </c>
      <c r="B2832" s="1">
        <v>214175.0</v>
      </c>
      <c r="C2832" s="1">
        <v>2.0</v>
      </c>
      <c r="D2832" s="1">
        <v>21.0</v>
      </c>
      <c r="E2832" s="1">
        <f t="shared" si="1"/>
        <v>42</v>
      </c>
      <c r="F2832" s="1" t="str">
        <f>VLOOKUP(E2832,State_code!$B$1:$C$56, 2, FALSE)</f>
        <v>PA</v>
      </c>
      <c r="G2832" s="1">
        <v>4207.0</v>
      </c>
      <c r="H2832" s="1">
        <v>39.0</v>
      </c>
      <c r="I2832" s="1" t="s">
        <v>385</v>
      </c>
      <c r="J2832" s="5">
        <v>2.0</v>
      </c>
    </row>
    <row r="2833" hidden="1">
      <c r="A2833" s="1" t="s">
        <v>245</v>
      </c>
      <c r="B2833" s="1">
        <v>214272.0</v>
      </c>
      <c r="C2833" s="1">
        <v>2.0</v>
      </c>
      <c r="D2833" s="1">
        <v>19.0</v>
      </c>
      <c r="E2833" s="1">
        <f t="shared" si="1"/>
        <v>42</v>
      </c>
      <c r="F2833" s="1" t="str">
        <f>VLOOKUP(E2833,State_code!$B$1:$C$56, 2, FALSE)</f>
        <v>PA</v>
      </c>
      <c r="G2833" s="1">
        <v>4205.0</v>
      </c>
      <c r="H2833" s="1">
        <v>30.0</v>
      </c>
      <c r="I2833" s="1" t="s">
        <v>245</v>
      </c>
      <c r="J2833" s="5">
        <v>2.0</v>
      </c>
    </row>
    <row r="2834" hidden="1">
      <c r="A2834" s="1" t="s">
        <v>3563</v>
      </c>
      <c r="B2834" s="1">
        <v>214290.0</v>
      </c>
      <c r="C2834" s="1">
        <v>2.0</v>
      </c>
      <c r="D2834" s="1">
        <v>7.0</v>
      </c>
      <c r="E2834" s="1">
        <f t="shared" si="1"/>
        <v>42</v>
      </c>
      <c r="F2834" s="1" t="str">
        <f>VLOOKUP(E2834,State_code!$B$1:$C$56, 2, FALSE)</f>
        <v>PA</v>
      </c>
      <c r="G2834" s="1">
        <v>4216.0</v>
      </c>
      <c r="H2834" s="1">
        <v>-2.0</v>
      </c>
      <c r="I2834" s="1" t="s">
        <v>3563</v>
      </c>
      <c r="J2834" s="5">
        <v>3.0</v>
      </c>
    </row>
    <row r="2835" hidden="1">
      <c r="A2835" s="1" t="s">
        <v>3564</v>
      </c>
      <c r="B2835" s="1">
        <v>214379.0</v>
      </c>
      <c r="C2835" s="1">
        <v>2.0</v>
      </c>
      <c r="D2835" s="1">
        <v>4.0</v>
      </c>
      <c r="E2835" s="1">
        <f t="shared" si="1"/>
        <v>42</v>
      </c>
      <c r="F2835" s="1" t="str">
        <f>VLOOKUP(E2835,State_code!$B$1:$C$56, 2, FALSE)</f>
        <v>PA</v>
      </c>
      <c r="G2835" s="1">
        <v>4207.0</v>
      </c>
      <c r="H2835" s="1">
        <v>-2.0</v>
      </c>
      <c r="I2835" s="1" t="s">
        <v>3564</v>
      </c>
      <c r="J2835" s="5">
        <v>2.0</v>
      </c>
    </row>
    <row r="2836" hidden="1">
      <c r="A2836" s="1" t="s">
        <v>3565</v>
      </c>
      <c r="B2836" s="1">
        <v>214476.0</v>
      </c>
      <c r="C2836" s="1">
        <v>2.0</v>
      </c>
      <c r="D2836" s="1">
        <v>-2.0</v>
      </c>
      <c r="E2836" s="1">
        <f t="shared" si="1"/>
        <v>42</v>
      </c>
      <c r="F2836" s="1" t="str">
        <f>VLOOKUP(E2836,State_code!$B$1:$C$56, 2, FALSE)</f>
        <v>PA</v>
      </c>
      <c r="G2836" s="1">
        <v>4217.0</v>
      </c>
      <c r="H2836" s="1">
        <v>-2.0</v>
      </c>
      <c r="I2836" s="1" t="s">
        <v>3565</v>
      </c>
      <c r="J2836" s="5">
        <v>2.0</v>
      </c>
    </row>
    <row r="2837" hidden="1">
      <c r="A2837" s="1" t="s">
        <v>3566</v>
      </c>
      <c r="B2837" s="1">
        <v>214528.0</v>
      </c>
      <c r="C2837" s="1">
        <v>2.0</v>
      </c>
      <c r="D2837" s="1">
        <v>-2.0</v>
      </c>
      <c r="E2837" s="1">
        <f t="shared" si="1"/>
        <v>42</v>
      </c>
      <c r="F2837" s="1" t="str">
        <f>VLOOKUP(E2837,State_code!$B$1:$C$56, 2, FALSE)</f>
        <v>PA</v>
      </c>
      <c r="G2837" s="1">
        <v>4202.0</v>
      </c>
      <c r="H2837" s="1">
        <v>-2.0</v>
      </c>
      <c r="I2837" s="1" t="s">
        <v>3566</v>
      </c>
      <c r="J2837" s="5">
        <v>3.0</v>
      </c>
    </row>
    <row r="2838" hidden="1">
      <c r="A2838" s="1" t="s">
        <v>3567</v>
      </c>
      <c r="B2838" s="1">
        <v>214564.0</v>
      </c>
      <c r="C2838" s="1">
        <v>2.0</v>
      </c>
      <c r="D2838" s="1">
        <v>26.0</v>
      </c>
      <c r="E2838" s="1">
        <f t="shared" si="1"/>
        <v>42</v>
      </c>
      <c r="F2838" s="1" t="str">
        <f>VLOOKUP(E2838,State_code!$B$1:$C$56, 2, FALSE)</f>
        <v>PA</v>
      </c>
      <c r="G2838" s="1">
        <v>4204.0</v>
      </c>
      <c r="H2838" s="1">
        <v>-2.0</v>
      </c>
      <c r="I2838" s="1" t="s">
        <v>3567</v>
      </c>
      <c r="J2838" s="5">
        <v>3.0</v>
      </c>
    </row>
    <row r="2839" hidden="1">
      <c r="A2839" s="1" t="s">
        <v>3568</v>
      </c>
      <c r="B2839" s="1">
        <v>214582.0</v>
      </c>
      <c r="C2839" s="1">
        <v>2.0</v>
      </c>
      <c r="D2839" s="1">
        <v>10.0</v>
      </c>
      <c r="E2839" s="1">
        <f t="shared" si="1"/>
        <v>42</v>
      </c>
      <c r="F2839" s="1" t="str">
        <f>VLOOKUP(E2839,State_code!$B$1:$C$56, 2, FALSE)</f>
        <v>PA</v>
      </c>
      <c r="G2839" s="1">
        <v>4205.0</v>
      </c>
      <c r="H2839" s="1">
        <v>-2.0</v>
      </c>
      <c r="I2839" s="1" t="s">
        <v>3568</v>
      </c>
      <c r="J2839" s="5">
        <v>3.0</v>
      </c>
    </row>
    <row r="2840" hidden="1">
      <c r="A2840" s="1" t="s">
        <v>3569</v>
      </c>
      <c r="B2840" s="1">
        <v>214591.0</v>
      </c>
      <c r="C2840" s="1">
        <v>2.0</v>
      </c>
      <c r="D2840" s="1">
        <v>-2.0</v>
      </c>
      <c r="E2840" s="1">
        <f t="shared" si="1"/>
        <v>42</v>
      </c>
      <c r="F2840" s="1" t="str">
        <f>VLOOKUP(E2840,State_code!$B$1:$C$56, 2, FALSE)</f>
        <v>PA</v>
      </c>
      <c r="G2840" s="1">
        <v>4216.0</v>
      </c>
      <c r="H2840" s="1">
        <v>-2.0</v>
      </c>
      <c r="I2840" s="1" t="s">
        <v>3569</v>
      </c>
      <c r="J2840" s="5">
        <v>3.0</v>
      </c>
    </row>
    <row r="2841" hidden="1">
      <c r="A2841" s="1" t="s">
        <v>3570</v>
      </c>
      <c r="B2841" s="1">
        <v>214607.0</v>
      </c>
      <c r="C2841" s="1">
        <v>2.0</v>
      </c>
      <c r="D2841" s="1">
        <v>-2.0</v>
      </c>
      <c r="E2841" s="1">
        <f t="shared" si="1"/>
        <v>42</v>
      </c>
      <c r="F2841" s="1" t="str">
        <f>VLOOKUP(E2841,State_code!$B$1:$C$56, 2, FALSE)</f>
        <v>PA</v>
      </c>
      <c r="G2841" s="1">
        <v>4206.0</v>
      </c>
      <c r="H2841" s="1">
        <v>-2.0</v>
      </c>
      <c r="I2841" s="1" t="s">
        <v>3570</v>
      </c>
      <c r="J2841" s="5">
        <v>3.0</v>
      </c>
    </row>
    <row r="2842" hidden="1">
      <c r="A2842" s="1" t="s">
        <v>3571</v>
      </c>
      <c r="B2842" s="1">
        <v>214625.0</v>
      </c>
      <c r="C2842" s="1">
        <v>2.0</v>
      </c>
      <c r="D2842" s="1">
        <v>-2.0</v>
      </c>
      <c r="E2842" s="1">
        <f t="shared" si="1"/>
        <v>42</v>
      </c>
      <c r="F2842" s="1" t="str">
        <f>VLOOKUP(E2842,State_code!$B$1:$C$56, 2, FALSE)</f>
        <v>PA</v>
      </c>
      <c r="G2842" s="1">
        <v>4214.0</v>
      </c>
      <c r="H2842" s="1">
        <v>-2.0</v>
      </c>
      <c r="I2842" s="1" t="s">
        <v>3571</v>
      </c>
      <c r="J2842" s="5">
        <v>1.0</v>
      </c>
    </row>
    <row r="2843" hidden="1">
      <c r="A2843" s="1" t="s">
        <v>3572</v>
      </c>
      <c r="B2843" s="1">
        <v>214634.0</v>
      </c>
      <c r="C2843" s="1">
        <v>2.0</v>
      </c>
      <c r="D2843" s="1">
        <v>-2.0</v>
      </c>
      <c r="E2843" s="1">
        <f t="shared" si="1"/>
        <v>42</v>
      </c>
      <c r="F2843" s="1" t="str">
        <f>VLOOKUP(E2843,State_code!$B$1:$C$56, 2, FALSE)</f>
        <v>PA</v>
      </c>
      <c r="G2843" s="1">
        <v>4216.0</v>
      </c>
      <c r="H2843" s="1">
        <v>-2.0</v>
      </c>
      <c r="I2843" s="1" t="s">
        <v>3572</v>
      </c>
      <c r="J2843" s="5">
        <v>1.0</v>
      </c>
    </row>
    <row r="2844" hidden="1">
      <c r="A2844" s="1" t="s">
        <v>3573</v>
      </c>
      <c r="B2844" s="1">
        <v>214643.0</v>
      </c>
      <c r="C2844" s="1">
        <v>2.0</v>
      </c>
      <c r="D2844" s="1">
        <v>-2.0</v>
      </c>
      <c r="E2844" s="1">
        <f t="shared" si="1"/>
        <v>42</v>
      </c>
      <c r="F2844" s="1" t="str">
        <f>VLOOKUP(E2844,State_code!$B$1:$C$56, 2, FALSE)</f>
        <v>PA</v>
      </c>
      <c r="G2844" s="1">
        <v>4209.0</v>
      </c>
      <c r="H2844" s="1">
        <v>-2.0</v>
      </c>
      <c r="I2844" s="1" t="s">
        <v>3573</v>
      </c>
      <c r="J2844" s="5">
        <v>1.0</v>
      </c>
    </row>
    <row r="2845" hidden="1">
      <c r="A2845" s="1" t="s">
        <v>3574</v>
      </c>
      <c r="B2845" s="1">
        <v>214652.0</v>
      </c>
      <c r="C2845" s="1">
        <v>2.0</v>
      </c>
      <c r="D2845" s="1">
        <v>-2.0</v>
      </c>
      <c r="E2845" s="1">
        <f t="shared" si="1"/>
        <v>42</v>
      </c>
      <c r="F2845" s="1" t="str">
        <f>VLOOKUP(E2845,State_code!$B$1:$C$56, 2, FALSE)</f>
        <v>PA</v>
      </c>
      <c r="G2845" s="1">
        <v>4208.0</v>
      </c>
      <c r="H2845" s="1">
        <v>-2.0</v>
      </c>
      <c r="I2845" s="1" t="s">
        <v>3574</v>
      </c>
      <c r="J2845" s="5">
        <v>1.0</v>
      </c>
    </row>
    <row r="2846" hidden="1">
      <c r="A2846" s="1" t="s">
        <v>3575</v>
      </c>
      <c r="B2846" s="1">
        <v>214661.0</v>
      </c>
      <c r="C2846" s="1">
        <v>2.0</v>
      </c>
      <c r="D2846" s="1">
        <v>-2.0</v>
      </c>
      <c r="E2846" s="1">
        <f t="shared" si="1"/>
        <v>42</v>
      </c>
      <c r="F2846" s="1" t="str">
        <f>VLOOKUP(E2846,State_code!$B$1:$C$56, 2, FALSE)</f>
        <v>PA</v>
      </c>
      <c r="G2846" s="1">
        <v>4210.0</v>
      </c>
      <c r="H2846" s="1">
        <v>-2.0</v>
      </c>
      <c r="I2846" s="1" t="s">
        <v>3575</v>
      </c>
      <c r="J2846" s="5">
        <v>1.0</v>
      </c>
    </row>
    <row r="2847" hidden="1">
      <c r="A2847" s="1" t="s">
        <v>3576</v>
      </c>
      <c r="B2847" s="1">
        <v>214670.0</v>
      </c>
      <c r="C2847" s="1">
        <v>2.0</v>
      </c>
      <c r="D2847" s="1">
        <v>-2.0</v>
      </c>
      <c r="E2847" s="1">
        <f t="shared" si="1"/>
        <v>42</v>
      </c>
      <c r="F2847" s="1" t="str">
        <f>VLOOKUP(E2847,State_code!$B$1:$C$56, 2, FALSE)</f>
        <v>PA</v>
      </c>
      <c r="G2847" s="1">
        <v>4207.0</v>
      </c>
      <c r="H2847" s="1">
        <v>-2.0</v>
      </c>
      <c r="I2847" s="1" t="s">
        <v>3576</v>
      </c>
      <c r="J2847" s="5">
        <v>1.0</v>
      </c>
    </row>
    <row r="2848" hidden="1">
      <c r="A2848" s="1" t="s">
        <v>3577</v>
      </c>
      <c r="B2848" s="1">
        <v>214689.0</v>
      </c>
      <c r="C2848" s="1">
        <v>2.0</v>
      </c>
      <c r="D2848" s="1">
        <v>-2.0</v>
      </c>
      <c r="E2848" s="1">
        <f t="shared" si="1"/>
        <v>42</v>
      </c>
      <c r="F2848" s="1" t="str">
        <f>VLOOKUP(E2848,State_code!$B$1:$C$56, 2, FALSE)</f>
        <v>PA</v>
      </c>
      <c r="G2848" s="1">
        <v>4213.0</v>
      </c>
      <c r="H2848" s="1">
        <v>-2.0</v>
      </c>
      <c r="I2848" s="1" t="s">
        <v>3577</v>
      </c>
      <c r="J2848" s="5">
        <v>2.0</v>
      </c>
    </row>
    <row r="2849" hidden="1">
      <c r="A2849" s="1" t="s">
        <v>3578</v>
      </c>
      <c r="B2849" s="1">
        <v>214698.0</v>
      </c>
      <c r="C2849" s="1">
        <v>2.0</v>
      </c>
      <c r="D2849" s="1">
        <v>-2.0</v>
      </c>
      <c r="E2849" s="1">
        <f t="shared" si="1"/>
        <v>42</v>
      </c>
      <c r="F2849" s="1" t="str">
        <f>VLOOKUP(E2849,State_code!$B$1:$C$56, 2, FALSE)</f>
        <v>PA</v>
      </c>
      <c r="G2849" s="1">
        <v>4217.0</v>
      </c>
      <c r="H2849" s="1">
        <v>-2.0</v>
      </c>
      <c r="I2849" s="1" t="s">
        <v>3578</v>
      </c>
      <c r="J2849" s="5">
        <v>3.0</v>
      </c>
    </row>
    <row r="2850" hidden="1">
      <c r="A2850" s="1" t="s">
        <v>3579</v>
      </c>
      <c r="B2850" s="1">
        <v>214704.0</v>
      </c>
      <c r="C2850" s="1">
        <v>2.0</v>
      </c>
      <c r="D2850" s="1">
        <v>-2.0</v>
      </c>
      <c r="E2850" s="1">
        <f t="shared" si="1"/>
        <v>42</v>
      </c>
      <c r="F2850" s="1" t="str">
        <f>VLOOKUP(E2850,State_code!$B$1:$C$56, 2, FALSE)</f>
        <v>PA</v>
      </c>
      <c r="G2850" s="1">
        <v>4206.0</v>
      </c>
      <c r="H2850" s="1">
        <v>-2.0</v>
      </c>
      <c r="I2850" s="1" t="s">
        <v>3579</v>
      </c>
      <c r="J2850" s="5">
        <v>3.0</v>
      </c>
    </row>
    <row r="2851" hidden="1">
      <c r="A2851" s="1" t="s">
        <v>3580</v>
      </c>
      <c r="B2851" s="1">
        <v>214713.0</v>
      </c>
      <c r="C2851" s="1">
        <v>2.0</v>
      </c>
      <c r="D2851" s="1">
        <v>-2.0</v>
      </c>
      <c r="E2851" s="1">
        <f t="shared" si="1"/>
        <v>42</v>
      </c>
      <c r="F2851" s="1" t="str">
        <f>VLOOKUP(E2851,State_code!$B$1:$C$56, 2, FALSE)</f>
        <v>PA</v>
      </c>
      <c r="G2851" s="1">
        <v>4210.0</v>
      </c>
      <c r="H2851" s="1">
        <v>-2.0</v>
      </c>
      <c r="I2851" s="1" t="s">
        <v>3580</v>
      </c>
      <c r="J2851" s="5">
        <v>3.0</v>
      </c>
    </row>
    <row r="2852" hidden="1">
      <c r="A2852" s="1" t="s">
        <v>3581</v>
      </c>
      <c r="B2852" s="1">
        <v>214731.0</v>
      </c>
      <c r="C2852" s="1">
        <v>2.0</v>
      </c>
      <c r="D2852" s="1">
        <v>-2.0</v>
      </c>
      <c r="E2852" s="1">
        <f t="shared" si="1"/>
        <v>42</v>
      </c>
      <c r="F2852" s="1" t="str">
        <f>VLOOKUP(E2852,State_code!$B$1:$C$56, 2, FALSE)</f>
        <v>PA</v>
      </c>
      <c r="G2852" s="1">
        <v>4205.0</v>
      </c>
      <c r="H2852" s="1">
        <v>-2.0</v>
      </c>
      <c r="I2852" s="1" t="s">
        <v>3581</v>
      </c>
      <c r="J2852" s="5">
        <v>4.0</v>
      </c>
    </row>
    <row r="2853" hidden="1">
      <c r="A2853" s="1" t="s">
        <v>3582</v>
      </c>
      <c r="B2853" s="1">
        <v>214740.0</v>
      </c>
      <c r="C2853" s="1">
        <v>2.0</v>
      </c>
      <c r="D2853" s="1">
        <v>-2.0</v>
      </c>
      <c r="E2853" s="1">
        <f t="shared" si="1"/>
        <v>42</v>
      </c>
      <c r="F2853" s="1" t="str">
        <f>VLOOKUP(E2853,State_code!$B$1:$C$56, 2, FALSE)</f>
        <v>PA</v>
      </c>
      <c r="G2853" s="1">
        <v>4215.0</v>
      </c>
      <c r="H2853" s="1">
        <v>-2.0</v>
      </c>
      <c r="I2853" s="1" t="s">
        <v>3582</v>
      </c>
      <c r="J2853" s="5">
        <v>3.0</v>
      </c>
    </row>
    <row r="2854" hidden="1">
      <c r="A2854" s="1" t="s">
        <v>3583</v>
      </c>
      <c r="B2854" s="1">
        <v>214759.0</v>
      </c>
      <c r="C2854" s="1">
        <v>2.0</v>
      </c>
      <c r="D2854" s="1">
        <v>-2.0</v>
      </c>
      <c r="E2854" s="1">
        <f t="shared" si="1"/>
        <v>42</v>
      </c>
      <c r="F2854" s="1" t="str">
        <f>VLOOKUP(E2854,State_code!$B$1:$C$56, 2, FALSE)</f>
        <v>PA</v>
      </c>
      <c r="G2854" s="1">
        <v>4214.0</v>
      </c>
      <c r="H2854" s="1">
        <v>-2.0</v>
      </c>
      <c r="I2854" s="1" t="s">
        <v>3583</v>
      </c>
      <c r="J2854" s="5">
        <v>3.0</v>
      </c>
    </row>
    <row r="2855" hidden="1">
      <c r="A2855" s="1" t="s">
        <v>3584</v>
      </c>
      <c r="B2855" s="1">
        <v>214768.0</v>
      </c>
      <c r="C2855" s="1">
        <v>2.0</v>
      </c>
      <c r="D2855" s="1">
        <v>-2.0</v>
      </c>
      <c r="E2855" s="1">
        <f t="shared" si="1"/>
        <v>42</v>
      </c>
      <c r="F2855" s="1" t="str">
        <f>VLOOKUP(E2855,State_code!$B$1:$C$56, 2, FALSE)</f>
        <v>PA</v>
      </c>
      <c r="G2855" s="1">
        <v>4209.0</v>
      </c>
      <c r="H2855" s="1">
        <v>-2.0</v>
      </c>
      <c r="I2855" s="1" t="s">
        <v>3584</v>
      </c>
      <c r="J2855" s="5">
        <v>2.0</v>
      </c>
    </row>
    <row r="2856" hidden="1">
      <c r="A2856" s="1" t="s">
        <v>3585</v>
      </c>
      <c r="B2856" s="1">
        <v>214777.0</v>
      </c>
      <c r="C2856" s="1">
        <v>2.0</v>
      </c>
      <c r="D2856" s="1">
        <v>15.0</v>
      </c>
      <c r="E2856" s="1">
        <f t="shared" si="1"/>
        <v>42</v>
      </c>
      <c r="F2856" s="1" t="str">
        <f>VLOOKUP(E2856,State_code!$B$1:$C$56, 2, FALSE)</f>
        <v>PA</v>
      </c>
      <c r="G2856" s="1">
        <v>4215.0</v>
      </c>
      <c r="H2856" s="1">
        <v>-2.0</v>
      </c>
      <c r="I2856" s="1" t="s">
        <v>3585</v>
      </c>
      <c r="J2856" s="5">
        <v>1.0</v>
      </c>
    </row>
    <row r="2857" hidden="1">
      <c r="A2857" s="1" t="s">
        <v>3586</v>
      </c>
      <c r="B2857" s="1">
        <v>214786.0</v>
      </c>
      <c r="C2857" s="1">
        <v>2.0</v>
      </c>
      <c r="D2857" s="1">
        <v>-2.0</v>
      </c>
      <c r="E2857" s="1">
        <f t="shared" si="1"/>
        <v>42</v>
      </c>
      <c r="F2857" s="1" t="str">
        <f>VLOOKUP(E2857,State_code!$B$1:$C$56, 2, FALSE)</f>
        <v>PA</v>
      </c>
      <c r="G2857" s="1">
        <v>4212.0</v>
      </c>
      <c r="H2857" s="1">
        <v>-2.0</v>
      </c>
      <c r="I2857" s="1" t="s">
        <v>3586</v>
      </c>
      <c r="J2857" s="5">
        <v>3.0</v>
      </c>
    </row>
    <row r="2858" hidden="1">
      <c r="A2858" s="1" t="s">
        <v>3587</v>
      </c>
      <c r="B2858" s="1">
        <v>214795.0</v>
      </c>
      <c r="C2858" s="1">
        <v>2.0</v>
      </c>
      <c r="D2858" s="1">
        <v>-2.0</v>
      </c>
      <c r="E2858" s="1">
        <f t="shared" si="1"/>
        <v>42</v>
      </c>
      <c r="F2858" s="1" t="str">
        <f>VLOOKUP(E2858,State_code!$B$1:$C$56, 2, FALSE)</f>
        <v>PA</v>
      </c>
      <c r="G2858" s="1">
        <v>4213.0</v>
      </c>
      <c r="H2858" s="1">
        <v>-2.0</v>
      </c>
      <c r="I2858" s="1" t="s">
        <v>3587</v>
      </c>
      <c r="J2858" s="5">
        <v>4.0</v>
      </c>
    </row>
    <row r="2859" hidden="1">
      <c r="A2859" s="1" t="s">
        <v>3588</v>
      </c>
      <c r="B2859" s="1">
        <v>214801.0</v>
      </c>
      <c r="C2859" s="1">
        <v>2.0</v>
      </c>
      <c r="D2859" s="1">
        <v>-2.0</v>
      </c>
      <c r="E2859" s="1">
        <f t="shared" si="1"/>
        <v>42</v>
      </c>
      <c r="F2859" s="1" t="str">
        <f>VLOOKUP(E2859,State_code!$B$1:$C$56, 2, FALSE)</f>
        <v>PA</v>
      </c>
      <c r="G2859" s="1">
        <v>4204.0</v>
      </c>
      <c r="H2859" s="1">
        <v>-2.0</v>
      </c>
      <c r="I2859" s="1" t="s">
        <v>3588</v>
      </c>
      <c r="J2859" s="5">
        <v>2.0</v>
      </c>
    </row>
    <row r="2860" hidden="1">
      <c r="A2860" s="1" t="s">
        <v>3589</v>
      </c>
      <c r="B2860" s="1">
        <v>214810.0</v>
      </c>
      <c r="C2860" s="1">
        <v>2.0</v>
      </c>
      <c r="D2860" s="1">
        <v>-2.0</v>
      </c>
      <c r="E2860" s="1">
        <f t="shared" si="1"/>
        <v>42</v>
      </c>
      <c r="F2860" s="1" t="str">
        <f>VLOOKUP(E2860,State_code!$B$1:$C$56, 2, FALSE)</f>
        <v>PA</v>
      </c>
      <c r="G2860" s="1">
        <v>4209.0</v>
      </c>
      <c r="H2860" s="1">
        <v>-2.0</v>
      </c>
      <c r="I2860" s="1" t="s">
        <v>3589</v>
      </c>
      <c r="J2860" s="5">
        <v>3.0</v>
      </c>
    </row>
    <row r="2861" hidden="1">
      <c r="A2861" s="1" t="s">
        <v>3590</v>
      </c>
      <c r="B2861" s="1">
        <v>214829.0</v>
      </c>
      <c r="C2861" s="1">
        <v>2.0</v>
      </c>
      <c r="D2861" s="1">
        <v>-2.0</v>
      </c>
      <c r="E2861" s="1">
        <f t="shared" si="1"/>
        <v>42</v>
      </c>
      <c r="F2861" s="1" t="str">
        <f>VLOOKUP(E2861,State_code!$B$1:$C$56, 2, FALSE)</f>
        <v>PA</v>
      </c>
      <c r="G2861" s="1">
        <v>4210.0</v>
      </c>
      <c r="H2861" s="1">
        <v>-2.0</v>
      </c>
      <c r="I2861" s="1" t="s">
        <v>3590</v>
      </c>
      <c r="J2861" s="5">
        <v>3.0</v>
      </c>
    </row>
    <row r="2862" hidden="1">
      <c r="A2862" s="1" t="s">
        <v>3591</v>
      </c>
      <c r="B2862" s="1">
        <v>214883.0</v>
      </c>
      <c r="C2862" s="1">
        <v>2.0</v>
      </c>
      <c r="D2862" s="1">
        <v>22.0</v>
      </c>
      <c r="E2862" s="1">
        <f t="shared" si="1"/>
        <v>42</v>
      </c>
      <c r="F2862" s="1" t="str">
        <f>VLOOKUP(E2862,State_code!$B$1:$C$56, 2, FALSE)</f>
        <v>PA</v>
      </c>
      <c r="G2862" s="1">
        <v>4203.0</v>
      </c>
      <c r="H2862" s="1">
        <v>-2.0</v>
      </c>
      <c r="I2862" s="1" t="s">
        <v>3591</v>
      </c>
      <c r="J2862" s="5">
        <v>4.0</v>
      </c>
    </row>
    <row r="2863" hidden="1">
      <c r="A2863" s="1" t="s">
        <v>3592</v>
      </c>
      <c r="B2863" s="1">
        <v>214892.0</v>
      </c>
      <c r="C2863" s="1">
        <v>2.0</v>
      </c>
      <c r="D2863" s="1">
        <v>9.0</v>
      </c>
      <c r="E2863" s="1">
        <f t="shared" si="1"/>
        <v>42</v>
      </c>
      <c r="F2863" s="1" t="str">
        <f>VLOOKUP(E2863,State_code!$B$1:$C$56, 2, FALSE)</f>
        <v>PA</v>
      </c>
      <c r="G2863" s="1">
        <v>4214.0</v>
      </c>
      <c r="H2863" s="1">
        <v>-2.0</v>
      </c>
      <c r="I2863" s="1" t="s">
        <v>3592</v>
      </c>
      <c r="J2863" s="5">
        <v>4.0</v>
      </c>
    </row>
    <row r="2864" hidden="1">
      <c r="A2864" s="1" t="s">
        <v>3593</v>
      </c>
      <c r="B2864" s="1">
        <v>214944.0</v>
      </c>
      <c r="C2864" s="1">
        <v>2.0</v>
      </c>
      <c r="D2864" s="1">
        <v>11.0</v>
      </c>
      <c r="E2864" s="1">
        <f t="shared" si="1"/>
        <v>42</v>
      </c>
      <c r="F2864" s="1" t="str">
        <f>VLOOKUP(E2864,State_code!$B$1:$C$56, 2, FALSE)</f>
        <v>PA</v>
      </c>
      <c r="G2864" s="1">
        <v>4201.0</v>
      </c>
      <c r="H2864" s="1">
        <v>-2.0</v>
      </c>
      <c r="I2864" s="1" t="s">
        <v>3593</v>
      </c>
      <c r="J2864" s="5">
        <v>4.0</v>
      </c>
    </row>
    <row r="2865" hidden="1">
      <c r="A2865" s="1" t="s">
        <v>3594</v>
      </c>
      <c r="B2865" s="1">
        <v>214971.0</v>
      </c>
      <c r="C2865" s="1">
        <v>2.0</v>
      </c>
      <c r="D2865" s="1">
        <v>30.0</v>
      </c>
      <c r="E2865" s="1">
        <f t="shared" si="1"/>
        <v>42</v>
      </c>
      <c r="F2865" s="1" t="str">
        <f>VLOOKUP(E2865,State_code!$B$1:$C$56, 2, FALSE)</f>
        <v>PA</v>
      </c>
      <c r="G2865" s="1">
        <v>4203.0</v>
      </c>
      <c r="H2865" s="1">
        <v>-2.0</v>
      </c>
      <c r="I2865" s="1" t="s">
        <v>3594</v>
      </c>
      <c r="J2865" s="5">
        <v>4.0</v>
      </c>
    </row>
    <row r="2866" hidden="1">
      <c r="A2866" s="1" t="s">
        <v>3595</v>
      </c>
      <c r="B2866" s="1">
        <v>215008.0</v>
      </c>
      <c r="C2866" s="1">
        <v>2.0</v>
      </c>
      <c r="D2866" s="1">
        <v>-2.0</v>
      </c>
      <c r="E2866" s="1">
        <f t="shared" si="1"/>
        <v>42</v>
      </c>
      <c r="F2866" s="1" t="str">
        <f>VLOOKUP(E2866,State_code!$B$1:$C$56, 2, FALSE)</f>
        <v>PA</v>
      </c>
      <c r="G2866" s="1">
        <v>4217.0</v>
      </c>
      <c r="H2866" s="1">
        <v>-2.0</v>
      </c>
      <c r="I2866" s="1" t="s">
        <v>3595</v>
      </c>
      <c r="J2866" s="5">
        <v>4.0</v>
      </c>
    </row>
    <row r="2867" hidden="1">
      <c r="A2867" s="1" t="s">
        <v>1575</v>
      </c>
      <c r="B2867" s="1">
        <v>215044.0</v>
      </c>
      <c r="C2867" s="1">
        <v>2.0</v>
      </c>
      <c r="D2867" s="1">
        <v>-2.0</v>
      </c>
      <c r="E2867" s="1">
        <f t="shared" si="1"/>
        <v>42</v>
      </c>
      <c r="F2867" s="1" t="str">
        <f>VLOOKUP(E2867,State_code!$B$1:$C$56, 2, FALSE)</f>
        <v>PA</v>
      </c>
      <c r="G2867" s="1">
        <v>4205.0</v>
      </c>
      <c r="H2867" s="1">
        <v>-2.0</v>
      </c>
      <c r="I2867" s="1" t="s">
        <v>1575</v>
      </c>
      <c r="J2867" s="5">
        <v>1.0</v>
      </c>
    </row>
    <row r="2868" hidden="1">
      <c r="A2868" s="1" t="s">
        <v>63</v>
      </c>
      <c r="B2868" s="1">
        <v>215053.0</v>
      </c>
      <c r="C2868" s="1">
        <v>2.0</v>
      </c>
      <c r="D2868" s="1">
        <v>30.0</v>
      </c>
      <c r="E2868" s="1">
        <f t="shared" si="1"/>
        <v>42</v>
      </c>
      <c r="F2868" s="1" t="str">
        <f>VLOOKUP(E2868,State_code!$B$1:$C$56, 2, FALSE)</f>
        <v>PA</v>
      </c>
      <c r="G2868" s="1">
        <v>4211.0</v>
      </c>
      <c r="H2868" s="1">
        <v>-2.0</v>
      </c>
      <c r="I2868" s="1" t="s">
        <v>63</v>
      </c>
      <c r="J2868" s="5">
        <v>4.0</v>
      </c>
    </row>
    <row r="2869" hidden="1">
      <c r="A2869" s="1" t="s">
        <v>460</v>
      </c>
      <c r="B2869" s="1">
        <v>215062.0</v>
      </c>
      <c r="C2869" s="1">
        <v>2.0</v>
      </c>
      <c r="D2869" s="1">
        <v>15.0</v>
      </c>
      <c r="E2869" s="1">
        <f t="shared" si="1"/>
        <v>42</v>
      </c>
      <c r="F2869" s="1" t="str">
        <f>VLOOKUP(E2869,State_code!$B$1:$C$56, 2, FALSE)</f>
        <v>PA</v>
      </c>
      <c r="G2869" s="1">
        <v>4203.0</v>
      </c>
      <c r="H2869" s="1">
        <v>-2.0</v>
      </c>
      <c r="I2869" s="1" t="s">
        <v>460</v>
      </c>
      <c r="J2869" s="5">
        <v>4.0</v>
      </c>
    </row>
    <row r="2870" hidden="1">
      <c r="A2870" s="1" t="s">
        <v>3596</v>
      </c>
      <c r="B2870" s="1">
        <v>215105.0</v>
      </c>
      <c r="C2870" s="1">
        <v>2.0</v>
      </c>
      <c r="D2870" s="1">
        <v>30.0</v>
      </c>
      <c r="E2870" s="1">
        <f t="shared" si="1"/>
        <v>42</v>
      </c>
      <c r="F2870" s="1" t="str">
        <f>VLOOKUP(E2870,State_code!$B$1:$C$56, 2, FALSE)</f>
        <v>PA</v>
      </c>
      <c r="G2870" s="1">
        <v>4203.0</v>
      </c>
      <c r="H2870" s="1">
        <v>-2.0</v>
      </c>
      <c r="I2870" s="1" t="s">
        <v>3596</v>
      </c>
      <c r="J2870" s="5">
        <v>3.0</v>
      </c>
    </row>
    <row r="2871" hidden="1">
      <c r="A2871" s="1" t="s">
        <v>3597</v>
      </c>
      <c r="B2871" s="1">
        <v>215114.0</v>
      </c>
      <c r="C2871" s="1">
        <v>2.0</v>
      </c>
      <c r="D2871" s="1">
        <v>19.0</v>
      </c>
      <c r="E2871" s="1">
        <f t="shared" si="1"/>
        <v>42</v>
      </c>
      <c r="F2871" s="1" t="str">
        <f>VLOOKUP(E2871,State_code!$B$1:$C$56, 2, FALSE)</f>
        <v>PA</v>
      </c>
      <c r="G2871" s="1">
        <v>4201.0</v>
      </c>
      <c r="H2871" s="1">
        <v>-2.0</v>
      </c>
      <c r="I2871" s="1" t="s">
        <v>3597</v>
      </c>
      <c r="J2871" s="5">
        <v>2.0</v>
      </c>
    </row>
    <row r="2872" hidden="1">
      <c r="A2872" s="1" t="s">
        <v>3598</v>
      </c>
      <c r="B2872" s="1">
        <v>215123.0</v>
      </c>
      <c r="C2872" s="1">
        <v>2.0</v>
      </c>
      <c r="D2872" s="1">
        <v>25.0</v>
      </c>
      <c r="E2872" s="1">
        <f t="shared" si="1"/>
        <v>42</v>
      </c>
      <c r="F2872" s="1" t="str">
        <f>VLOOKUP(E2872,State_code!$B$1:$C$56, 2, FALSE)</f>
        <v>PA</v>
      </c>
      <c r="G2872" s="1">
        <v>4203.0</v>
      </c>
      <c r="H2872" s="1">
        <v>-2.0</v>
      </c>
      <c r="I2872" s="1" t="s">
        <v>3598</v>
      </c>
      <c r="J2872" s="5">
        <v>2.0</v>
      </c>
    </row>
    <row r="2873" hidden="1">
      <c r="A2873" s="1" t="s">
        <v>3599</v>
      </c>
      <c r="B2873" s="1">
        <v>215239.0</v>
      </c>
      <c r="C2873" s="1">
        <v>2.0</v>
      </c>
      <c r="D2873" s="1">
        <v>1.0</v>
      </c>
      <c r="E2873" s="1">
        <f t="shared" si="1"/>
        <v>42</v>
      </c>
      <c r="F2873" s="1" t="str">
        <f>VLOOKUP(E2873,State_code!$B$1:$C$56, 2, FALSE)</f>
        <v>PA</v>
      </c>
      <c r="G2873" s="1">
        <v>4203.0</v>
      </c>
      <c r="H2873" s="1">
        <v>-2.0</v>
      </c>
      <c r="I2873" s="1" t="s">
        <v>3599</v>
      </c>
      <c r="J2873" s="5">
        <v>1.0</v>
      </c>
    </row>
    <row r="2874" hidden="1">
      <c r="A2874" s="1" t="s">
        <v>3600</v>
      </c>
      <c r="B2874" s="1">
        <v>215266.0</v>
      </c>
      <c r="C2874" s="1">
        <v>2.0</v>
      </c>
      <c r="D2874" s="1">
        <v>22.0</v>
      </c>
      <c r="E2874" s="1">
        <f t="shared" si="1"/>
        <v>42</v>
      </c>
      <c r="F2874" s="1" t="str">
        <f>VLOOKUP(E2874,State_code!$B$1:$C$56, 2, FALSE)</f>
        <v>PA</v>
      </c>
      <c r="G2874" s="1">
        <v>4215.0</v>
      </c>
      <c r="H2874" s="1">
        <v>-2.0</v>
      </c>
      <c r="I2874" s="1" t="s">
        <v>3600</v>
      </c>
      <c r="J2874" s="5">
        <v>1.0</v>
      </c>
    </row>
    <row r="2875" hidden="1">
      <c r="A2875" s="1" t="s">
        <v>3601</v>
      </c>
      <c r="B2875" s="1">
        <v>215275.0</v>
      </c>
      <c r="C2875" s="1">
        <v>2.0</v>
      </c>
      <c r="D2875" s="1">
        <v>21.0</v>
      </c>
      <c r="E2875" s="1">
        <f t="shared" si="1"/>
        <v>42</v>
      </c>
      <c r="F2875" s="1" t="str">
        <f>VLOOKUP(E2875,State_code!$B$1:$C$56, 2, FALSE)</f>
        <v>PA</v>
      </c>
      <c r="G2875" s="1">
        <v>4214.0</v>
      </c>
      <c r="H2875" s="1">
        <v>-2.0</v>
      </c>
      <c r="I2875" s="1" t="s">
        <v>3601</v>
      </c>
      <c r="J2875" s="5">
        <v>4.0</v>
      </c>
    </row>
    <row r="2876" hidden="1">
      <c r="A2876" s="1" t="s">
        <v>3602</v>
      </c>
      <c r="B2876" s="1">
        <v>215284.0</v>
      </c>
      <c r="C2876" s="1">
        <v>2.0</v>
      </c>
      <c r="D2876" s="1">
        <v>22.0</v>
      </c>
      <c r="E2876" s="1">
        <f t="shared" si="1"/>
        <v>42</v>
      </c>
      <c r="F2876" s="1" t="str">
        <f>VLOOKUP(E2876,State_code!$B$1:$C$56, 2, FALSE)</f>
        <v>PA</v>
      </c>
      <c r="G2876" s="1">
        <v>4213.0</v>
      </c>
      <c r="H2876" s="1">
        <v>-2.0</v>
      </c>
      <c r="I2876" s="1" t="s">
        <v>3602</v>
      </c>
      <c r="J2876" s="5">
        <v>2.0</v>
      </c>
    </row>
    <row r="2877" hidden="1">
      <c r="A2877" s="1" t="s">
        <v>3603</v>
      </c>
      <c r="B2877" s="1">
        <v>215293.0</v>
      </c>
      <c r="C2877" s="1">
        <v>2.0</v>
      </c>
      <c r="D2877" s="1">
        <v>15.0</v>
      </c>
      <c r="E2877" s="1">
        <f t="shared" si="1"/>
        <v>42</v>
      </c>
      <c r="F2877" s="1" t="str">
        <f>VLOOKUP(E2877,State_code!$B$1:$C$56, 2, FALSE)</f>
        <v>PA</v>
      </c>
      <c r="G2877" s="1">
        <v>4212.0</v>
      </c>
      <c r="H2877" s="1">
        <v>-2.0</v>
      </c>
      <c r="I2877" s="1" t="s">
        <v>3603</v>
      </c>
      <c r="J2877" s="5">
        <v>2.0</v>
      </c>
    </row>
    <row r="2878" hidden="1">
      <c r="A2878" s="1" t="s">
        <v>3604</v>
      </c>
      <c r="B2878" s="1">
        <v>215309.0</v>
      </c>
      <c r="C2878" s="1">
        <v>2.0</v>
      </c>
      <c r="D2878" s="1">
        <v>7.0</v>
      </c>
      <c r="E2878" s="1">
        <f t="shared" si="1"/>
        <v>42</v>
      </c>
      <c r="F2878" s="1" t="str">
        <f>VLOOKUP(E2878,State_code!$B$1:$C$56, 2, FALSE)</f>
        <v>PA</v>
      </c>
      <c r="G2878" s="1">
        <v>4216.0</v>
      </c>
      <c r="H2878" s="1">
        <v>-2.0</v>
      </c>
      <c r="I2878" s="1" t="s">
        <v>3604</v>
      </c>
      <c r="J2878" s="5">
        <v>3.0</v>
      </c>
    </row>
    <row r="2879" hidden="1">
      <c r="A2879" s="1" t="s">
        <v>3605</v>
      </c>
      <c r="B2879" s="1">
        <v>215336.0</v>
      </c>
      <c r="C2879" s="1">
        <v>2.0</v>
      </c>
      <c r="D2879" s="1">
        <v>-2.0</v>
      </c>
      <c r="E2879" s="1">
        <f t="shared" si="1"/>
        <v>42</v>
      </c>
      <c r="F2879" s="1" t="str">
        <f>VLOOKUP(E2879,State_code!$B$1:$C$56, 2, FALSE)</f>
        <v>PA</v>
      </c>
      <c r="G2879" s="1">
        <v>4217.0</v>
      </c>
      <c r="H2879" s="1">
        <v>-2.0</v>
      </c>
      <c r="I2879" s="1" t="s">
        <v>3605</v>
      </c>
      <c r="J2879" s="5">
        <v>2.0</v>
      </c>
    </row>
    <row r="2880" hidden="1">
      <c r="A2880" s="1" t="s">
        <v>3606</v>
      </c>
      <c r="B2880" s="1">
        <v>215381.0</v>
      </c>
      <c r="C2880" s="1">
        <v>2.0</v>
      </c>
      <c r="D2880" s="1">
        <v>11.0</v>
      </c>
      <c r="E2880" s="1">
        <f t="shared" si="1"/>
        <v>42</v>
      </c>
      <c r="F2880" s="1" t="str">
        <f>VLOOKUP(E2880,State_code!$B$1:$C$56, 2, FALSE)</f>
        <v>PA</v>
      </c>
      <c r="G2880" s="1">
        <v>4212.0</v>
      </c>
      <c r="H2880" s="1">
        <v>-2.0</v>
      </c>
      <c r="I2880" s="1" t="s">
        <v>3606</v>
      </c>
      <c r="J2880" s="5">
        <v>4.0</v>
      </c>
    </row>
    <row r="2881" hidden="1">
      <c r="A2881" s="1" t="s">
        <v>3607</v>
      </c>
      <c r="B2881" s="1">
        <v>215390.0</v>
      </c>
      <c r="C2881" s="1">
        <v>2.0</v>
      </c>
      <c r="D2881" s="1">
        <v>12.0</v>
      </c>
      <c r="E2881" s="1">
        <f t="shared" si="1"/>
        <v>42</v>
      </c>
      <c r="F2881" s="1" t="str">
        <f>VLOOKUP(E2881,State_code!$B$1:$C$56, 2, FALSE)</f>
        <v>PA</v>
      </c>
      <c r="G2881" s="1">
        <v>4212.0</v>
      </c>
      <c r="H2881" s="1">
        <v>-2.0</v>
      </c>
      <c r="I2881" s="1" t="s">
        <v>3607</v>
      </c>
      <c r="J2881" s="5">
        <v>3.0</v>
      </c>
    </row>
    <row r="2882" hidden="1">
      <c r="A2882" s="1" t="s">
        <v>3608</v>
      </c>
      <c r="B2882" s="1">
        <v>215415.0</v>
      </c>
      <c r="C2882" s="1">
        <v>2.0</v>
      </c>
      <c r="D2882" s="1">
        <v>14.0</v>
      </c>
      <c r="E2882" s="1">
        <f t="shared" si="1"/>
        <v>42</v>
      </c>
      <c r="F2882" s="1" t="str">
        <f>VLOOKUP(E2882,State_code!$B$1:$C$56, 2, FALSE)</f>
        <v>PA</v>
      </c>
      <c r="G2882" s="1">
        <v>4217.0</v>
      </c>
      <c r="H2882" s="1">
        <v>-2.0</v>
      </c>
      <c r="I2882" s="1" t="s">
        <v>3608</v>
      </c>
      <c r="J2882" s="5">
        <v>1.0</v>
      </c>
    </row>
    <row r="2883" hidden="1">
      <c r="A2883" s="1" t="s">
        <v>3609</v>
      </c>
      <c r="B2883" s="1">
        <v>215424.0</v>
      </c>
      <c r="C2883" s="1">
        <v>2.0</v>
      </c>
      <c r="D2883" s="1">
        <v>24.0</v>
      </c>
      <c r="E2883" s="1">
        <f t="shared" si="1"/>
        <v>42</v>
      </c>
      <c r="F2883" s="1" t="str">
        <f>VLOOKUP(E2883,State_code!$B$1:$C$56, 2, FALSE)</f>
        <v>PA</v>
      </c>
      <c r="G2883" s="1">
        <v>4212.0</v>
      </c>
      <c r="H2883" s="1">
        <v>66.0</v>
      </c>
      <c r="I2883" s="1" t="s">
        <v>3609</v>
      </c>
      <c r="J2883" s="5">
        <v>4.0</v>
      </c>
    </row>
    <row r="2884" hidden="1">
      <c r="A2884" s="1" t="s">
        <v>3610</v>
      </c>
      <c r="B2884" s="1">
        <v>215442.0</v>
      </c>
      <c r="C2884" s="1">
        <v>2.0</v>
      </c>
      <c r="D2884" s="1">
        <v>17.0</v>
      </c>
      <c r="E2884" s="1">
        <f t="shared" si="1"/>
        <v>42</v>
      </c>
      <c r="F2884" s="1" t="str">
        <f>VLOOKUP(E2884,State_code!$B$1:$C$56, 2, FALSE)</f>
        <v>PA</v>
      </c>
      <c r="G2884" s="1">
        <v>4212.0</v>
      </c>
      <c r="H2884" s="1">
        <v>-2.0</v>
      </c>
      <c r="I2884" s="1" t="s">
        <v>3610</v>
      </c>
      <c r="J2884" s="5">
        <v>1.0</v>
      </c>
    </row>
    <row r="2885" hidden="1">
      <c r="A2885" s="1" t="s">
        <v>3611</v>
      </c>
      <c r="B2885" s="1">
        <v>215479.0</v>
      </c>
      <c r="C2885" s="1">
        <v>2.0</v>
      </c>
      <c r="D2885" s="1">
        <v>-2.0</v>
      </c>
      <c r="E2885" s="1">
        <f t="shared" si="1"/>
        <v>42</v>
      </c>
      <c r="F2885" s="1" t="str">
        <f>VLOOKUP(E2885,State_code!$B$1:$C$56, 2, FALSE)</f>
        <v>PA</v>
      </c>
      <c r="G2885" s="1">
        <v>4209.0</v>
      </c>
      <c r="H2885" s="1">
        <v>-2.0</v>
      </c>
      <c r="I2885" s="1" t="s">
        <v>3611</v>
      </c>
      <c r="J2885" s="5">
        <v>4.0</v>
      </c>
    </row>
    <row r="2886" hidden="1">
      <c r="A2886" s="1" t="s">
        <v>3612</v>
      </c>
      <c r="B2886" s="1">
        <v>215530.0</v>
      </c>
      <c r="C2886" s="1">
        <v>2.0</v>
      </c>
      <c r="D2886" s="1">
        <v>-2.0</v>
      </c>
      <c r="E2886" s="1">
        <f t="shared" si="1"/>
        <v>42</v>
      </c>
      <c r="F2886" s="1" t="str">
        <f>VLOOKUP(E2886,State_code!$B$1:$C$56, 2, FALSE)</f>
        <v>PA</v>
      </c>
      <c r="G2886" s="1">
        <v>4213.0</v>
      </c>
      <c r="H2886" s="1">
        <v>-2.0</v>
      </c>
      <c r="I2886" s="1" t="s">
        <v>3612</v>
      </c>
      <c r="J2886" s="5">
        <v>4.0</v>
      </c>
    </row>
    <row r="2887" hidden="1">
      <c r="A2887" s="1" t="s">
        <v>3613</v>
      </c>
      <c r="B2887" s="1">
        <v>215585.0</v>
      </c>
      <c r="C2887" s="1">
        <v>2.0</v>
      </c>
      <c r="D2887" s="1">
        <v>5.0</v>
      </c>
      <c r="E2887" s="1">
        <f t="shared" si="1"/>
        <v>42</v>
      </c>
      <c r="F2887" s="1" t="str">
        <f>VLOOKUP(E2887,State_code!$B$1:$C$56, 2, FALSE)</f>
        <v>PA</v>
      </c>
      <c r="G2887" s="1">
        <v>4206.0</v>
      </c>
      <c r="H2887" s="1">
        <v>-2.0</v>
      </c>
      <c r="I2887" s="1" t="s">
        <v>3613</v>
      </c>
      <c r="J2887" s="5">
        <v>3.0</v>
      </c>
    </row>
    <row r="2888" hidden="1">
      <c r="A2888" s="1" t="s">
        <v>3614</v>
      </c>
      <c r="B2888" s="1">
        <v>215594.0</v>
      </c>
      <c r="C2888" s="1">
        <v>2.0</v>
      </c>
      <c r="D2888" s="1">
        <v>-2.0</v>
      </c>
      <c r="E2888" s="1">
        <f t="shared" si="1"/>
        <v>42</v>
      </c>
      <c r="F2888" s="1" t="str">
        <f>VLOOKUP(E2888,State_code!$B$1:$C$56, 2, FALSE)</f>
        <v>PA</v>
      </c>
      <c r="G2888" s="1">
        <v>4206.0</v>
      </c>
      <c r="H2888" s="1">
        <v>-2.0</v>
      </c>
      <c r="I2888" s="1" t="s">
        <v>3614</v>
      </c>
      <c r="J2888" s="5">
        <v>2.0</v>
      </c>
    </row>
    <row r="2889" hidden="1">
      <c r="A2889" s="1" t="s">
        <v>3615</v>
      </c>
      <c r="B2889" s="1">
        <v>215619.0</v>
      </c>
      <c r="C2889" s="1">
        <v>2.0</v>
      </c>
      <c r="D2889" s="1">
        <v>24.0</v>
      </c>
      <c r="E2889" s="1">
        <f t="shared" si="1"/>
        <v>42</v>
      </c>
      <c r="F2889" s="1" t="str">
        <f>VLOOKUP(E2889,State_code!$B$1:$C$56, 2, FALSE)</f>
        <v>PA</v>
      </c>
      <c r="G2889" s="1">
        <v>4204.0</v>
      </c>
      <c r="H2889" s="1">
        <v>80.0</v>
      </c>
      <c r="I2889" s="1" t="s">
        <v>3615</v>
      </c>
      <c r="J2889" s="5">
        <v>2.0</v>
      </c>
    </row>
    <row r="2890" hidden="1">
      <c r="A2890" s="1" t="s">
        <v>3616</v>
      </c>
      <c r="B2890" s="1">
        <v>215637.0</v>
      </c>
      <c r="C2890" s="1">
        <v>2.0</v>
      </c>
      <c r="D2890" s="1">
        <v>30.0</v>
      </c>
      <c r="E2890" s="1">
        <f t="shared" si="1"/>
        <v>42</v>
      </c>
      <c r="F2890" s="1" t="str">
        <f>VLOOKUP(E2890,State_code!$B$1:$C$56, 2, FALSE)</f>
        <v>PA</v>
      </c>
      <c r="G2890" s="1">
        <v>4203.0</v>
      </c>
      <c r="H2890" s="1">
        <v>-2.0</v>
      </c>
      <c r="I2890" s="1" t="s">
        <v>3616</v>
      </c>
      <c r="J2890" s="5">
        <v>2.0</v>
      </c>
    </row>
    <row r="2891" hidden="1">
      <c r="A2891" s="1" t="s">
        <v>3617</v>
      </c>
      <c r="B2891" s="1">
        <v>215655.0</v>
      </c>
      <c r="C2891" s="1">
        <v>2.0</v>
      </c>
      <c r="D2891" s="1">
        <v>17.0</v>
      </c>
      <c r="E2891" s="1">
        <f t="shared" si="1"/>
        <v>42</v>
      </c>
      <c r="F2891" s="1" t="str">
        <f>VLOOKUP(E2891,State_code!$B$1:$C$56, 2, FALSE)</f>
        <v>PA</v>
      </c>
      <c r="G2891" s="1">
        <v>4217.0</v>
      </c>
      <c r="H2891" s="1">
        <v>-2.0</v>
      </c>
      <c r="I2891" s="1" t="s">
        <v>3617</v>
      </c>
      <c r="J2891" s="5">
        <v>4.0</v>
      </c>
    </row>
    <row r="2892" hidden="1">
      <c r="A2892" s="1" t="s">
        <v>3618</v>
      </c>
      <c r="B2892" s="1">
        <v>215682.0</v>
      </c>
      <c r="C2892" s="1">
        <v>2.0</v>
      </c>
      <c r="D2892" s="1">
        <v>11.0</v>
      </c>
      <c r="E2892" s="1">
        <f t="shared" si="1"/>
        <v>42</v>
      </c>
      <c r="F2892" s="1" t="str">
        <f>VLOOKUP(E2892,State_code!$B$1:$C$56, 2, FALSE)</f>
        <v>PA</v>
      </c>
      <c r="G2892" s="1">
        <v>4217.0</v>
      </c>
      <c r="H2892" s="1">
        <v>-2.0</v>
      </c>
      <c r="I2892" s="1" t="s">
        <v>3618</v>
      </c>
      <c r="J2892" s="5">
        <v>3.0</v>
      </c>
    </row>
    <row r="2893" hidden="1">
      <c r="A2893" s="1" t="s">
        <v>3619</v>
      </c>
      <c r="B2893" s="1">
        <v>215691.0</v>
      </c>
      <c r="C2893" s="1">
        <v>2.0</v>
      </c>
      <c r="D2893" s="1">
        <v>19.0</v>
      </c>
      <c r="E2893" s="1">
        <f t="shared" si="1"/>
        <v>42</v>
      </c>
      <c r="F2893" s="1" t="str">
        <f>VLOOKUP(E2893,State_code!$B$1:$C$56, 2, FALSE)</f>
        <v>PA</v>
      </c>
      <c r="G2893" s="1">
        <v>4205.0</v>
      </c>
      <c r="H2893" s="1">
        <v>30.0</v>
      </c>
      <c r="I2893" s="1" t="s">
        <v>3619</v>
      </c>
      <c r="J2893" s="5">
        <v>4.0</v>
      </c>
    </row>
    <row r="2894" hidden="1">
      <c r="A2894" s="1" t="s">
        <v>3620</v>
      </c>
      <c r="B2894" s="1">
        <v>215743.0</v>
      </c>
      <c r="C2894" s="1">
        <v>2.0</v>
      </c>
      <c r="D2894" s="1">
        <v>18.0</v>
      </c>
      <c r="E2894" s="1">
        <f t="shared" si="1"/>
        <v>42</v>
      </c>
      <c r="F2894" s="1" t="str">
        <f>VLOOKUP(E2894,State_code!$B$1:$C$56, 2, FALSE)</f>
        <v>PA</v>
      </c>
      <c r="G2894" s="1">
        <v>4213.0</v>
      </c>
      <c r="H2894" s="1">
        <v>30.0</v>
      </c>
      <c r="I2894" s="1" t="s">
        <v>3620</v>
      </c>
      <c r="J2894" s="5">
        <v>3.0</v>
      </c>
    </row>
    <row r="2895" hidden="1">
      <c r="A2895" s="1" t="s">
        <v>621</v>
      </c>
      <c r="B2895" s="1">
        <v>215770.0</v>
      </c>
      <c r="C2895" s="1">
        <v>2.0</v>
      </c>
      <c r="D2895" s="1">
        <v>18.0</v>
      </c>
      <c r="E2895" s="1">
        <f t="shared" si="1"/>
        <v>42</v>
      </c>
      <c r="F2895" s="1" t="str">
        <f>VLOOKUP(E2895,State_code!$B$1:$C$56, 2, FALSE)</f>
        <v>PA</v>
      </c>
      <c r="G2895" s="1">
        <v>4203.0</v>
      </c>
      <c r="H2895" s="1">
        <v>30.0</v>
      </c>
      <c r="I2895" s="1" t="s">
        <v>621</v>
      </c>
      <c r="J2895" s="5">
        <v>2.0</v>
      </c>
    </row>
    <row r="2896" hidden="1">
      <c r="A2896" s="1" t="s">
        <v>3621</v>
      </c>
      <c r="B2896" s="1">
        <v>215798.0</v>
      </c>
      <c r="C2896" s="1">
        <v>2.0</v>
      </c>
      <c r="D2896" s="1">
        <v>21.0</v>
      </c>
      <c r="E2896" s="1">
        <f t="shared" si="1"/>
        <v>42</v>
      </c>
      <c r="F2896" s="1" t="str">
        <f>VLOOKUP(E2896,State_code!$B$1:$C$56, 2, FALSE)</f>
        <v>PA</v>
      </c>
      <c r="G2896" s="1">
        <v>4214.0</v>
      </c>
      <c r="H2896" s="1">
        <v>30.0</v>
      </c>
      <c r="I2896" s="1" t="s">
        <v>3621</v>
      </c>
      <c r="J2896" s="5">
        <v>4.0</v>
      </c>
    </row>
    <row r="2897" hidden="1">
      <c r="A2897" s="1" t="s">
        <v>3622</v>
      </c>
      <c r="B2897" s="1">
        <v>215813.0</v>
      </c>
      <c r="C2897" s="1">
        <v>2.0</v>
      </c>
      <c r="D2897" s="1">
        <v>24.0</v>
      </c>
      <c r="E2897" s="1">
        <f t="shared" si="1"/>
        <v>42</v>
      </c>
      <c r="F2897" s="1" t="str">
        <f>VLOOKUP(E2897,State_code!$B$1:$C$56, 2, FALSE)</f>
        <v>PA</v>
      </c>
      <c r="G2897" s="1">
        <v>4214.0</v>
      </c>
      <c r="H2897" s="1">
        <v>30.0</v>
      </c>
      <c r="I2897" s="1" t="s">
        <v>3622</v>
      </c>
      <c r="J2897" s="5">
        <v>3.0</v>
      </c>
    </row>
    <row r="2898" hidden="1">
      <c r="A2898" s="1" t="s">
        <v>3623</v>
      </c>
      <c r="B2898" s="1">
        <v>215886.0</v>
      </c>
      <c r="C2898" s="1">
        <v>2.0</v>
      </c>
      <c r="D2898" s="1">
        <v>-2.0</v>
      </c>
      <c r="E2898" s="1">
        <f t="shared" si="1"/>
        <v>42</v>
      </c>
      <c r="F2898" s="1" t="str">
        <f>VLOOKUP(E2898,State_code!$B$1:$C$56, 2, FALSE)</f>
        <v>PA</v>
      </c>
      <c r="G2898" s="1">
        <v>4209.0</v>
      </c>
      <c r="H2898" s="1">
        <v>-2.0</v>
      </c>
      <c r="I2898" s="1" t="s">
        <v>3623</v>
      </c>
      <c r="J2898" s="5">
        <v>3.0</v>
      </c>
    </row>
    <row r="2899" hidden="1">
      <c r="A2899" s="1" t="s">
        <v>3624</v>
      </c>
      <c r="B2899" s="1">
        <v>215929.0</v>
      </c>
      <c r="C2899" s="1">
        <v>2.0</v>
      </c>
      <c r="D2899" s="1">
        <v>18.0</v>
      </c>
      <c r="E2899" s="1">
        <f t="shared" si="1"/>
        <v>42</v>
      </c>
      <c r="F2899" s="1" t="str">
        <f>VLOOKUP(E2899,State_code!$B$1:$C$56, 2, FALSE)</f>
        <v>PA</v>
      </c>
      <c r="G2899" s="1">
        <v>4208.0</v>
      </c>
      <c r="H2899" s="1">
        <v>30.0</v>
      </c>
      <c r="I2899" s="1" t="s">
        <v>3624</v>
      </c>
      <c r="J2899" s="5">
        <v>4.0</v>
      </c>
    </row>
    <row r="2900" hidden="1">
      <c r="A2900" s="1" t="s">
        <v>3625</v>
      </c>
      <c r="B2900" s="1">
        <v>215947.0</v>
      </c>
      <c r="C2900" s="1">
        <v>2.0</v>
      </c>
      <c r="D2900" s="1">
        <v>19.0</v>
      </c>
      <c r="E2900" s="1">
        <f t="shared" si="1"/>
        <v>42</v>
      </c>
      <c r="F2900" s="1" t="str">
        <f>VLOOKUP(E2900,State_code!$B$1:$C$56, 2, FALSE)</f>
        <v>PA</v>
      </c>
      <c r="G2900" s="1">
        <v>4214.0</v>
      </c>
      <c r="H2900" s="1">
        <v>30.0</v>
      </c>
      <c r="I2900" s="1" t="s">
        <v>3625</v>
      </c>
      <c r="J2900" s="5">
        <v>2.0</v>
      </c>
    </row>
    <row r="2901" hidden="1">
      <c r="A2901" s="1" t="s">
        <v>3626</v>
      </c>
      <c r="B2901" s="1">
        <v>215974.0</v>
      </c>
      <c r="C2901" s="1">
        <v>2.0</v>
      </c>
      <c r="D2901" s="1">
        <v>-2.0</v>
      </c>
      <c r="E2901" s="1">
        <f t="shared" si="1"/>
        <v>42</v>
      </c>
      <c r="F2901" s="1" t="str">
        <f>VLOOKUP(E2901,State_code!$B$1:$C$56, 2, FALSE)</f>
        <v>PA</v>
      </c>
      <c r="G2901" s="1">
        <v>4212.0</v>
      </c>
      <c r="H2901" s="1">
        <v>-2.0</v>
      </c>
      <c r="I2901" s="1" t="s">
        <v>3626</v>
      </c>
      <c r="J2901" s="5">
        <v>1.0</v>
      </c>
    </row>
    <row r="2902" hidden="1">
      <c r="A2902" s="1" t="s">
        <v>3627</v>
      </c>
      <c r="B2902" s="1">
        <v>215983.0</v>
      </c>
      <c r="C2902" s="1">
        <v>2.0</v>
      </c>
      <c r="D2902" s="1">
        <v>-2.0</v>
      </c>
      <c r="E2902" s="1">
        <f t="shared" si="1"/>
        <v>42</v>
      </c>
      <c r="F2902" s="1" t="str">
        <f>VLOOKUP(E2902,State_code!$B$1:$C$56, 2, FALSE)</f>
        <v>PA</v>
      </c>
      <c r="G2902" s="1">
        <v>4216.0</v>
      </c>
      <c r="H2902" s="1">
        <v>-2.0</v>
      </c>
      <c r="I2902" s="1" t="s">
        <v>3627</v>
      </c>
      <c r="J2902" s="5">
        <v>3.0</v>
      </c>
    </row>
    <row r="2903" hidden="1">
      <c r="A2903" s="1" t="s">
        <v>3628</v>
      </c>
      <c r="B2903" s="1">
        <v>215992.0</v>
      </c>
      <c r="C2903" s="1">
        <v>2.0</v>
      </c>
      <c r="D2903" s="1">
        <v>7.0</v>
      </c>
      <c r="E2903" s="1">
        <f t="shared" si="1"/>
        <v>42</v>
      </c>
      <c r="F2903" s="1" t="str">
        <f>VLOOKUP(E2903,State_code!$B$1:$C$56, 2, FALSE)</f>
        <v>PA</v>
      </c>
      <c r="G2903" s="1">
        <v>4216.0</v>
      </c>
      <c r="H2903" s="1">
        <v>-2.0</v>
      </c>
      <c r="I2903" s="1" t="s">
        <v>3628</v>
      </c>
      <c r="J2903" s="5">
        <v>4.0</v>
      </c>
    </row>
    <row r="2904" hidden="1">
      <c r="A2904" s="1" t="s">
        <v>3629</v>
      </c>
      <c r="B2904" s="1">
        <v>216010.0</v>
      </c>
      <c r="C2904" s="1">
        <v>2.0</v>
      </c>
      <c r="D2904" s="1">
        <v>18.0</v>
      </c>
      <c r="E2904" s="1">
        <f t="shared" si="1"/>
        <v>42</v>
      </c>
      <c r="F2904" s="1" t="str">
        <f>VLOOKUP(E2904,State_code!$B$1:$C$56, 2, FALSE)</f>
        <v>PA</v>
      </c>
      <c r="G2904" s="1">
        <v>4213.0</v>
      </c>
      <c r="H2904" s="1">
        <v>-2.0</v>
      </c>
      <c r="I2904" s="1" t="s">
        <v>3629</v>
      </c>
      <c r="J2904" s="5">
        <v>4.0</v>
      </c>
    </row>
    <row r="2905" hidden="1">
      <c r="A2905" s="1" t="s">
        <v>3630</v>
      </c>
      <c r="B2905" s="1">
        <v>216038.0</v>
      </c>
      <c r="C2905" s="1">
        <v>2.0</v>
      </c>
      <c r="D2905" s="1">
        <v>18.0</v>
      </c>
      <c r="E2905" s="1">
        <f t="shared" si="1"/>
        <v>42</v>
      </c>
      <c r="F2905" s="1" t="str">
        <f>VLOOKUP(E2905,State_code!$B$1:$C$56, 2, FALSE)</f>
        <v>PA</v>
      </c>
      <c r="G2905" s="1">
        <v>4216.0</v>
      </c>
      <c r="H2905" s="1">
        <v>-2.0</v>
      </c>
      <c r="I2905" s="1" t="s">
        <v>3630</v>
      </c>
      <c r="J2905" s="5">
        <v>1.0</v>
      </c>
    </row>
    <row r="2906" hidden="1">
      <c r="A2906" s="1" t="s">
        <v>3631</v>
      </c>
      <c r="B2906" s="1">
        <v>216047.0</v>
      </c>
      <c r="C2906" s="1">
        <v>2.0</v>
      </c>
      <c r="D2906" s="1">
        <v>24.0</v>
      </c>
      <c r="E2906" s="1">
        <f t="shared" si="1"/>
        <v>42</v>
      </c>
      <c r="F2906" s="1" t="str">
        <f>VLOOKUP(E2906,State_code!$B$1:$C$56, 2, FALSE)</f>
        <v>PA</v>
      </c>
      <c r="G2906" s="1">
        <v>4205.0</v>
      </c>
      <c r="H2906" s="1">
        <v>30.0</v>
      </c>
      <c r="I2906" s="1" t="s">
        <v>3631</v>
      </c>
      <c r="J2906" s="5">
        <v>3.0</v>
      </c>
    </row>
    <row r="2907" hidden="1">
      <c r="A2907" s="1" t="s">
        <v>3632</v>
      </c>
      <c r="B2907" s="1">
        <v>216074.0</v>
      </c>
      <c r="C2907" s="1">
        <v>2.0</v>
      </c>
      <c r="D2907" s="1">
        <v>-2.0</v>
      </c>
      <c r="E2907" s="1">
        <f t="shared" si="1"/>
        <v>42</v>
      </c>
      <c r="F2907" s="1" t="str">
        <f>VLOOKUP(E2907,State_code!$B$1:$C$56, 2, FALSE)</f>
        <v>PA</v>
      </c>
      <c r="G2907" s="1">
        <v>4217.0</v>
      </c>
      <c r="H2907" s="1">
        <v>-2.0</v>
      </c>
      <c r="I2907" s="1" t="s">
        <v>3632</v>
      </c>
      <c r="J2907" s="5">
        <v>3.0</v>
      </c>
    </row>
    <row r="2908" hidden="1">
      <c r="A2908" s="1" t="s">
        <v>3633</v>
      </c>
      <c r="B2908" s="1">
        <v>216083.0</v>
      </c>
      <c r="C2908" s="1">
        <v>2.0</v>
      </c>
      <c r="D2908" s="1">
        <v>1.0</v>
      </c>
      <c r="E2908" s="1">
        <f t="shared" si="1"/>
        <v>42</v>
      </c>
      <c r="F2908" s="1" t="str">
        <f>VLOOKUP(E2908,State_code!$B$1:$C$56, 2, FALSE)</f>
        <v>PA</v>
      </c>
      <c r="G2908" s="1">
        <v>4215.0</v>
      </c>
      <c r="H2908" s="1">
        <v>-2.0</v>
      </c>
      <c r="I2908" s="1" t="s">
        <v>3633</v>
      </c>
      <c r="J2908" s="5">
        <v>3.0</v>
      </c>
    </row>
    <row r="2909" hidden="1">
      <c r="A2909" s="1" t="s">
        <v>3634</v>
      </c>
      <c r="B2909" s="1">
        <v>216162.0</v>
      </c>
      <c r="C2909" s="1">
        <v>2.0</v>
      </c>
      <c r="D2909" s="1">
        <v>-2.0</v>
      </c>
      <c r="E2909" s="1">
        <f t="shared" si="1"/>
        <v>42</v>
      </c>
      <c r="F2909" s="1" t="str">
        <f>VLOOKUP(E2909,State_code!$B$1:$C$56, 2, FALSE)</f>
        <v>PA</v>
      </c>
      <c r="G2909" s="1">
        <v>4207.0</v>
      </c>
      <c r="H2909" s="1">
        <v>-2.0</v>
      </c>
      <c r="I2909" s="1" t="s">
        <v>3634</v>
      </c>
      <c r="J2909" s="5">
        <v>4.0</v>
      </c>
    </row>
    <row r="2910" hidden="1">
      <c r="A2910" s="1" t="s">
        <v>3635</v>
      </c>
      <c r="B2910" s="1">
        <v>216223.0</v>
      </c>
      <c r="C2910" s="1">
        <v>2.0</v>
      </c>
      <c r="D2910" s="1">
        <v>-2.0</v>
      </c>
      <c r="E2910" s="1">
        <f t="shared" si="1"/>
        <v>42</v>
      </c>
      <c r="F2910" s="1" t="str">
        <f>VLOOKUP(E2910,State_code!$B$1:$C$56, 2, FALSE)</f>
        <v>PA</v>
      </c>
      <c r="G2910" s="1">
        <v>4208.0</v>
      </c>
      <c r="H2910" s="1">
        <v>-2.0</v>
      </c>
      <c r="I2910" s="1" t="s">
        <v>3635</v>
      </c>
      <c r="J2910" s="5">
        <v>4.0</v>
      </c>
    </row>
    <row r="2911" hidden="1">
      <c r="A2911" s="1" t="s">
        <v>361</v>
      </c>
      <c r="B2911" s="1">
        <v>216278.0</v>
      </c>
      <c r="C2911" s="1">
        <v>2.0</v>
      </c>
      <c r="D2911" s="1">
        <v>21.0</v>
      </c>
      <c r="E2911" s="1">
        <f t="shared" si="1"/>
        <v>42</v>
      </c>
      <c r="F2911" s="1" t="str">
        <f>VLOOKUP(E2911,State_code!$B$1:$C$56, 2, FALSE)</f>
        <v>PA</v>
      </c>
      <c r="G2911" s="1">
        <v>4215.0</v>
      </c>
      <c r="H2911" s="1">
        <v>39.0</v>
      </c>
      <c r="I2911" s="1" t="s">
        <v>361</v>
      </c>
      <c r="J2911" s="5">
        <v>3.0</v>
      </c>
    </row>
    <row r="2912" hidden="1">
      <c r="A2912" s="1" t="s">
        <v>904</v>
      </c>
      <c r="B2912" s="1">
        <v>216287.0</v>
      </c>
      <c r="C2912" s="1">
        <v>2.0</v>
      </c>
      <c r="D2912" s="1">
        <v>21.0</v>
      </c>
      <c r="E2912" s="1">
        <f t="shared" si="1"/>
        <v>42</v>
      </c>
      <c r="F2912" s="1" t="str">
        <f>VLOOKUP(E2912,State_code!$B$1:$C$56, 2, FALSE)</f>
        <v>PA</v>
      </c>
      <c r="G2912" s="1">
        <v>4205.0</v>
      </c>
      <c r="H2912" s="1">
        <v>-2.0</v>
      </c>
      <c r="I2912" s="1" t="s">
        <v>904</v>
      </c>
      <c r="J2912" s="5">
        <v>2.0</v>
      </c>
    </row>
    <row r="2913" hidden="1">
      <c r="A2913" s="1" t="s">
        <v>3636</v>
      </c>
      <c r="B2913" s="1">
        <v>216296.0</v>
      </c>
      <c r="C2913" s="1">
        <v>2.0</v>
      </c>
      <c r="D2913" s="1">
        <v>7.0</v>
      </c>
      <c r="E2913" s="1">
        <f t="shared" si="1"/>
        <v>42</v>
      </c>
      <c r="F2913" s="1" t="str">
        <f>VLOOKUP(E2913,State_code!$B$1:$C$56, 2, FALSE)</f>
        <v>PA</v>
      </c>
      <c r="G2913" s="1">
        <v>4211.0</v>
      </c>
      <c r="H2913" s="1">
        <v>-2.0</v>
      </c>
      <c r="I2913" s="1" t="s">
        <v>3636</v>
      </c>
      <c r="J2913" s="5">
        <v>3.0</v>
      </c>
    </row>
    <row r="2914" hidden="1">
      <c r="A2914" s="1" t="s">
        <v>3637</v>
      </c>
      <c r="B2914" s="1">
        <v>216311.0</v>
      </c>
      <c r="C2914" s="1">
        <v>2.0</v>
      </c>
      <c r="D2914" s="1">
        <v>24.0</v>
      </c>
      <c r="E2914" s="1">
        <f t="shared" si="1"/>
        <v>42</v>
      </c>
      <c r="F2914" s="1" t="str">
        <f>VLOOKUP(E2914,State_code!$B$1:$C$56, 2, FALSE)</f>
        <v>PA</v>
      </c>
      <c r="G2914" s="1">
        <v>4203.0</v>
      </c>
      <c r="H2914" s="1">
        <v>80.0</v>
      </c>
      <c r="I2914" s="1" t="s">
        <v>3637</v>
      </c>
      <c r="J2914" s="5">
        <v>3.0</v>
      </c>
    </row>
    <row r="2915" hidden="1">
      <c r="A2915" s="1" t="s">
        <v>309</v>
      </c>
      <c r="B2915" s="1">
        <v>216339.0</v>
      </c>
      <c r="C2915" s="1">
        <v>2.0</v>
      </c>
      <c r="D2915" s="1">
        <v>15.0</v>
      </c>
      <c r="E2915" s="1">
        <f t="shared" si="1"/>
        <v>42</v>
      </c>
      <c r="F2915" s="1" t="str">
        <f>VLOOKUP(E2915,State_code!$B$1:$C$56, 2, FALSE)</f>
        <v>PA</v>
      </c>
      <c r="G2915" s="1">
        <v>4202.0</v>
      </c>
      <c r="H2915" s="1">
        <v>-2.0</v>
      </c>
      <c r="I2915" s="1" t="s">
        <v>309</v>
      </c>
      <c r="J2915" s="5">
        <v>3.0</v>
      </c>
    </row>
    <row r="2916" hidden="1">
      <c r="A2916" s="1" t="s">
        <v>3638</v>
      </c>
      <c r="B2916" s="1">
        <v>216348.0</v>
      </c>
      <c r="C2916" s="1">
        <v>2.0</v>
      </c>
      <c r="D2916" s="1">
        <v>24.0</v>
      </c>
      <c r="E2916" s="1">
        <f t="shared" si="1"/>
        <v>42</v>
      </c>
      <c r="F2916" s="1" t="str">
        <f>VLOOKUP(E2916,State_code!$B$1:$C$56, 2, FALSE)</f>
        <v>PA</v>
      </c>
      <c r="G2916" s="1">
        <v>4204.0</v>
      </c>
      <c r="H2916" s="1">
        <v>50.0</v>
      </c>
      <c r="I2916" s="1" t="s">
        <v>3638</v>
      </c>
      <c r="J2916" s="5">
        <v>3.0</v>
      </c>
    </row>
    <row r="2917" hidden="1">
      <c r="A2917" s="1" t="s">
        <v>3639</v>
      </c>
      <c r="B2917" s="1">
        <v>216357.0</v>
      </c>
      <c r="C2917" s="1">
        <v>2.0</v>
      </c>
      <c r="D2917" s="1">
        <v>22.0</v>
      </c>
      <c r="E2917" s="1">
        <f t="shared" si="1"/>
        <v>42</v>
      </c>
      <c r="F2917" s="1" t="str">
        <f>VLOOKUP(E2917,State_code!$B$1:$C$56, 2, FALSE)</f>
        <v>PA</v>
      </c>
      <c r="G2917" s="1">
        <v>4216.0</v>
      </c>
      <c r="H2917" s="1">
        <v>39.0</v>
      </c>
      <c r="I2917" s="1" t="s">
        <v>3639</v>
      </c>
      <c r="J2917" s="5">
        <v>2.0</v>
      </c>
    </row>
    <row r="2918" hidden="1">
      <c r="A2918" s="1" t="s">
        <v>3640</v>
      </c>
      <c r="B2918" s="1">
        <v>216366.0</v>
      </c>
      <c r="C2918" s="1">
        <v>2.0</v>
      </c>
      <c r="D2918" s="1">
        <v>16.0</v>
      </c>
      <c r="E2918" s="1">
        <f t="shared" si="1"/>
        <v>42</v>
      </c>
      <c r="F2918" s="1" t="str">
        <f>VLOOKUP(E2918,State_code!$B$1:$C$56, 2, FALSE)</f>
        <v>PA</v>
      </c>
      <c r="G2918" s="1">
        <v>4202.0</v>
      </c>
      <c r="H2918" s="1">
        <v>-2.0</v>
      </c>
      <c r="I2918" s="1" t="s">
        <v>3640</v>
      </c>
      <c r="J2918" s="5">
        <v>4.0</v>
      </c>
    </row>
    <row r="2919" hidden="1">
      <c r="A2919" s="1" t="s">
        <v>3641</v>
      </c>
      <c r="B2919" s="1">
        <v>216436.0</v>
      </c>
      <c r="C2919" s="1">
        <v>2.0</v>
      </c>
      <c r="D2919" s="1">
        <v>7.0</v>
      </c>
      <c r="E2919" s="1">
        <f t="shared" si="1"/>
        <v>42</v>
      </c>
      <c r="F2919" s="1" t="str">
        <f>VLOOKUP(E2919,State_code!$B$1:$C$56, 2, FALSE)</f>
        <v>PA</v>
      </c>
      <c r="G2919" s="1">
        <v>4212.0</v>
      </c>
      <c r="H2919" s="1">
        <v>-2.0</v>
      </c>
      <c r="I2919" s="1" t="s">
        <v>3641</v>
      </c>
      <c r="J2919" s="5">
        <v>1.0</v>
      </c>
    </row>
    <row r="2920" hidden="1">
      <c r="A2920" s="1" t="s">
        <v>3642</v>
      </c>
      <c r="B2920" s="1">
        <v>216445.0</v>
      </c>
      <c r="C2920" s="1">
        <v>2.0</v>
      </c>
      <c r="D2920" s="1">
        <v>7.0</v>
      </c>
      <c r="E2920" s="1">
        <f t="shared" si="1"/>
        <v>42</v>
      </c>
      <c r="F2920" s="1" t="str">
        <f>VLOOKUP(E2920,State_code!$B$1:$C$56, 2, FALSE)</f>
        <v>PA</v>
      </c>
      <c r="G2920" s="1">
        <v>4214.0</v>
      </c>
      <c r="H2920" s="1">
        <v>-2.0</v>
      </c>
      <c r="I2920" s="1" t="s">
        <v>3642</v>
      </c>
      <c r="J2920" s="5">
        <v>1.0</v>
      </c>
    </row>
    <row r="2921" hidden="1">
      <c r="A2921" s="1" t="s">
        <v>3643</v>
      </c>
      <c r="B2921" s="1">
        <v>216454.0</v>
      </c>
      <c r="C2921" s="1">
        <v>2.0</v>
      </c>
      <c r="D2921" s="1">
        <v>7.0</v>
      </c>
      <c r="E2921" s="1">
        <f t="shared" si="1"/>
        <v>42</v>
      </c>
      <c r="F2921" s="1" t="str">
        <f>VLOOKUP(E2921,State_code!$B$1:$C$56, 2, FALSE)</f>
        <v>PA</v>
      </c>
      <c r="G2921" s="1">
        <v>4215.0</v>
      </c>
      <c r="H2921" s="1">
        <v>-2.0</v>
      </c>
      <c r="I2921" s="1" t="s">
        <v>3643</v>
      </c>
      <c r="J2921" s="5">
        <v>1.0</v>
      </c>
    </row>
    <row r="2922" hidden="1">
      <c r="A2922" s="1" t="s">
        <v>3644</v>
      </c>
      <c r="B2922" s="1">
        <v>216463.0</v>
      </c>
      <c r="C2922" s="1">
        <v>2.0</v>
      </c>
      <c r="D2922" s="1">
        <v>24.0</v>
      </c>
      <c r="E2922" s="1">
        <f t="shared" si="1"/>
        <v>42</v>
      </c>
      <c r="F2922" s="1" t="str">
        <f>VLOOKUP(E2922,State_code!$B$1:$C$56, 2, FALSE)</f>
        <v>PA</v>
      </c>
      <c r="G2922" s="1">
        <v>4217.0</v>
      </c>
      <c r="H2922" s="1">
        <v>73.0</v>
      </c>
      <c r="I2922" s="1" t="s">
        <v>3644</v>
      </c>
      <c r="J2922" s="5">
        <v>3.0</v>
      </c>
    </row>
    <row r="2923" hidden="1">
      <c r="A2923" s="1" t="s">
        <v>381</v>
      </c>
      <c r="B2923" s="1">
        <v>216524.0</v>
      </c>
      <c r="C2923" s="1">
        <v>2.0</v>
      </c>
      <c r="D2923" s="1">
        <v>21.0</v>
      </c>
      <c r="E2923" s="1">
        <f t="shared" si="1"/>
        <v>42</v>
      </c>
      <c r="F2923" s="1" t="str">
        <f>VLOOKUP(E2923,State_code!$B$1:$C$56, 2, FALSE)</f>
        <v>PA</v>
      </c>
      <c r="G2923" s="1">
        <v>4204.0</v>
      </c>
      <c r="H2923" s="1">
        <v>-2.0</v>
      </c>
      <c r="I2923" s="1" t="s">
        <v>381</v>
      </c>
      <c r="J2923" s="5">
        <v>3.0</v>
      </c>
    </row>
    <row r="2924" hidden="1">
      <c r="A2924" s="1" t="s">
        <v>3645</v>
      </c>
      <c r="B2924" s="1">
        <v>216542.0</v>
      </c>
      <c r="C2924" s="1">
        <v>2.0</v>
      </c>
      <c r="D2924" s="1">
        <v>22.0</v>
      </c>
      <c r="E2924" s="1">
        <f t="shared" si="1"/>
        <v>42</v>
      </c>
      <c r="F2924" s="1" t="str">
        <f>VLOOKUP(E2924,State_code!$B$1:$C$56, 2, FALSE)</f>
        <v>PA</v>
      </c>
      <c r="G2924" s="1">
        <v>4206.0</v>
      </c>
      <c r="H2924" s="1">
        <v>27.0</v>
      </c>
      <c r="I2924" s="1" t="s">
        <v>3645</v>
      </c>
      <c r="J2924" s="5">
        <v>4.0</v>
      </c>
    </row>
    <row r="2925" hidden="1">
      <c r="A2925" s="1" t="s">
        <v>3646</v>
      </c>
      <c r="B2925" s="1">
        <v>216551.0</v>
      </c>
      <c r="C2925" s="1">
        <v>2.0</v>
      </c>
      <c r="D2925" s="1">
        <v>1.0</v>
      </c>
      <c r="E2925" s="1">
        <f t="shared" si="1"/>
        <v>42</v>
      </c>
      <c r="F2925" s="1" t="str">
        <f>VLOOKUP(E2925,State_code!$B$1:$C$56, 2, FALSE)</f>
        <v>PA</v>
      </c>
      <c r="G2925" s="1">
        <v>4205.0</v>
      </c>
      <c r="H2925" s="1">
        <v>-2.0</v>
      </c>
      <c r="I2925" s="1" t="s">
        <v>3646</v>
      </c>
      <c r="J2925" s="5">
        <v>2.0</v>
      </c>
    </row>
    <row r="2926" hidden="1">
      <c r="A2926" s="1" t="s">
        <v>3647</v>
      </c>
      <c r="B2926" s="1">
        <v>216579.0</v>
      </c>
      <c r="C2926" s="1">
        <v>2.0</v>
      </c>
      <c r="D2926" s="1">
        <v>-2.0</v>
      </c>
      <c r="E2926" s="1">
        <f t="shared" si="1"/>
        <v>42</v>
      </c>
      <c r="F2926" s="1" t="str">
        <f>VLOOKUP(E2926,State_code!$B$1:$C$56, 2, FALSE)</f>
        <v>PA</v>
      </c>
      <c r="G2926" s="1">
        <v>4205.0</v>
      </c>
      <c r="H2926" s="1">
        <v>-2.0</v>
      </c>
      <c r="I2926" s="1" t="s">
        <v>3647</v>
      </c>
      <c r="J2926" s="5">
        <v>4.0</v>
      </c>
    </row>
    <row r="2927" hidden="1">
      <c r="A2927" s="1" t="s">
        <v>247</v>
      </c>
      <c r="B2927" s="1">
        <v>216597.0</v>
      </c>
      <c r="C2927" s="1">
        <v>2.0</v>
      </c>
      <c r="D2927" s="1">
        <v>16.0</v>
      </c>
      <c r="E2927" s="1">
        <f t="shared" si="1"/>
        <v>42</v>
      </c>
      <c r="F2927" s="1" t="str">
        <f>VLOOKUP(E2927,State_code!$B$1:$C$56, 2, FALSE)</f>
        <v>PA</v>
      </c>
      <c r="G2927" s="1">
        <v>4205.0</v>
      </c>
      <c r="H2927" s="1">
        <v>30.0</v>
      </c>
      <c r="I2927" s="1" t="s">
        <v>247</v>
      </c>
      <c r="J2927" s="5">
        <v>1.0</v>
      </c>
    </row>
    <row r="2928" hidden="1">
      <c r="A2928" s="1" t="s">
        <v>3648</v>
      </c>
      <c r="B2928" s="1">
        <v>216630.0</v>
      </c>
      <c r="C2928" s="1">
        <v>2.0</v>
      </c>
      <c r="D2928" s="1">
        <v>-2.0</v>
      </c>
      <c r="E2928" s="1">
        <f t="shared" si="1"/>
        <v>42</v>
      </c>
      <c r="F2928" s="1" t="str">
        <f>VLOOKUP(E2928,State_code!$B$1:$C$56, 2, FALSE)</f>
        <v>PA</v>
      </c>
      <c r="G2928" s="1">
        <v>4214.0</v>
      </c>
      <c r="H2928" s="1">
        <v>-2.0</v>
      </c>
      <c r="I2928" s="1" t="s">
        <v>3648</v>
      </c>
      <c r="J2928" s="5">
        <v>4.0</v>
      </c>
    </row>
    <row r="2929" hidden="1">
      <c r="A2929" s="1" t="s">
        <v>3649</v>
      </c>
      <c r="B2929" s="1">
        <v>216667.0</v>
      </c>
      <c r="C2929" s="1">
        <v>2.0</v>
      </c>
      <c r="D2929" s="1">
        <v>21.0</v>
      </c>
      <c r="E2929" s="1">
        <f t="shared" si="1"/>
        <v>42</v>
      </c>
      <c r="F2929" s="1" t="str">
        <f>VLOOKUP(E2929,State_code!$B$1:$C$56, 2, FALSE)</f>
        <v>PA</v>
      </c>
      <c r="G2929" s="1">
        <v>4214.0</v>
      </c>
      <c r="H2929" s="1">
        <v>-2.0</v>
      </c>
      <c r="I2929" s="1" t="s">
        <v>3649</v>
      </c>
      <c r="J2929" s="5">
        <v>4.0</v>
      </c>
    </row>
    <row r="2930" hidden="1">
      <c r="A2930" s="1" t="s">
        <v>3650</v>
      </c>
      <c r="B2930" s="1">
        <v>216694.0</v>
      </c>
      <c r="C2930" s="1">
        <v>2.0</v>
      </c>
      <c r="D2930" s="1">
        <v>19.0</v>
      </c>
      <c r="E2930" s="1">
        <f t="shared" si="1"/>
        <v>42</v>
      </c>
      <c r="F2930" s="1" t="str">
        <f>VLOOKUP(E2930,State_code!$B$1:$C$56, 2, FALSE)</f>
        <v>PA</v>
      </c>
      <c r="G2930" s="1">
        <v>4214.0</v>
      </c>
      <c r="H2930" s="1">
        <v>66.0</v>
      </c>
      <c r="I2930" s="1" t="s">
        <v>3650</v>
      </c>
      <c r="J2930" s="5">
        <v>4.0</v>
      </c>
    </row>
    <row r="2931" hidden="1">
      <c r="A2931" s="1" t="s">
        <v>3651</v>
      </c>
      <c r="B2931" s="1">
        <v>216746.0</v>
      </c>
      <c r="C2931" s="1">
        <v>2.0</v>
      </c>
      <c r="D2931" s="1">
        <v>-2.0</v>
      </c>
      <c r="E2931" s="1">
        <f t="shared" si="1"/>
        <v>42</v>
      </c>
      <c r="F2931" s="1" t="str">
        <f>VLOOKUP(E2931,State_code!$B$1:$C$56, 2, FALSE)</f>
        <v>PA</v>
      </c>
      <c r="G2931" s="1">
        <v>4207.0</v>
      </c>
      <c r="H2931" s="1">
        <v>-2.0</v>
      </c>
      <c r="I2931" s="1" t="s">
        <v>3651</v>
      </c>
      <c r="J2931" s="5">
        <v>1.0</v>
      </c>
    </row>
    <row r="2932" hidden="1">
      <c r="A2932" s="1" t="s">
        <v>3652</v>
      </c>
      <c r="B2932" s="1">
        <v>216764.0</v>
      </c>
      <c r="C2932" s="1">
        <v>2.0</v>
      </c>
      <c r="D2932" s="1">
        <v>16.0</v>
      </c>
      <c r="E2932" s="1">
        <f t="shared" si="1"/>
        <v>42</v>
      </c>
      <c r="F2932" s="1" t="str">
        <f>VLOOKUP(E2932,State_code!$B$1:$C$56, 2, FALSE)</f>
        <v>PA</v>
      </c>
      <c r="G2932" s="1">
        <v>4206.0</v>
      </c>
      <c r="H2932" s="1">
        <v>-2.0</v>
      </c>
      <c r="I2932" s="1" t="s">
        <v>3652</v>
      </c>
      <c r="J2932" s="5">
        <v>4.0</v>
      </c>
    </row>
    <row r="2933" hidden="1">
      <c r="A2933" s="1" t="s">
        <v>3653</v>
      </c>
      <c r="B2933" s="1">
        <v>216773.0</v>
      </c>
      <c r="C2933" s="1">
        <v>2.0</v>
      </c>
      <c r="D2933" s="1">
        <v>-2.0</v>
      </c>
      <c r="E2933" s="1">
        <f t="shared" si="1"/>
        <v>42</v>
      </c>
      <c r="F2933" s="1" t="str">
        <f>VLOOKUP(E2933,State_code!$B$1:$C$56, 2, FALSE)</f>
        <v>PA</v>
      </c>
      <c r="G2933" s="1">
        <v>4212.0</v>
      </c>
      <c r="H2933" s="1">
        <v>-2.0</v>
      </c>
      <c r="I2933" s="1" t="s">
        <v>3653</v>
      </c>
      <c r="J2933" s="5">
        <v>4.0</v>
      </c>
    </row>
    <row r="2934" hidden="1">
      <c r="A2934" s="1" t="s">
        <v>2669</v>
      </c>
      <c r="B2934" s="1">
        <v>216807.0</v>
      </c>
      <c r="C2934" s="1">
        <v>2.0</v>
      </c>
      <c r="D2934" s="1">
        <v>21.0</v>
      </c>
      <c r="E2934" s="1">
        <f t="shared" si="1"/>
        <v>42</v>
      </c>
      <c r="F2934" s="1" t="str">
        <f>VLOOKUP(E2934,State_code!$B$1:$C$56, 2, FALSE)</f>
        <v>PA</v>
      </c>
      <c r="G2934" s="1">
        <v>4216.0</v>
      </c>
      <c r="H2934" s="1">
        <v>66.0</v>
      </c>
      <c r="I2934" s="1" t="s">
        <v>2669</v>
      </c>
      <c r="J2934" s="5">
        <v>4.0</v>
      </c>
    </row>
    <row r="2935" hidden="1">
      <c r="A2935" s="1" t="s">
        <v>3654</v>
      </c>
      <c r="B2935" s="1">
        <v>216816.0</v>
      </c>
      <c r="C2935" s="1">
        <v>2.0</v>
      </c>
      <c r="D2935" s="1">
        <v>24.0</v>
      </c>
      <c r="E2935" s="1">
        <f t="shared" si="1"/>
        <v>42</v>
      </c>
      <c r="F2935" s="1" t="str">
        <f>VLOOKUP(E2935,State_code!$B$1:$C$56, 2, FALSE)</f>
        <v>PA</v>
      </c>
      <c r="G2935" s="1">
        <v>4204.0</v>
      </c>
      <c r="H2935" s="1">
        <v>79.0</v>
      </c>
      <c r="I2935" s="1" t="s">
        <v>3654</v>
      </c>
      <c r="J2935" s="5">
        <v>2.0</v>
      </c>
    </row>
    <row r="2936" hidden="1">
      <c r="A2936" s="1" t="s">
        <v>3655</v>
      </c>
      <c r="B2936" s="1">
        <v>216825.0</v>
      </c>
      <c r="C2936" s="1">
        <v>2.0</v>
      </c>
      <c r="D2936" s="1">
        <v>9.0</v>
      </c>
      <c r="E2936" s="1">
        <f t="shared" si="1"/>
        <v>42</v>
      </c>
      <c r="F2936" s="1" t="str">
        <f>VLOOKUP(E2936,State_code!$B$1:$C$56, 2, FALSE)</f>
        <v>PA</v>
      </c>
      <c r="G2936" s="1">
        <v>4214.0</v>
      </c>
      <c r="H2936" s="1">
        <v>-2.0</v>
      </c>
      <c r="I2936" s="1" t="s">
        <v>3655</v>
      </c>
      <c r="J2936" s="5">
        <v>1.0</v>
      </c>
    </row>
    <row r="2937" hidden="1">
      <c r="A2937" s="1" t="s">
        <v>836</v>
      </c>
      <c r="B2937" s="1">
        <v>216852.0</v>
      </c>
      <c r="C2937" s="1">
        <v>2.0</v>
      </c>
      <c r="D2937" s="1">
        <v>17.0</v>
      </c>
      <c r="E2937" s="1">
        <f t="shared" si="1"/>
        <v>42</v>
      </c>
      <c r="F2937" s="1" t="str">
        <f>VLOOKUP(E2937,State_code!$B$1:$C$56, 2, FALSE)</f>
        <v>PA</v>
      </c>
      <c r="G2937" s="1">
        <v>4205.0</v>
      </c>
      <c r="H2937" s="1">
        <v>-2.0</v>
      </c>
      <c r="I2937" s="1" t="s">
        <v>836</v>
      </c>
      <c r="J2937" s="5">
        <v>2.0</v>
      </c>
    </row>
    <row r="2938" hidden="1">
      <c r="A2938" s="1" t="s">
        <v>141</v>
      </c>
      <c r="B2938" s="1">
        <v>216931.0</v>
      </c>
      <c r="C2938" s="1">
        <v>2.0</v>
      </c>
      <c r="D2938" s="1">
        <v>17.0</v>
      </c>
      <c r="E2938" s="1">
        <f t="shared" si="1"/>
        <v>42</v>
      </c>
      <c r="F2938" s="1" t="str">
        <f>VLOOKUP(E2938,State_code!$B$1:$C$56, 2, FALSE)</f>
        <v>PA</v>
      </c>
      <c r="G2938" s="1">
        <v>4208.0</v>
      </c>
      <c r="H2938" s="1">
        <v>-2.0</v>
      </c>
      <c r="I2938" s="1" t="s">
        <v>141</v>
      </c>
      <c r="J2938" s="5">
        <v>1.0</v>
      </c>
    </row>
    <row r="2939" hidden="1">
      <c r="A2939" s="1" t="s">
        <v>3656</v>
      </c>
      <c r="B2939" s="1">
        <v>216940.0</v>
      </c>
      <c r="C2939" s="1">
        <v>2.0</v>
      </c>
      <c r="D2939" s="1">
        <v>7.0</v>
      </c>
      <c r="E2939" s="1">
        <f t="shared" si="1"/>
        <v>42</v>
      </c>
      <c r="F2939" s="1" t="str">
        <f>VLOOKUP(E2939,State_code!$B$1:$C$56, 2, FALSE)</f>
        <v>PA</v>
      </c>
      <c r="G2939" s="1">
        <v>4205.0</v>
      </c>
      <c r="H2939" s="1">
        <v>-2.0</v>
      </c>
      <c r="I2939" s="1" t="s">
        <v>3656</v>
      </c>
      <c r="J2939" s="5">
        <v>1.0</v>
      </c>
    </row>
    <row r="2940" hidden="1">
      <c r="A2940" s="1" t="s">
        <v>3657</v>
      </c>
      <c r="B2940" s="1">
        <v>217013.0</v>
      </c>
      <c r="C2940" s="1">
        <v>2.0</v>
      </c>
      <c r="D2940" s="1">
        <v>19.0</v>
      </c>
      <c r="E2940" s="1">
        <f t="shared" si="1"/>
        <v>42</v>
      </c>
      <c r="F2940" s="1" t="str">
        <f>VLOOKUP(E2940,State_code!$B$1:$C$56, 2, FALSE)</f>
        <v>PA</v>
      </c>
      <c r="G2940" s="1">
        <v>4213.0</v>
      </c>
      <c r="H2940" s="1">
        <v>66.0</v>
      </c>
      <c r="I2940" s="1" t="s">
        <v>3657</v>
      </c>
      <c r="J2940" s="5">
        <v>4.0</v>
      </c>
    </row>
    <row r="2941" hidden="1">
      <c r="A2941" s="1" t="s">
        <v>3658</v>
      </c>
      <c r="B2941" s="1">
        <v>217040.0</v>
      </c>
      <c r="C2941" s="1">
        <v>2.0</v>
      </c>
      <c r="D2941" s="1">
        <v>24.0</v>
      </c>
      <c r="E2941" s="1">
        <f t="shared" si="1"/>
        <v>42</v>
      </c>
      <c r="F2941" s="1" t="str">
        <f>VLOOKUP(E2941,State_code!$B$1:$C$56, 2, FALSE)</f>
        <v>PA</v>
      </c>
      <c r="G2941" s="1">
        <v>4208.0</v>
      </c>
      <c r="H2941" s="1">
        <v>80.0</v>
      </c>
      <c r="I2941" s="1" t="s">
        <v>3658</v>
      </c>
      <c r="J2941" s="5">
        <v>1.0</v>
      </c>
    </row>
    <row r="2942" hidden="1">
      <c r="A2942" s="1" t="s">
        <v>3659</v>
      </c>
      <c r="B2942" s="1">
        <v>217059.0</v>
      </c>
      <c r="C2942" s="1">
        <v>2.0</v>
      </c>
      <c r="D2942" s="1">
        <v>20.0</v>
      </c>
      <c r="E2942" s="1">
        <f t="shared" si="1"/>
        <v>42</v>
      </c>
      <c r="F2942" s="1" t="str">
        <f>VLOOKUP(E2942,State_code!$B$1:$C$56, 2, FALSE)</f>
        <v>PA</v>
      </c>
      <c r="G2942" s="1">
        <v>4210.0</v>
      </c>
      <c r="H2942" s="1">
        <v>-2.0</v>
      </c>
      <c r="I2942" s="1" t="s">
        <v>3659</v>
      </c>
      <c r="J2942" s="5">
        <v>4.0</v>
      </c>
    </row>
    <row r="2943" hidden="1">
      <c r="A2943" s="1" t="s">
        <v>3660</v>
      </c>
      <c r="B2943" s="1">
        <v>217077.0</v>
      </c>
      <c r="C2943" s="1">
        <v>2.0</v>
      </c>
      <c r="D2943" s="1">
        <v>7.0</v>
      </c>
      <c r="E2943" s="1">
        <f t="shared" si="1"/>
        <v>42</v>
      </c>
      <c r="F2943" s="1" t="str">
        <f>VLOOKUP(E2943,State_code!$B$1:$C$56, 2, FALSE)</f>
        <v>PA</v>
      </c>
      <c r="G2943" s="1">
        <v>4210.0</v>
      </c>
      <c r="H2943" s="1">
        <v>-2.0</v>
      </c>
      <c r="I2943" s="1" t="s">
        <v>3660</v>
      </c>
      <c r="J2943" s="5">
        <v>3.0</v>
      </c>
    </row>
    <row r="2944" hidden="1">
      <c r="A2944" s="1" t="s">
        <v>741</v>
      </c>
      <c r="B2944" s="1">
        <v>217156.0</v>
      </c>
      <c r="C2944" s="1">
        <v>1.0</v>
      </c>
      <c r="D2944" s="1">
        <v>15.0</v>
      </c>
      <c r="E2944" s="1">
        <f t="shared" si="1"/>
        <v>44</v>
      </c>
      <c r="F2944" s="1" t="str">
        <f>VLOOKUP(E2944,State_code!$B$1:$C$56, 2, FALSE)</f>
        <v>RI</v>
      </c>
      <c r="G2944" s="1">
        <v>4401.0</v>
      </c>
      <c r="H2944" s="1">
        <v>-2.0</v>
      </c>
      <c r="I2944" s="1" t="s">
        <v>741</v>
      </c>
      <c r="J2944" s="5">
        <v>3.0</v>
      </c>
    </row>
    <row r="2945" hidden="1">
      <c r="A2945" s="1" t="s">
        <v>3661</v>
      </c>
      <c r="B2945" s="1">
        <v>217165.0</v>
      </c>
      <c r="C2945" s="1">
        <v>1.0</v>
      </c>
      <c r="D2945" s="1">
        <v>18.0</v>
      </c>
      <c r="E2945" s="1">
        <f t="shared" si="1"/>
        <v>44</v>
      </c>
      <c r="F2945" s="1" t="str">
        <f>VLOOKUP(E2945,State_code!$B$1:$C$56, 2, FALSE)</f>
        <v>RI</v>
      </c>
      <c r="G2945" s="1">
        <v>4401.0</v>
      </c>
      <c r="H2945" s="1">
        <v>-2.0</v>
      </c>
      <c r="I2945" s="1" t="s">
        <v>3661</v>
      </c>
      <c r="J2945" s="5">
        <v>4.0</v>
      </c>
    </row>
    <row r="2946" hidden="1">
      <c r="A2946" s="1" t="s">
        <v>3662</v>
      </c>
      <c r="B2946" s="1">
        <v>217235.0</v>
      </c>
      <c r="C2946" s="1">
        <v>1.0</v>
      </c>
      <c r="D2946" s="1">
        <v>18.0</v>
      </c>
      <c r="E2946" s="1">
        <f t="shared" si="1"/>
        <v>44</v>
      </c>
      <c r="F2946" s="1" t="str">
        <f>VLOOKUP(E2946,State_code!$B$1:$C$56, 2, FALSE)</f>
        <v>RI</v>
      </c>
      <c r="G2946" s="1">
        <v>4402.0</v>
      </c>
      <c r="H2946" s="1">
        <v>-2.0</v>
      </c>
      <c r="I2946" s="1" t="s">
        <v>3662</v>
      </c>
      <c r="J2946" s="5">
        <v>3.0</v>
      </c>
    </row>
    <row r="2947" hidden="1">
      <c r="A2947" s="1" t="s">
        <v>3663</v>
      </c>
      <c r="B2947" s="1">
        <v>217305.0</v>
      </c>
      <c r="C2947" s="1">
        <v>1.0</v>
      </c>
      <c r="D2947" s="1">
        <v>20.0</v>
      </c>
      <c r="E2947" s="1">
        <f t="shared" si="1"/>
        <v>44</v>
      </c>
      <c r="F2947" s="1" t="str">
        <f>VLOOKUP(E2947,State_code!$B$1:$C$56, 2, FALSE)</f>
        <v>RI</v>
      </c>
      <c r="G2947" s="1">
        <v>4402.0</v>
      </c>
      <c r="H2947" s="1">
        <v>-2.0</v>
      </c>
      <c r="I2947" s="1" t="s">
        <v>3663</v>
      </c>
      <c r="J2947" s="5">
        <v>1.0</v>
      </c>
    </row>
    <row r="2948" hidden="1">
      <c r="A2948" s="1" t="s">
        <v>3664</v>
      </c>
      <c r="B2948" s="1">
        <v>217323.0</v>
      </c>
      <c r="C2948" s="1">
        <v>1.0</v>
      </c>
      <c r="D2948" s="1">
        <v>-2.0</v>
      </c>
      <c r="E2948" s="1">
        <f t="shared" si="1"/>
        <v>44</v>
      </c>
      <c r="F2948" s="1" t="str">
        <f>VLOOKUP(E2948,State_code!$B$1:$C$56, 2, FALSE)</f>
        <v>RI</v>
      </c>
      <c r="G2948" s="1">
        <v>4401.0</v>
      </c>
      <c r="H2948" s="1">
        <v>-2.0</v>
      </c>
      <c r="I2948" s="1" t="s">
        <v>3664</v>
      </c>
      <c r="J2948" s="5">
        <v>4.0</v>
      </c>
    </row>
    <row r="2949" hidden="1">
      <c r="A2949" s="1" t="s">
        <v>3665</v>
      </c>
      <c r="B2949" s="1">
        <v>217402.0</v>
      </c>
      <c r="C2949" s="1">
        <v>1.0</v>
      </c>
      <c r="D2949" s="1">
        <v>18.0</v>
      </c>
      <c r="E2949" s="1">
        <f t="shared" si="1"/>
        <v>44</v>
      </c>
      <c r="F2949" s="1" t="str">
        <f>VLOOKUP(E2949,State_code!$B$1:$C$56, 2, FALSE)</f>
        <v>RI</v>
      </c>
      <c r="G2949" s="1">
        <v>4402.0</v>
      </c>
      <c r="H2949" s="1">
        <v>30.0</v>
      </c>
      <c r="I2949" s="1" t="s">
        <v>3665</v>
      </c>
      <c r="J2949" s="5">
        <v>1.0</v>
      </c>
    </row>
    <row r="2950" hidden="1">
      <c r="A2950" s="1" t="s">
        <v>3666</v>
      </c>
      <c r="B2950" s="1">
        <v>217420.0</v>
      </c>
      <c r="C2950" s="1">
        <v>1.0</v>
      </c>
      <c r="D2950" s="1">
        <v>18.0</v>
      </c>
      <c r="E2950" s="1">
        <f t="shared" si="1"/>
        <v>44</v>
      </c>
      <c r="F2950" s="1" t="str">
        <f>VLOOKUP(E2950,State_code!$B$1:$C$56, 2, FALSE)</f>
        <v>RI</v>
      </c>
      <c r="G2950" s="1">
        <v>4401.0</v>
      </c>
      <c r="H2950" s="1">
        <v>-2.0</v>
      </c>
      <c r="I2950" s="1" t="s">
        <v>3666</v>
      </c>
      <c r="J2950" s="5">
        <v>1.0</v>
      </c>
    </row>
    <row r="2951" hidden="1">
      <c r="A2951" s="1" t="s">
        <v>3667</v>
      </c>
      <c r="B2951" s="1">
        <v>217475.0</v>
      </c>
      <c r="C2951" s="1">
        <v>1.0</v>
      </c>
      <c r="D2951" s="1">
        <v>1.0</v>
      </c>
      <c r="E2951" s="1">
        <f t="shared" si="1"/>
        <v>44</v>
      </c>
      <c r="F2951" s="1" t="str">
        <f>VLOOKUP(E2951,State_code!$B$1:$C$56, 2, FALSE)</f>
        <v>RI</v>
      </c>
      <c r="G2951" s="1">
        <v>4402.0</v>
      </c>
      <c r="H2951" s="1">
        <v>-2.0</v>
      </c>
      <c r="I2951" s="1" t="s">
        <v>3667</v>
      </c>
      <c r="J2951" s="5">
        <v>3.0</v>
      </c>
    </row>
    <row r="2952" hidden="1">
      <c r="A2952" s="1" t="s">
        <v>733</v>
      </c>
      <c r="B2952" s="1">
        <v>217484.0</v>
      </c>
      <c r="C2952" s="1">
        <v>1.0</v>
      </c>
      <c r="D2952" s="1">
        <v>16.0</v>
      </c>
      <c r="E2952" s="1">
        <f t="shared" si="1"/>
        <v>44</v>
      </c>
      <c r="F2952" s="1" t="str">
        <f>VLOOKUP(E2952,State_code!$B$1:$C$56, 2, FALSE)</f>
        <v>RI</v>
      </c>
      <c r="G2952" s="1">
        <v>4402.0</v>
      </c>
      <c r="H2952" s="1">
        <v>-2.0</v>
      </c>
      <c r="I2952" s="1" t="s">
        <v>733</v>
      </c>
      <c r="J2952" s="5">
        <v>1.0</v>
      </c>
    </row>
    <row r="2953" hidden="1">
      <c r="A2953" s="1" t="s">
        <v>1028</v>
      </c>
      <c r="B2953" s="1">
        <v>217493.0</v>
      </c>
      <c r="C2953" s="1">
        <v>1.0</v>
      </c>
      <c r="D2953" s="1">
        <v>18.0</v>
      </c>
      <c r="E2953" s="1">
        <f t="shared" si="1"/>
        <v>44</v>
      </c>
      <c r="F2953" s="1" t="str">
        <f>VLOOKUP(E2953,State_code!$B$1:$C$56, 2, FALSE)</f>
        <v>RI</v>
      </c>
      <c r="G2953" s="1">
        <v>4401.0</v>
      </c>
      <c r="H2953" s="1">
        <v>-2.0</v>
      </c>
      <c r="I2953" s="1" t="s">
        <v>1028</v>
      </c>
      <c r="J2953" s="5">
        <v>1.0</v>
      </c>
    </row>
    <row r="2954" hidden="1">
      <c r="A2954" s="1" t="s">
        <v>3668</v>
      </c>
      <c r="B2954" s="1">
        <v>217518.0</v>
      </c>
      <c r="C2954" s="1">
        <v>1.0</v>
      </c>
      <c r="D2954" s="1">
        <v>19.0</v>
      </c>
      <c r="E2954" s="1">
        <f t="shared" si="1"/>
        <v>44</v>
      </c>
      <c r="F2954" s="1" t="str">
        <f>VLOOKUP(E2954,State_code!$B$1:$C$56, 2, FALSE)</f>
        <v>RI</v>
      </c>
      <c r="G2954" s="1">
        <v>4401.0</v>
      </c>
      <c r="H2954" s="1">
        <v>-2.0</v>
      </c>
      <c r="I2954" s="1" t="s">
        <v>3668</v>
      </c>
      <c r="J2954" s="5">
        <v>2.0</v>
      </c>
    </row>
    <row r="2955" hidden="1">
      <c r="A2955" s="1" t="s">
        <v>3669</v>
      </c>
      <c r="B2955" s="1">
        <v>217536.0</v>
      </c>
      <c r="C2955" s="1">
        <v>1.0</v>
      </c>
      <c r="D2955" s="1">
        <v>18.0</v>
      </c>
      <c r="E2955" s="1">
        <f t="shared" si="1"/>
        <v>44</v>
      </c>
      <c r="F2955" s="1" t="str">
        <f>VLOOKUP(E2955,State_code!$B$1:$C$56, 2, FALSE)</f>
        <v>RI</v>
      </c>
      <c r="G2955" s="1">
        <v>4401.0</v>
      </c>
      <c r="H2955" s="1">
        <v>30.0</v>
      </c>
      <c r="I2955" s="1" t="s">
        <v>3669</v>
      </c>
      <c r="J2955" s="5">
        <v>2.0</v>
      </c>
    </row>
    <row r="2956" hidden="1">
      <c r="A2956" s="1" t="s">
        <v>3670</v>
      </c>
      <c r="B2956" s="1">
        <v>217581.0</v>
      </c>
      <c r="C2956" s="1">
        <v>1.0</v>
      </c>
      <c r="D2956" s="1">
        <v>-2.0</v>
      </c>
      <c r="E2956" s="1">
        <f t="shared" si="1"/>
        <v>44</v>
      </c>
      <c r="F2956" s="1" t="str">
        <f>VLOOKUP(E2956,State_code!$B$1:$C$56, 2, FALSE)</f>
        <v>RI</v>
      </c>
      <c r="G2956" s="1">
        <v>4402.0</v>
      </c>
      <c r="H2956" s="1">
        <v>-2.0</v>
      </c>
      <c r="I2956" s="1" t="s">
        <v>3670</v>
      </c>
      <c r="J2956" s="5">
        <v>1.0</v>
      </c>
    </row>
    <row r="2957" hidden="1">
      <c r="A2957" s="1" t="s">
        <v>3671</v>
      </c>
      <c r="B2957" s="1">
        <v>217606.0</v>
      </c>
      <c r="C2957" s="1">
        <v>1.0</v>
      </c>
      <c r="D2957" s="1">
        <v>24.0</v>
      </c>
      <c r="E2957" s="1">
        <f t="shared" si="1"/>
        <v>25</v>
      </c>
      <c r="F2957" s="1" t="str">
        <f>VLOOKUP(E2957,State_code!$B$1:$C$56, 2, FALSE)</f>
        <v>MA</v>
      </c>
      <c r="G2957" s="1">
        <v>2503.0</v>
      </c>
      <c r="H2957" s="1">
        <v>27.0</v>
      </c>
      <c r="I2957" s="1" t="s">
        <v>3671</v>
      </c>
      <c r="J2957" s="5">
        <v>3.0</v>
      </c>
    </row>
    <row r="2958" hidden="1">
      <c r="A2958" s="1" t="s">
        <v>3672</v>
      </c>
      <c r="B2958" s="1">
        <v>217615.0</v>
      </c>
      <c r="C2958" s="1">
        <v>5.0</v>
      </c>
      <c r="D2958" s="1">
        <v>4.0</v>
      </c>
      <c r="E2958" s="1">
        <f t="shared" si="1"/>
        <v>45</v>
      </c>
      <c r="F2958" s="1" t="str">
        <f>VLOOKUP(E2958,State_code!$B$1:$C$56, 2, FALSE)</f>
        <v>SC</v>
      </c>
      <c r="G2958" s="1">
        <v>4502.0</v>
      </c>
      <c r="H2958" s="1">
        <v>-2.0</v>
      </c>
      <c r="I2958" s="1" t="s">
        <v>3672</v>
      </c>
      <c r="J2958" s="5">
        <v>1.0</v>
      </c>
    </row>
    <row r="2959" hidden="1">
      <c r="A2959" s="1" t="s">
        <v>3673</v>
      </c>
      <c r="B2959" s="1">
        <v>217624.0</v>
      </c>
      <c r="C2959" s="1">
        <v>5.0</v>
      </c>
      <c r="D2959" s="1">
        <v>21.0</v>
      </c>
      <c r="E2959" s="1">
        <f t="shared" si="1"/>
        <v>45</v>
      </c>
      <c r="F2959" s="1" t="str">
        <f>VLOOKUP(E2959,State_code!$B$1:$C$56, 2, FALSE)</f>
        <v>SC</v>
      </c>
      <c r="G2959" s="1">
        <v>4506.0</v>
      </c>
      <c r="H2959" s="1">
        <v>51.0</v>
      </c>
      <c r="I2959" s="1" t="s">
        <v>3673</v>
      </c>
      <c r="J2959" s="5">
        <v>1.0</v>
      </c>
    </row>
    <row r="2960" hidden="1">
      <c r="A2960" s="1" t="s">
        <v>1981</v>
      </c>
      <c r="B2960" s="1">
        <v>217633.0</v>
      </c>
      <c r="C2960" s="1">
        <v>5.0</v>
      </c>
      <c r="D2960" s="1">
        <v>18.0</v>
      </c>
      <c r="E2960" s="1">
        <f t="shared" si="1"/>
        <v>45</v>
      </c>
      <c r="F2960" s="1" t="str">
        <f>VLOOKUP(E2960,State_code!$B$1:$C$56, 2, FALSE)</f>
        <v>SC</v>
      </c>
      <c r="G2960" s="1">
        <v>4503.0</v>
      </c>
      <c r="H2960" s="1">
        <v>54.0</v>
      </c>
      <c r="I2960" s="1" t="s">
        <v>1981</v>
      </c>
      <c r="J2960" s="5">
        <v>4.0</v>
      </c>
    </row>
    <row r="2961" hidden="1">
      <c r="A2961" s="1" t="s">
        <v>3674</v>
      </c>
      <c r="B2961" s="1">
        <v>217688.0</v>
      </c>
      <c r="C2961" s="1">
        <v>5.0</v>
      </c>
      <c r="D2961" s="1">
        <v>19.0</v>
      </c>
      <c r="E2961" s="1">
        <f t="shared" si="1"/>
        <v>45</v>
      </c>
      <c r="F2961" s="1" t="str">
        <f>VLOOKUP(E2961,State_code!$B$1:$C$56, 2, FALSE)</f>
        <v>SC</v>
      </c>
      <c r="G2961" s="1">
        <v>4506.0</v>
      </c>
      <c r="H2961" s="1">
        <v>54.0</v>
      </c>
      <c r="I2961" s="1" t="s">
        <v>3674</v>
      </c>
      <c r="J2961" s="5">
        <v>4.0</v>
      </c>
    </row>
    <row r="2962" hidden="1">
      <c r="A2962" s="1" t="s">
        <v>3675</v>
      </c>
      <c r="B2962" s="1">
        <v>217712.0</v>
      </c>
      <c r="C2962" s="1">
        <v>5.0</v>
      </c>
      <c r="D2962" s="1">
        <v>7.0</v>
      </c>
      <c r="E2962" s="1">
        <f t="shared" si="1"/>
        <v>45</v>
      </c>
      <c r="F2962" s="1" t="str">
        <f>VLOOKUP(E2962,State_code!$B$1:$C$56, 2, FALSE)</f>
        <v>SC</v>
      </c>
      <c r="G2962" s="1">
        <v>4501.0</v>
      </c>
      <c r="H2962" s="1">
        <v>-2.0</v>
      </c>
      <c r="I2962" s="1" t="s">
        <v>3675</v>
      </c>
      <c r="J2962" s="5">
        <v>4.0</v>
      </c>
    </row>
    <row r="2963" hidden="1">
      <c r="A2963" s="1" t="s">
        <v>49</v>
      </c>
      <c r="B2963" s="1">
        <v>217721.0</v>
      </c>
      <c r="C2963" s="1">
        <v>5.0</v>
      </c>
      <c r="D2963" s="1">
        <v>22.0</v>
      </c>
      <c r="E2963" s="1">
        <f t="shared" si="1"/>
        <v>45</v>
      </c>
      <c r="F2963" s="1" t="str">
        <f>VLOOKUP(E2963,State_code!$B$1:$C$56, 2, FALSE)</f>
        <v>SC</v>
      </c>
      <c r="G2963" s="1">
        <v>4506.0</v>
      </c>
      <c r="H2963" s="1">
        <v>54.0</v>
      </c>
      <c r="I2963" s="1" t="s">
        <v>49</v>
      </c>
      <c r="J2963" s="5">
        <v>1.0</v>
      </c>
    </row>
    <row r="2964" hidden="1">
      <c r="A2964" s="1" t="s">
        <v>3676</v>
      </c>
      <c r="B2964" s="1">
        <v>217749.0</v>
      </c>
      <c r="C2964" s="1">
        <v>5.0</v>
      </c>
      <c r="D2964" s="1">
        <v>20.0</v>
      </c>
      <c r="E2964" s="1">
        <f t="shared" si="1"/>
        <v>45</v>
      </c>
      <c r="F2964" s="1" t="str">
        <f>VLOOKUP(E2964,State_code!$B$1:$C$56, 2, FALSE)</f>
        <v>SC</v>
      </c>
      <c r="G2964" s="1">
        <v>4504.0</v>
      </c>
      <c r="H2964" s="1">
        <v>102.0</v>
      </c>
      <c r="I2964" s="1" t="s">
        <v>3676</v>
      </c>
      <c r="J2964" s="5">
        <v>1.0</v>
      </c>
    </row>
    <row r="2965" hidden="1">
      <c r="A2965" s="1" t="s">
        <v>3677</v>
      </c>
      <c r="B2965" s="1">
        <v>217776.0</v>
      </c>
      <c r="C2965" s="1">
        <v>5.0</v>
      </c>
      <c r="D2965" s="1">
        <v>20.0</v>
      </c>
      <c r="E2965" s="1">
        <f t="shared" si="1"/>
        <v>45</v>
      </c>
      <c r="F2965" s="1" t="str">
        <f>VLOOKUP(E2965,State_code!$B$1:$C$56, 2, FALSE)</f>
        <v>SC</v>
      </c>
      <c r="G2965" s="1">
        <v>4503.0</v>
      </c>
      <c r="H2965" s="1">
        <v>89.0</v>
      </c>
      <c r="I2965" s="1" t="s">
        <v>3677</v>
      </c>
      <c r="J2965" s="5">
        <v>4.0</v>
      </c>
    </row>
    <row r="2966" hidden="1">
      <c r="A2966" s="1" t="s">
        <v>3678</v>
      </c>
      <c r="B2966" s="1">
        <v>217794.0</v>
      </c>
      <c r="C2966" s="1">
        <v>5.0</v>
      </c>
      <c r="D2966" s="1">
        <v>-2.0</v>
      </c>
      <c r="E2966" s="1">
        <f t="shared" si="1"/>
        <v>45</v>
      </c>
      <c r="F2966" s="1" t="str">
        <f>VLOOKUP(E2966,State_code!$B$1:$C$56, 2, FALSE)</f>
        <v>SC</v>
      </c>
      <c r="G2966" s="1">
        <v>4506.0</v>
      </c>
      <c r="H2966" s="1">
        <v>-2.0</v>
      </c>
      <c r="I2966" s="1" t="s">
        <v>3678</v>
      </c>
      <c r="J2966" s="5">
        <v>1.0</v>
      </c>
    </row>
    <row r="2967" hidden="1">
      <c r="A2967" s="1" t="s">
        <v>3679</v>
      </c>
      <c r="B2967" s="1">
        <v>217819.0</v>
      </c>
      <c r="C2967" s="1">
        <v>5.0</v>
      </c>
      <c r="D2967" s="1">
        <v>19.0</v>
      </c>
      <c r="E2967" s="1">
        <f t="shared" si="1"/>
        <v>45</v>
      </c>
      <c r="F2967" s="1" t="str">
        <f>VLOOKUP(E2967,State_code!$B$1:$C$56, 2, FALSE)</f>
        <v>SC</v>
      </c>
      <c r="G2967" s="1">
        <v>4506.0</v>
      </c>
      <c r="H2967" s="1">
        <v>-2.0</v>
      </c>
      <c r="I2967" s="1" t="s">
        <v>3679</v>
      </c>
      <c r="J2967" s="5">
        <v>1.0</v>
      </c>
    </row>
    <row r="2968" hidden="1">
      <c r="A2968" s="1" t="s">
        <v>3680</v>
      </c>
      <c r="B2968" s="1">
        <v>217828.0</v>
      </c>
      <c r="C2968" s="1">
        <v>5.0</v>
      </c>
      <c r="D2968" s="1">
        <v>-2.0</v>
      </c>
      <c r="E2968" s="1">
        <f t="shared" si="1"/>
        <v>45</v>
      </c>
      <c r="F2968" s="1" t="str">
        <f>VLOOKUP(E2968,State_code!$B$1:$C$56, 2, FALSE)</f>
        <v>SC</v>
      </c>
      <c r="G2968" s="1">
        <v>4503.0</v>
      </c>
      <c r="H2968" s="1">
        <v>-2.0</v>
      </c>
      <c r="I2968" s="1" t="s">
        <v>3680</v>
      </c>
      <c r="J2968" s="5">
        <v>1.0</v>
      </c>
    </row>
    <row r="2969" hidden="1">
      <c r="A2969" s="1" t="s">
        <v>3681</v>
      </c>
      <c r="B2969" s="1">
        <v>217837.0</v>
      </c>
      <c r="C2969" s="1">
        <v>5.0</v>
      </c>
      <c r="D2969" s="1">
        <v>9.0</v>
      </c>
      <c r="E2969" s="1">
        <f t="shared" si="1"/>
        <v>45</v>
      </c>
      <c r="F2969" s="1" t="str">
        <f>VLOOKUP(E2969,State_code!$B$1:$C$56, 2, FALSE)</f>
        <v>SC</v>
      </c>
      <c r="G2969" s="1">
        <v>4507.0</v>
      </c>
      <c r="H2969" s="1">
        <v>-2.0</v>
      </c>
      <c r="I2969" s="1" t="s">
        <v>3681</v>
      </c>
      <c r="J2969" s="5">
        <v>1.0</v>
      </c>
    </row>
    <row r="2970" hidden="1">
      <c r="A2970" s="1" t="s">
        <v>3682</v>
      </c>
      <c r="B2970" s="1">
        <v>217864.0</v>
      </c>
      <c r="C2970" s="1">
        <v>5.0</v>
      </c>
      <c r="D2970" s="1">
        <v>18.0</v>
      </c>
      <c r="E2970" s="1">
        <f t="shared" si="1"/>
        <v>45</v>
      </c>
      <c r="F2970" s="1" t="str">
        <f>VLOOKUP(E2970,State_code!$B$1:$C$56, 2, FALSE)</f>
        <v>SC</v>
      </c>
      <c r="G2970" s="1">
        <v>4506.0</v>
      </c>
      <c r="H2970" s="1">
        <v>-2.0</v>
      </c>
      <c r="I2970" s="1" t="s">
        <v>3682</v>
      </c>
      <c r="J2970" s="5">
        <v>1.0</v>
      </c>
    </row>
    <row r="2971" hidden="1">
      <c r="A2971" s="1" t="s">
        <v>3683</v>
      </c>
      <c r="B2971" s="1">
        <v>217873.0</v>
      </c>
      <c r="C2971" s="1">
        <v>5.0</v>
      </c>
      <c r="D2971" s="1">
        <v>21.0</v>
      </c>
      <c r="E2971" s="1">
        <f t="shared" si="1"/>
        <v>45</v>
      </c>
      <c r="F2971" s="1" t="str">
        <f>VLOOKUP(E2971,State_code!$B$1:$C$56, 2, FALSE)</f>
        <v>SC</v>
      </c>
      <c r="G2971" s="1">
        <v>4506.0</v>
      </c>
      <c r="H2971" s="1">
        <v>71.0</v>
      </c>
      <c r="I2971" s="1" t="s">
        <v>3683</v>
      </c>
      <c r="J2971" s="5">
        <v>1.0</v>
      </c>
    </row>
    <row r="2972" hidden="1">
      <c r="A2972" s="1" t="s">
        <v>3684</v>
      </c>
      <c r="B2972" s="1">
        <v>217882.0</v>
      </c>
      <c r="C2972" s="1">
        <v>5.0</v>
      </c>
      <c r="D2972" s="1">
        <v>15.0</v>
      </c>
      <c r="E2972" s="1">
        <f t="shared" si="1"/>
        <v>45</v>
      </c>
      <c r="F2972" s="1" t="str">
        <f>VLOOKUP(E2972,State_code!$B$1:$C$56, 2, FALSE)</f>
        <v>SC</v>
      </c>
      <c r="G2972" s="1">
        <v>4503.0</v>
      </c>
      <c r="H2972" s="1">
        <v>-2.0</v>
      </c>
      <c r="I2972" s="1" t="s">
        <v>3684</v>
      </c>
      <c r="J2972" s="5">
        <v>1.0</v>
      </c>
    </row>
    <row r="2973" hidden="1">
      <c r="A2973" s="1" t="s">
        <v>3685</v>
      </c>
      <c r="B2973" s="1">
        <v>217891.0</v>
      </c>
      <c r="C2973" s="1">
        <v>5.0</v>
      </c>
      <c r="D2973" s="1">
        <v>23.0</v>
      </c>
      <c r="E2973" s="1">
        <f t="shared" si="1"/>
        <v>45</v>
      </c>
      <c r="F2973" s="1" t="str">
        <f>VLOOKUP(E2973,State_code!$B$1:$C$56, 2, FALSE)</f>
        <v>SC</v>
      </c>
      <c r="G2973" s="1">
        <v>4505.0</v>
      </c>
      <c r="H2973" s="1">
        <v>24.0</v>
      </c>
      <c r="I2973" s="1" t="s">
        <v>3685</v>
      </c>
      <c r="J2973" s="5">
        <v>1.0</v>
      </c>
    </row>
    <row r="2974" hidden="1">
      <c r="A2974" s="1" t="s">
        <v>3686</v>
      </c>
      <c r="B2974" s="1">
        <v>217907.0</v>
      </c>
      <c r="C2974" s="1">
        <v>5.0</v>
      </c>
      <c r="D2974" s="1">
        <v>20.0</v>
      </c>
      <c r="E2974" s="1">
        <f t="shared" si="1"/>
        <v>45</v>
      </c>
      <c r="F2974" s="1" t="str">
        <f>VLOOKUP(E2974,State_code!$B$1:$C$56, 2, FALSE)</f>
        <v>SC</v>
      </c>
      <c r="G2974" s="1">
        <v>4507.0</v>
      </c>
      <c r="H2974" s="1">
        <v>-2.0</v>
      </c>
      <c r="I2974" s="1" t="s">
        <v>3686</v>
      </c>
      <c r="J2974" s="5">
        <v>1.0</v>
      </c>
    </row>
    <row r="2975" hidden="1">
      <c r="A2975" s="1" t="s">
        <v>3687</v>
      </c>
      <c r="B2975" s="1">
        <v>217925.0</v>
      </c>
      <c r="C2975" s="1">
        <v>5.0</v>
      </c>
      <c r="D2975" s="1">
        <v>19.0</v>
      </c>
      <c r="E2975" s="1">
        <f t="shared" si="1"/>
        <v>45</v>
      </c>
      <c r="F2975" s="1" t="str">
        <f>VLOOKUP(E2975,State_code!$B$1:$C$56, 2, FALSE)</f>
        <v>SC</v>
      </c>
      <c r="G2975" s="1">
        <v>4506.0</v>
      </c>
      <c r="H2975" s="1">
        <v>-2.0</v>
      </c>
      <c r="I2975" s="1" t="s">
        <v>3687</v>
      </c>
      <c r="J2975" s="5">
        <v>1.0</v>
      </c>
    </row>
    <row r="2976" hidden="1">
      <c r="A2976" s="1" t="s">
        <v>1316</v>
      </c>
      <c r="B2976" s="1">
        <v>217934.0</v>
      </c>
      <c r="C2976" s="1">
        <v>5.0</v>
      </c>
      <c r="D2976" s="1">
        <v>20.0</v>
      </c>
      <c r="E2976" s="1">
        <f t="shared" si="1"/>
        <v>45</v>
      </c>
      <c r="F2976" s="1" t="str">
        <f>VLOOKUP(E2976,State_code!$B$1:$C$56, 2, FALSE)</f>
        <v>SC</v>
      </c>
      <c r="G2976" s="1">
        <v>4506.0</v>
      </c>
      <c r="H2976" s="1">
        <v>71.0</v>
      </c>
      <c r="I2976" s="1" t="s">
        <v>1316</v>
      </c>
      <c r="J2976" s="5">
        <v>3.0</v>
      </c>
    </row>
    <row r="2977" hidden="1">
      <c r="A2977" s="1" t="s">
        <v>3688</v>
      </c>
      <c r="B2977" s="1">
        <v>217961.0</v>
      </c>
      <c r="C2977" s="1">
        <v>5.0</v>
      </c>
      <c r="D2977" s="1">
        <v>20.0</v>
      </c>
      <c r="E2977" s="1">
        <f t="shared" si="1"/>
        <v>45</v>
      </c>
      <c r="F2977" s="1" t="str">
        <f>VLOOKUP(E2977,State_code!$B$1:$C$56, 2, FALSE)</f>
        <v>SC</v>
      </c>
      <c r="G2977" s="1">
        <v>4504.0</v>
      </c>
      <c r="H2977" s="1">
        <v>-2.0</v>
      </c>
      <c r="I2977" s="1" t="s">
        <v>3688</v>
      </c>
      <c r="J2977" s="5">
        <v>4.0</v>
      </c>
    </row>
    <row r="2978" hidden="1">
      <c r="A2978" s="1" t="s">
        <v>3689</v>
      </c>
      <c r="B2978" s="1">
        <v>217989.0</v>
      </c>
      <c r="C2978" s="1">
        <v>5.0</v>
      </c>
      <c r="D2978" s="1">
        <v>9.0</v>
      </c>
      <c r="E2978" s="1">
        <f t="shared" si="1"/>
        <v>45</v>
      </c>
      <c r="F2978" s="1" t="str">
        <f>VLOOKUP(E2978,State_code!$B$1:$C$56, 2, FALSE)</f>
        <v>SC</v>
      </c>
      <c r="G2978" s="1">
        <v>4506.0</v>
      </c>
      <c r="H2978" s="1">
        <v>-2.0</v>
      </c>
      <c r="I2978" s="1" t="s">
        <v>3689</v>
      </c>
      <c r="J2978" s="5">
        <v>1.0</v>
      </c>
    </row>
    <row r="2979" hidden="1">
      <c r="A2979" s="1" t="s">
        <v>3690</v>
      </c>
      <c r="B2979" s="1">
        <v>217998.0</v>
      </c>
      <c r="C2979" s="1">
        <v>5.0</v>
      </c>
      <c r="D2979" s="1">
        <v>17.0</v>
      </c>
      <c r="E2979" s="1">
        <f t="shared" si="1"/>
        <v>45</v>
      </c>
      <c r="F2979" s="1" t="str">
        <f>VLOOKUP(E2979,State_code!$B$1:$C$56, 2, FALSE)</f>
        <v>SC</v>
      </c>
      <c r="G2979" s="1">
        <v>4503.0</v>
      </c>
      <c r="H2979" s="1">
        <v>81.0</v>
      </c>
      <c r="I2979" s="1" t="s">
        <v>3690</v>
      </c>
      <c r="J2979" s="5">
        <v>1.0</v>
      </c>
    </row>
    <row r="2980" hidden="1">
      <c r="A2980" s="1" t="s">
        <v>3691</v>
      </c>
      <c r="B2980" s="1">
        <v>218025.0</v>
      </c>
      <c r="C2980" s="1">
        <v>5.0</v>
      </c>
      <c r="D2980" s="1">
        <v>7.0</v>
      </c>
      <c r="E2980" s="1">
        <f t="shared" si="1"/>
        <v>45</v>
      </c>
      <c r="F2980" s="1" t="str">
        <f>VLOOKUP(E2980,State_code!$B$1:$C$56, 2, FALSE)</f>
        <v>SC</v>
      </c>
      <c r="G2980" s="1">
        <v>4507.0</v>
      </c>
      <c r="H2980" s="1">
        <v>-2.0</v>
      </c>
      <c r="I2980" s="1" t="s">
        <v>3691</v>
      </c>
      <c r="J2980" s="5">
        <v>1.0</v>
      </c>
    </row>
    <row r="2981" hidden="1">
      <c r="A2981" s="1" t="s">
        <v>3692</v>
      </c>
      <c r="B2981" s="1">
        <v>218061.0</v>
      </c>
      <c r="C2981" s="1">
        <v>5.0</v>
      </c>
      <c r="D2981" s="1">
        <v>19.0</v>
      </c>
      <c r="E2981" s="1">
        <f t="shared" si="1"/>
        <v>45</v>
      </c>
      <c r="F2981" s="1" t="str">
        <f>VLOOKUP(E2981,State_code!$B$1:$C$56, 2, FALSE)</f>
        <v>SC</v>
      </c>
      <c r="G2981" s="1">
        <v>4507.0</v>
      </c>
      <c r="H2981" s="1">
        <v>-2.0</v>
      </c>
      <c r="I2981" s="1" t="s">
        <v>3692</v>
      </c>
      <c r="J2981" s="5">
        <v>1.0</v>
      </c>
    </row>
    <row r="2982" hidden="1">
      <c r="A2982" s="1" t="s">
        <v>3693</v>
      </c>
      <c r="B2982" s="1">
        <v>218070.0</v>
      </c>
      <c r="C2982" s="1">
        <v>5.0</v>
      </c>
      <c r="D2982" s="1">
        <v>21.0</v>
      </c>
      <c r="E2982" s="1">
        <f t="shared" si="1"/>
        <v>45</v>
      </c>
      <c r="F2982" s="1" t="str">
        <f>VLOOKUP(E2982,State_code!$B$1:$C$56, 2, FALSE)</f>
        <v>SC</v>
      </c>
      <c r="G2982" s="1">
        <v>4504.0</v>
      </c>
      <c r="H2982" s="1">
        <v>-2.0</v>
      </c>
      <c r="I2982" s="1" t="s">
        <v>3693</v>
      </c>
      <c r="J2982" s="5">
        <v>4.0</v>
      </c>
    </row>
    <row r="2983" hidden="1">
      <c r="A2983" s="1" t="s">
        <v>3694</v>
      </c>
      <c r="B2983" s="1">
        <v>218113.0</v>
      </c>
      <c r="C2983" s="1">
        <v>5.0</v>
      </c>
      <c r="D2983" s="1">
        <v>7.0</v>
      </c>
      <c r="E2983" s="1">
        <f t="shared" si="1"/>
        <v>45</v>
      </c>
      <c r="F2983" s="1" t="str">
        <f>VLOOKUP(E2983,State_code!$B$1:$C$56, 2, FALSE)</f>
        <v>SC</v>
      </c>
      <c r="G2983" s="1">
        <v>4504.0</v>
      </c>
      <c r="H2983" s="1">
        <v>-2.0</v>
      </c>
      <c r="I2983" s="1" t="s">
        <v>3694</v>
      </c>
      <c r="J2983" s="5">
        <v>1.0</v>
      </c>
    </row>
    <row r="2984" hidden="1">
      <c r="A2984" s="1" t="s">
        <v>3695</v>
      </c>
      <c r="B2984" s="1">
        <v>218140.0</v>
      </c>
      <c r="C2984" s="1">
        <v>5.0</v>
      </c>
      <c r="D2984" s="1">
        <v>4.0</v>
      </c>
      <c r="E2984" s="1">
        <f t="shared" si="1"/>
        <v>45</v>
      </c>
      <c r="F2984" s="1" t="str">
        <f>VLOOKUP(E2984,State_code!$B$1:$C$56, 2, FALSE)</f>
        <v>SC</v>
      </c>
      <c r="G2984" s="1">
        <v>4507.0</v>
      </c>
      <c r="H2984" s="1">
        <v>-2.0</v>
      </c>
      <c r="I2984" s="1" t="s">
        <v>3695</v>
      </c>
      <c r="J2984" s="5">
        <v>1.0</v>
      </c>
    </row>
    <row r="2985" hidden="1">
      <c r="A2985" s="1" t="s">
        <v>3696</v>
      </c>
      <c r="B2985" s="1">
        <v>218159.0</v>
      </c>
      <c r="C2985" s="1">
        <v>5.0</v>
      </c>
      <c r="D2985" s="1">
        <v>-2.0</v>
      </c>
      <c r="E2985" s="1">
        <f t="shared" si="1"/>
        <v>45</v>
      </c>
      <c r="F2985" s="1" t="str">
        <f>VLOOKUP(E2985,State_code!$B$1:$C$56, 2, FALSE)</f>
        <v>SC</v>
      </c>
      <c r="G2985" s="1">
        <v>4502.0</v>
      </c>
      <c r="H2985" s="1">
        <v>-2.0</v>
      </c>
      <c r="I2985" s="1" t="s">
        <v>3696</v>
      </c>
      <c r="J2985" s="5">
        <v>4.0</v>
      </c>
    </row>
    <row r="2986" hidden="1">
      <c r="A2986" s="1" t="s">
        <v>3697</v>
      </c>
      <c r="B2986" s="1">
        <v>218195.0</v>
      </c>
      <c r="C2986" s="1">
        <v>5.0</v>
      </c>
      <c r="D2986" s="1">
        <v>-2.0</v>
      </c>
      <c r="E2986" s="1">
        <f t="shared" si="1"/>
        <v>45</v>
      </c>
      <c r="F2986" s="1" t="str">
        <f>VLOOKUP(E2986,State_code!$B$1:$C$56, 2, FALSE)</f>
        <v>SC</v>
      </c>
      <c r="G2986" s="1">
        <v>4502.0</v>
      </c>
      <c r="H2986" s="1">
        <v>-2.0</v>
      </c>
      <c r="I2986" s="1" t="s">
        <v>3697</v>
      </c>
      <c r="J2986" s="5">
        <v>1.0</v>
      </c>
    </row>
    <row r="2987" hidden="1">
      <c r="A2987" s="1" t="s">
        <v>3698</v>
      </c>
      <c r="B2987" s="1">
        <v>218229.0</v>
      </c>
      <c r="C2987" s="1">
        <v>5.0</v>
      </c>
      <c r="D2987" s="1">
        <v>22.0</v>
      </c>
      <c r="E2987" s="1">
        <f t="shared" si="1"/>
        <v>45</v>
      </c>
      <c r="F2987" s="1" t="str">
        <f>VLOOKUP(E2987,State_code!$B$1:$C$56, 2, FALSE)</f>
        <v>SC</v>
      </c>
      <c r="G2987" s="1">
        <v>4503.0</v>
      </c>
      <c r="H2987" s="1">
        <v>-2.0</v>
      </c>
      <c r="I2987" s="1" t="s">
        <v>3698</v>
      </c>
      <c r="J2987" s="5">
        <v>4.0</v>
      </c>
    </row>
    <row r="2988" hidden="1">
      <c r="A2988" s="1" t="s">
        <v>3699</v>
      </c>
      <c r="B2988" s="1">
        <v>218238.0</v>
      </c>
      <c r="C2988" s="1">
        <v>5.0</v>
      </c>
      <c r="D2988" s="1">
        <v>22.0</v>
      </c>
      <c r="E2988" s="1">
        <f t="shared" si="1"/>
        <v>45</v>
      </c>
      <c r="F2988" s="1" t="str">
        <f>VLOOKUP(E2988,State_code!$B$1:$C$56, 2, FALSE)</f>
        <v>SC</v>
      </c>
      <c r="G2988" s="1">
        <v>4505.0</v>
      </c>
      <c r="H2988" s="1">
        <v>-2.0</v>
      </c>
      <c r="I2988" s="1" t="s">
        <v>3699</v>
      </c>
      <c r="J2988" s="5">
        <v>2.0</v>
      </c>
    </row>
    <row r="2989" hidden="1">
      <c r="A2989" s="1" t="s">
        <v>3700</v>
      </c>
      <c r="B2989" s="1">
        <v>218335.0</v>
      </c>
      <c r="C2989" s="1">
        <v>5.0</v>
      </c>
      <c r="D2989" s="1">
        <v>27.0</v>
      </c>
      <c r="E2989" s="1">
        <f t="shared" si="1"/>
        <v>45</v>
      </c>
      <c r="F2989" s="1" t="str">
        <f>VLOOKUP(E2989,State_code!$B$1:$C$56, 2, FALSE)</f>
        <v>SC</v>
      </c>
      <c r="G2989" s="1">
        <v>4506.0</v>
      </c>
      <c r="H2989" s="1">
        <v>-2.0</v>
      </c>
      <c r="I2989" s="1" t="s">
        <v>3700</v>
      </c>
      <c r="J2989" s="5">
        <v>1.0</v>
      </c>
    </row>
    <row r="2990" hidden="1">
      <c r="A2990" s="1" t="s">
        <v>3701</v>
      </c>
      <c r="B2990" s="1">
        <v>218353.0</v>
      </c>
      <c r="C2990" s="1">
        <v>5.0</v>
      </c>
      <c r="D2990" s="1">
        <v>4.0</v>
      </c>
      <c r="E2990" s="1">
        <f t="shared" si="1"/>
        <v>45</v>
      </c>
      <c r="F2990" s="1" t="str">
        <f>VLOOKUP(E2990,State_code!$B$1:$C$56, 2, FALSE)</f>
        <v>SC</v>
      </c>
      <c r="G2990" s="1">
        <v>4502.0</v>
      </c>
      <c r="H2990" s="1">
        <v>-2.0</v>
      </c>
      <c r="I2990" s="1" t="s">
        <v>3701</v>
      </c>
      <c r="J2990" s="5">
        <v>1.0</v>
      </c>
    </row>
    <row r="2991" hidden="1">
      <c r="A2991" s="1" t="s">
        <v>3702</v>
      </c>
      <c r="B2991" s="1">
        <v>218399.0</v>
      </c>
      <c r="C2991" s="1">
        <v>5.0</v>
      </c>
      <c r="D2991" s="1">
        <v>22.0</v>
      </c>
      <c r="E2991" s="1">
        <f t="shared" si="1"/>
        <v>45</v>
      </c>
      <c r="F2991" s="1" t="str">
        <f>VLOOKUP(E2991,State_code!$B$1:$C$56, 2, FALSE)</f>
        <v>SC</v>
      </c>
      <c r="G2991" s="1">
        <v>4506.0</v>
      </c>
      <c r="H2991" s="1">
        <v>54.0</v>
      </c>
      <c r="I2991" s="1" t="s">
        <v>3702</v>
      </c>
      <c r="J2991" s="5">
        <v>4.0</v>
      </c>
    </row>
    <row r="2992" hidden="1">
      <c r="A2992" s="1" t="s">
        <v>3703</v>
      </c>
      <c r="B2992" s="1">
        <v>218414.0</v>
      </c>
      <c r="C2992" s="1">
        <v>5.0</v>
      </c>
      <c r="D2992" s="1">
        <v>22.0</v>
      </c>
      <c r="E2992" s="1">
        <f t="shared" si="1"/>
        <v>45</v>
      </c>
      <c r="F2992" s="1" t="str">
        <f>VLOOKUP(E2992,State_code!$B$1:$C$56, 2, FALSE)</f>
        <v>SC</v>
      </c>
      <c r="G2992" s="1">
        <v>4503.0</v>
      </c>
      <c r="H2992" s="1">
        <v>39.0</v>
      </c>
      <c r="I2992" s="1" t="s">
        <v>3703</v>
      </c>
      <c r="J2992" s="5">
        <v>2.0</v>
      </c>
    </row>
    <row r="2993" hidden="1">
      <c r="A2993" s="1" t="s">
        <v>3704</v>
      </c>
      <c r="B2993" s="1">
        <v>218441.0</v>
      </c>
      <c r="C2993" s="1">
        <v>5.0</v>
      </c>
      <c r="D2993" s="1">
        <v>20.0</v>
      </c>
      <c r="E2993" s="1">
        <f t="shared" si="1"/>
        <v>45</v>
      </c>
      <c r="F2993" s="1" t="str">
        <f>VLOOKUP(E2993,State_code!$B$1:$C$56, 2, FALSE)</f>
        <v>SC</v>
      </c>
      <c r="G2993" s="1">
        <v>4504.0</v>
      </c>
      <c r="H2993" s="1">
        <v>75.0</v>
      </c>
      <c r="I2993" s="1" t="s">
        <v>3704</v>
      </c>
      <c r="J2993" s="5">
        <v>1.0</v>
      </c>
    </row>
    <row r="2994" hidden="1">
      <c r="A2994" s="1" t="s">
        <v>3705</v>
      </c>
      <c r="B2994" s="1">
        <v>218487.0</v>
      </c>
      <c r="C2994" s="1">
        <v>5.0</v>
      </c>
      <c r="D2994" s="1">
        <v>8.0</v>
      </c>
      <c r="E2994" s="1">
        <f t="shared" si="1"/>
        <v>45</v>
      </c>
      <c r="F2994" s="1" t="str">
        <f>VLOOKUP(E2994,State_code!$B$1:$C$56, 2, FALSE)</f>
        <v>SC</v>
      </c>
      <c r="G2994" s="1">
        <v>4506.0</v>
      </c>
      <c r="H2994" s="1">
        <v>-2.0</v>
      </c>
      <c r="I2994" s="1" t="s">
        <v>3705</v>
      </c>
      <c r="J2994" s="5">
        <v>4.0</v>
      </c>
    </row>
    <row r="2995" hidden="1">
      <c r="A2995" s="1" t="s">
        <v>3706</v>
      </c>
      <c r="B2995" s="1">
        <v>218520.0</v>
      </c>
      <c r="C2995" s="1">
        <v>5.0</v>
      </c>
      <c r="D2995" s="1">
        <v>7.0</v>
      </c>
      <c r="E2995" s="1">
        <f t="shared" si="1"/>
        <v>45</v>
      </c>
      <c r="F2995" s="1" t="str">
        <f>VLOOKUP(E2995,State_code!$B$1:$C$56, 2, FALSE)</f>
        <v>SC</v>
      </c>
      <c r="G2995" s="1">
        <v>4503.0</v>
      </c>
      <c r="H2995" s="1">
        <v>-2.0</v>
      </c>
      <c r="I2995" s="1" t="s">
        <v>3706</v>
      </c>
      <c r="J2995" s="5">
        <v>1.0</v>
      </c>
    </row>
    <row r="2996" hidden="1">
      <c r="A2996" s="1" t="s">
        <v>3707</v>
      </c>
      <c r="B2996" s="1">
        <v>218539.0</v>
      </c>
      <c r="C2996" s="1">
        <v>5.0</v>
      </c>
      <c r="D2996" s="1">
        <v>21.0</v>
      </c>
      <c r="E2996" s="1">
        <f t="shared" si="1"/>
        <v>45</v>
      </c>
      <c r="F2996" s="1" t="str">
        <f>VLOOKUP(E2996,State_code!$B$1:$C$56, 2, FALSE)</f>
        <v>SC</v>
      </c>
      <c r="G2996" s="1">
        <v>4503.0</v>
      </c>
      <c r="H2996" s="1">
        <v>66.0</v>
      </c>
      <c r="I2996" s="1" t="s">
        <v>3707</v>
      </c>
      <c r="J2996" s="5">
        <v>4.0</v>
      </c>
    </row>
    <row r="2997" hidden="1">
      <c r="A2997" s="1" t="s">
        <v>3708</v>
      </c>
      <c r="B2997" s="1">
        <v>218645.0</v>
      </c>
      <c r="C2997" s="1">
        <v>5.0</v>
      </c>
      <c r="D2997" s="1">
        <v>20.0</v>
      </c>
      <c r="E2997" s="1">
        <f t="shared" si="1"/>
        <v>45</v>
      </c>
      <c r="F2997" s="1" t="str">
        <f>VLOOKUP(E2997,State_code!$B$1:$C$56, 2, FALSE)</f>
        <v>SC</v>
      </c>
      <c r="G2997" s="1">
        <v>4502.0</v>
      </c>
      <c r="H2997" s="1">
        <v>-2.0</v>
      </c>
      <c r="I2997" s="1" t="s">
        <v>3708</v>
      </c>
      <c r="J2997" s="5">
        <v>2.0</v>
      </c>
    </row>
    <row r="2998" hidden="1">
      <c r="A2998" s="1" t="s">
        <v>3709</v>
      </c>
      <c r="B2998" s="1">
        <v>218654.0</v>
      </c>
      <c r="C2998" s="1">
        <v>5.0</v>
      </c>
      <c r="D2998" s="1">
        <v>22.0</v>
      </c>
      <c r="E2998" s="1">
        <f t="shared" si="1"/>
        <v>45</v>
      </c>
      <c r="F2998" s="1" t="str">
        <f>VLOOKUP(E2998,State_code!$B$1:$C$56, 2, FALSE)</f>
        <v>SC</v>
      </c>
      <c r="G2998" s="1">
        <v>4501.0</v>
      </c>
      <c r="H2998" s="1">
        <v>-2.0</v>
      </c>
      <c r="I2998" s="1" t="s">
        <v>3709</v>
      </c>
      <c r="J2998" s="5">
        <v>4.0</v>
      </c>
    </row>
    <row r="2999" hidden="1">
      <c r="A2999" s="1" t="s">
        <v>3710</v>
      </c>
      <c r="B2999" s="1">
        <v>218663.0</v>
      </c>
      <c r="C2999" s="1">
        <v>5.0</v>
      </c>
      <c r="D2999" s="1">
        <v>15.0</v>
      </c>
      <c r="E2999" s="1">
        <f t="shared" si="1"/>
        <v>45</v>
      </c>
      <c r="F2999" s="1" t="str">
        <f>VLOOKUP(E2999,State_code!$B$1:$C$56, 2, FALSE)</f>
        <v>SC</v>
      </c>
      <c r="G2999" s="1">
        <v>4506.0</v>
      </c>
      <c r="H2999" s="1">
        <v>-2.0</v>
      </c>
      <c r="I2999" s="1" t="s">
        <v>3710</v>
      </c>
      <c r="J2999" s="5">
        <v>1.0</v>
      </c>
    </row>
    <row r="3000" hidden="1">
      <c r="A3000" s="1" t="s">
        <v>3711</v>
      </c>
      <c r="B3000" s="1">
        <v>218672.0</v>
      </c>
      <c r="C3000" s="1">
        <v>5.0</v>
      </c>
      <c r="D3000" s="1">
        <v>3.0</v>
      </c>
      <c r="E3000" s="1">
        <f t="shared" si="1"/>
        <v>45</v>
      </c>
      <c r="F3000" s="1" t="str">
        <f>VLOOKUP(E3000,State_code!$B$1:$C$56, 2, FALSE)</f>
        <v>SC</v>
      </c>
      <c r="G3000" s="1">
        <v>4505.0</v>
      </c>
      <c r="H3000" s="1">
        <v>-2.0</v>
      </c>
      <c r="I3000" s="1" t="s">
        <v>3711</v>
      </c>
      <c r="J3000" s="5">
        <v>1.0</v>
      </c>
    </row>
    <row r="3001" hidden="1">
      <c r="A3001" s="1" t="s">
        <v>3712</v>
      </c>
      <c r="B3001" s="1">
        <v>218681.0</v>
      </c>
      <c r="C3001" s="1">
        <v>5.0</v>
      </c>
      <c r="D3001" s="1">
        <v>2.0</v>
      </c>
      <c r="E3001" s="1">
        <f t="shared" si="1"/>
        <v>45</v>
      </c>
      <c r="F3001" s="1" t="str">
        <f>VLOOKUP(E3001,State_code!$B$1:$C$56, 2, FALSE)</f>
        <v>SC</v>
      </c>
      <c r="G3001" s="1">
        <v>4506.0</v>
      </c>
      <c r="H3001" s="1">
        <v>-2.0</v>
      </c>
      <c r="I3001" s="1" t="s">
        <v>3712</v>
      </c>
      <c r="J3001" s="5">
        <v>4.0</v>
      </c>
    </row>
    <row r="3002" hidden="1">
      <c r="A3002" s="1" t="s">
        <v>3713</v>
      </c>
      <c r="B3002" s="1">
        <v>218690.0</v>
      </c>
      <c r="C3002" s="1">
        <v>5.0</v>
      </c>
      <c r="D3002" s="1">
        <v>3.0</v>
      </c>
      <c r="E3002" s="1">
        <f t="shared" si="1"/>
        <v>45</v>
      </c>
      <c r="F3002" s="1" t="str">
        <f>VLOOKUP(E3002,State_code!$B$1:$C$56, 2, FALSE)</f>
        <v>SC</v>
      </c>
      <c r="G3002" s="1">
        <v>4505.0</v>
      </c>
      <c r="H3002" s="1">
        <v>-2.0</v>
      </c>
      <c r="I3002" s="1" t="s">
        <v>3713</v>
      </c>
      <c r="J3002" s="5">
        <v>1.0</v>
      </c>
    </row>
    <row r="3003" hidden="1">
      <c r="A3003" s="1" t="s">
        <v>3714</v>
      </c>
      <c r="B3003" s="1">
        <v>218706.0</v>
      </c>
      <c r="C3003" s="1">
        <v>5.0</v>
      </c>
      <c r="D3003" s="1">
        <v>3.0</v>
      </c>
      <c r="E3003" s="1">
        <f t="shared" si="1"/>
        <v>45</v>
      </c>
      <c r="F3003" s="1" t="str">
        <f>VLOOKUP(E3003,State_code!$B$1:$C$56, 2, FALSE)</f>
        <v>SC</v>
      </c>
      <c r="G3003" s="1">
        <v>4505.0</v>
      </c>
      <c r="H3003" s="1">
        <v>-2.0</v>
      </c>
      <c r="I3003" s="1" t="s">
        <v>3714</v>
      </c>
      <c r="J3003" s="5">
        <v>1.0</v>
      </c>
    </row>
    <row r="3004" hidden="1">
      <c r="A3004" s="1" t="s">
        <v>3715</v>
      </c>
      <c r="B3004" s="1">
        <v>218724.0</v>
      </c>
      <c r="C3004" s="1">
        <v>5.0</v>
      </c>
      <c r="D3004" s="1">
        <v>18.0</v>
      </c>
      <c r="E3004" s="1">
        <f t="shared" si="1"/>
        <v>45</v>
      </c>
      <c r="F3004" s="1" t="str">
        <f>VLOOKUP(E3004,State_code!$B$1:$C$56, 2, FALSE)</f>
        <v>SC</v>
      </c>
      <c r="G3004" s="1">
        <v>4507.0</v>
      </c>
      <c r="H3004" s="1">
        <v>-2.0</v>
      </c>
      <c r="I3004" s="1" t="s">
        <v>3715</v>
      </c>
      <c r="J3004" s="5">
        <v>1.0</v>
      </c>
    </row>
    <row r="3005" hidden="1">
      <c r="A3005" s="1" t="s">
        <v>3716</v>
      </c>
      <c r="B3005" s="1">
        <v>218733.0</v>
      </c>
      <c r="C3005" s="1">
        <v>5.0</v>
      </c>
      <c r="D3005" s="1">
        <v>20.0</v>
      </c>
      <c r="E3005" s="1">
        <f t="shared" si="1"/>
        <v>45</v>
      </c>
      <c r="F3005" s="1" t="str">
        <f>VLOOKUP(E3005,State_code!$B$1:$C$56, 2, FALSE)</f>
        <v>SC</v>
      </c>
      <c r="G3005" s="1">
        <v>4506.0</v>
      </c>
      <c r="H3005" s="1">
        <v>-2.0</v>
      </c>
      <c r="I3005" s="1" t="s">
        <v>3716</v>
      </c>
      <c r="J3005" s="5">
        <v>4.0</v>
      </c>
    </row>
    <row r="3006" hidden="1">
      <c r="A3006" s="1" t="s">
        <v>3717</v>
      </c>
      <c r="B3006" s="1">
        <v>218742.0</v>
      </c>
      <c r="C3006" s="1">
        <v>5.0</v>
      </c>
      <c r="D3006" s="1">
        <v>22.0</v>
      </c>
      <c r="E3006" s="1">
        <f t="shared" si="1"/>
        <v>45</v>
      </c>
      <c r="F3006" s="1" t="str">
        <f>VLOOKUP(E3006,State_code!$B$1:$C$56, 2, FALSE)</f>
        <v>SC</v>
      </c>
      <c r="G3006" s="1">
        <v>4504.0</v>
      </c>
      <c r="H3006" s="1">
        <v>-2.0</v>
      </c>
      <c r="I3006" s="1" t="s">
        <v>3717</v>
      </c>
      <c r="J3006" s="5">
        <v>3.0</v>
      </c>
    </row>
    <row r="3007" hidden="1">
      <c r="A3007" s="1" t="s">
        <v>3718</v>
      </c>
      <c r="B3007" s="1">
        <v>218751.0</v>
      </c>
      <c r="C3007" s="1">
        <v>5.0</v>
      </c>
      <c r="D3007" s="1">
        <v>26.0</v>
      </c>
      <c r="E3007" s="1">
        <f t="shared" si="1"/>
        <v>45</v>
      </c>
      <c r="F3007" s="1" t="str">
        <f>VLOOKUP(E3007,State_code!$B$1:$C$56, 2, FALSE)</f>
        <v>SC</v>
      </c>
      <c r="G3007" s="1">
        <v>4504.0</v>
      </c>
      <c r="H3007" s="1">
        <v>-2.0</v>
      </c>
      <c r="I3007" s="1" t="s">
        <v>3718</v>
      </c>
      <c r="J3007" s="5">
        <v>1.0</v>
      </c>
    </row>
    <row r="3008" hidden="1">
      <c r="A3008" s="1" t="s">
        <v>3719</v>
      </c>
      <c r="B3008" s="1">
        <v>218821.0</v>
      </c>
      <c r="C3008" s="1">
        <v>5.0</v>
      </c>
      <c r="D3008" s="1">
        <v>1.0</v>
      </c>
      <c r="E3008" s="1">
        <f t="shared" si="1"/>
        <v>45</v>
      </c>
      <c r="F3008" s="1" t="str">
        <f>VLOOKUP(E3008,State_code!$B$1:$C$56, 2, FALSE)</f>
        <v>SC</v>
      </c>
      <c r="G3008" s="1">
        <v>4504.0</v>
      </c>
      <c r="H3008" s="1">
        <v>71.0</v>
      </c>
      <c r="I3008" s="1" t="s">
        <v>3719</v>
      </c>
      <c r="J3008" s="5">
        <v>1.0</v>
      </c>
    </row>
    <row r="3009" hidden="1">
      <c r="A3009" s="1" t="s">
        <v>3720</v>
      </c>
      <c r="B3009" s="1">
        <v>218830.0</v>
      </c>
      <c r="C3009" s="1">
        <v>5.0</v>
      </c>
      <c r="D3009" s="1">
        <v>4.0</v>
      </c>
      <c r="E3009" s="1">
        <f t="shared" si="1"/>
        <v>45</v>
      </c>
      <c r="F3009" s="1" t="str">
        <f>VLOOKUP(E3009,State_code!$B$1:$C$56, 2, FALSE)</f>
        <v>SC</v>
      </c>
      <c r="G3009" s="1">
        <v>4504.0</v>
      </c>
      <c r="H3009" s="1">
        <v>-2.0</v>
      </c>
      <c r="I3009" s="1" t="s">
        <v>3720</v>
      </c>
      <c r="J3009" s="5">
        <v>2.0</v>
      </c>
    </row>
    <row r="3010" hidden="1">
      <c r="A3010" s="1" t="s">
        <v>772</v>
      </c>
      <c r="B3010" s="1">
        <v>218858.0</v>
      </c>
      <c r="C3010" s="1">
        <v>5.0</v>
      </c>
      <c r="D3010" s="1">
        <v>5.0</v>
      </c>
      <c r="E3010" s="1">
        <f t="shared" si="1"/>
        <v>45</v>
      </c>
      <c r="F3010" s="1" t="str">
        <f>VLOOKUP(E3010,State_code!$B$1:$C$56, 2, FALSE)</f>
        <v>SC</v>
      </c>
      <c r="G3010" s="1">
        <v>4505.0</v>
      </c>
      <c r="H3010" s="1">
        <v>-2.0</v>
      </c>
      <c r="I3010" s="1" t="s">
        <v>772</v>
      </c>
      <c r="J3010" s="5">
        <v>1.0</v>
      </c>
    </row>
    <row r="3011" hidden="1">
      <c r="A3011" s="1" t="s">
        <v>3721</v>
      </c>
      <c r="B3011" s="1">
        <v>218885.0</v>
      </c>
      <c r="C3011" s="1">
        <v>5.0</v>
      </c>
      <c r="D3011" s="1">
        <v>7.0</v>
      </c>
      <c r="E3011" s="1">
        <f t="shared" si="1"/>
        <v>45</v>
      </c>
      <c r="F3011" s="1" t="str">
        <f>VLOOKUP(E3011,State_code!$B$1:$C$56, 2, FALSE)</f>
        <v>SC</v>
      </c>
      <c r="G3011" s="1">
        <v>4503.0</v>
      </c>
      <c r="H3011" s="1">
        <v>-2.0</v>
      </c>
      <c r="I3011" s="1" t="s">
        <v>3721</v>
      </c>
      <c r="J3011" s="5">
        <v>1.0</v>
      </c>
    </row>
    <row r="3012" hidden="1">
      <c r="A3012" s="1" t="s">
        <v>3722</v>
      </c>
      <c r="B3012" s="1">
        <v>218894.0</v>
      </c>
      <c r="C3012" s="1">
        <v>5.0</v>
      </c>
      <c r="D3012" s="1">
        <v>5.0</v>
      </c>
      <c r="E3012" s="1">
        <f t="shared" si="1"/>
        <v>45</v>
      </c>
      <c r="F3012" s="1" t="str">
        <f>VLOOKUP(E3012,State_code!$B$1:$C$56, 2, FALSE)</f>
        <v>SC</v>
      </c>
      <c r="G3012" s="1">
        <v>4506.0</v>
      </c>
      <c r="H3012" s="1">
        <v>-2.0</v>
      </c>
      <c r="I3012" s="1" t="s">
        <v>3722</v>
      </c>
      <c r="J3012" s="5">
        <v>4.0</v>
      </c>
    </row>
    <row r="3013" hidden="1">
      <c r="A3013" s="1" t="s">
        <v>3723</v>
      </c>
      <c r="B3013" s="1">
        <v>218919.0</v>
      </c>
      <c r="C3013" s="1">
        <v>5.0</v>
      </c>
      <c r="D3013" s="1">
        <v>22.0</v>
      </c>
      <c r="E3013" s="1">
        <f t="shared" si="1"/>
        <v>45</v>
      </c>
      <c r="F3013" s="1" t="str">
        <f>VLOOKUP(E3013,State_code!$B$1:$C$56, 2, FALSE)</f>
        <v>SC</v>
      </c>
      <c r="G3013" s="1">
        <v>4506.0</v>
      </c>
      <c r="H3013" s="1">
        <v>73.0</v>
      </c>
      <c r="I3013" s="1" t="s">
        <v>3723</v>
      </c>
      <c r="J3013" s="5">
        <v>2.0</v>
      </c>
    </row>
    <row r="3014" hidden="1">
      <c r="A3014" s="1" t="s">
        <v>3724</v>
      </c>
      <c r="B3014" s="1">
        <v>218955.0</v>
      </c>
      <c r="C3014" s="1">
        <v>5.0</v>
      </c>
      <c r="D3014" s="1">
        <v>9.0</v>
      </c>
      <c r="E3014" s="1">
        <f t="shared" si="1"/>
        <v>45</v>
      </c>
      <c r="F3014" s="1" t="str">
        <f>VLOOKUP(E3014,State_code!$B$1:$C$56, 2, FALSE)</f>
        <v>SC</v>
      </c>
      <c r="G3014" s="1">
        <v>4506.0</v>
      </c>
      <c r="H3014" s="1">
        <v>-2.0</v>
      </c>
      <c r="I3014" s="1" t="s">
        <v>3724</v>
      </c>
      <c r="J3014" s="5">
        <v>1.0</v>
      </c>
    </row>
    <row r="3015" hidden="1">
      <c r="A3015" s="1" t="s">
        <v>3725</v>
      </c>
      <c r="B3015" s="1">
        <v>218964.0</v>
      </c>
      <c r="C3015" s="1">
        <v>5.0</v>
      </c>
      <c r="D3015" s="1">
        <v>18.0</v>
      </c>
      <c r="E3015" s="1">
        <f t="shared" si="1"/>
        <v>45</v>
      </c>
      <c r="F3015" s="1" t="str">
        <f>VLOOKUP(E3015,State_code!$B$1:$C$56, 2, FALSE)</f>
        <v>SC</v>
      </c>
      <c r="G3015" s="1">
        <v>4505.0</v>
      </c>
      <c r="H3015" s="1">
        <v>-2.0</v>
      </c>
      <c r="I3015" s="1" t="s">
        <v>3725</v>
      </c>
      <c r="J3015" s="5">
        <v>1.0</v>
      </c>
    </row>
    <row r="3016" hidden="1">
      <c r="A3016" s="1" t="s">
        <v>3726</v>
      </c>
      <c r="B3016" s="1">
        <v>218973.0</v>
      </c>
      <c r="C3016" s="1">
        <v>5.0</v>
      </c>
      <c r="D3016" s="1">
        <v>21.0</v>
      </c>
      <c r="E3016" s="1">
        <f t="shared" si="1"/>
        <v>45</v>
      </c>
      <c r="F3016" s="1" t="str">
        <f>VLOOKUP(E3016,State_code!$B$1:$C$56, 2, FALSE)</f>
        <v>SC</v>
      </c>
      <c r="G3016" s="1">
        <v>4504.0</v>
      </c>
      <c r="H3016" s="1">
        <v>71.0</v>
      </c>
      <c r="I3016" s="1" t="s">
        <v>3726</v>
      </c>
      <c r="J3016" s="5">
        <v>4.0</v>
      </c>
    </row>
    <row r="3017" hidden="1">
      <c r="A3017" s="1" t="s">
        <v>3727</v>
      </c>
      <c r="B3017" s="1">
        <v>218991.0</v>
      </c>
      <c r="C3017" s="1">
        <v>5.0</v>
      </c>
      <c r="D3017" s="1">
        <v>4.0</v>
      </c>
      <c r="E3017" s="1">
        <f t="shared" si="1"/>
        <v>45</v>
      </c>
      <c r="F3017" s="1" t="str">
        <f>VLOOKUP(E3017,State_code!$B$1:$C$56, 2, FALSE)</f>
        <v>SC</v>
      </c>
      <c r="G3017" s="1">
        <v>4505.0</v>
      </c>
      <c r="H3017" s="1">
        <v>-2.0</v>
      </c>
      <c r="I3017" s="1" t="s">
        <v>3727</v>
      </c>
      <c r="J3017" s="5">
        <v>4.0</v>
      </c>
    </row>
    <row r="3018" hidden="1">
      <c r="A3018" s="1" t="s">
        <v>3728</v>
      </c>
      <c r="B3018" s="1">
        <v>219000.0</v>
      </c>
      <c r="C3018" s="1">
        <v>4.0</v>
      </c>
      <c r="D3018" s="1">
        <v>19.0</v>
      </c>
      <c r="E3018" s="1">
        <f t="shared" si="1"/>
        <v>46</v>
      </c>
      <c r="F3018" s="1" t="str">
        <f>VLOOKUP(E3018,State_code!$B$1:$C$56, 2, FALSE)</f>
        <v>SD</v>
      </c>
      <c r="G3018" s="1">
        <v>4600.0</v>
      </c>
      <c r="H3018" s="1">
        <v>39.0</v>
      </c>
      <c r="I3018" s="1" t="s">
        <v>3728</v>
      </c>
      <c r="J3018" s="5">
        <v>4.0</v>
      </c>
    </row>
    <row r="3019" hidden="1">
      <c r="A3019" s="1" t="s">
        <v>3729</v>
      </c>
      <c r="B3019" s="1">
        <v>219037.0</v>
      </c>
      <c r="C3019" s="1">
        <v>4.0</v>
      </c>
      <c r="D3019" s="1">
        <v>-2.0</v>
      </c>
      <c r="E3019" s="1">
        <f t="shared" si="1"/>
        <v>46</v>
      </c>
      <c r="F3019" s="1" t="str">
        <f>VLOOKUP(E3019,State_code!$B$1:$C$56, 2, FALSE)</f>
        <v>SD</v>
      </c>
      <c r="G3019" s="1">
        <v>4600.0</v>
      </c>
      <c r="H3019" s="1">
        <v>-2.0</v>
      </c>
      <c r="I3019" s="1" t="s">
        <v>3729</v>
      </c>
      <c r="J3019" s="5">
        <v>4.0</v>
      </c>
    </row>
    <row r="3020" hidden="1">
      <c r="A3020" s="1" t="s">
        <v>3730</v>
      </c>
      <c r="B3020" s="1">
        <v>219046.0</v>
      </c>
      <c r="C3020" s="1">
        <v>4.0</v>
      </c>
      <c r="D3020" s="1">
        <v>20.0</v>
      </c>
      <c r="E3020" s="1">
        <f t="shared" si="1"/>
        <v>46</v>
      </c>
      <c r="F3020" s="1" t="str">
        <f>VLOOKUP(E3020,State_code!$B$1:$C$56, 2, FALSE)</f>
        <v>SD</v>
      </c>
      <c r="G3020" s="1">
        <v>4600.0</v>
      </c>
      <c r="H3020" s="1">
        <v>-2.0</v>
      </c>
      <c r="I3020" s="1" t="s">
        <v>3730</v>
      </c>
      <c r="J3020" s="5">
        <v>4.0</v>
      </c>
    </row>
    <row r="3021" hidden="1">
      <c r="A3021" s="1" t="s">
        <v>3731</v>
      </c>
      <c r="B3021" s="1">
        <v>219082.0</v>
      </c>
      <c r="C3021" s="1">
        <v>4.0</v>
      </c>
      <c r="D3021" s="1">
        <v>19.0</v>
      </c>
      <c r="E3021" s="1">
        <f t="shared" si="1"/>
        <v>46</v>
      </c>
      <c r="F3021" s="1" t="str">
        <f>VLOOKUP(E3021,State_code!$B$1:$C$56, 2, FALSE)</f>
        <v>SD</v>
      </c>
      <c r="G3021" s="1">
        <v>4600.0</v>
      </c>
      <c r="H3021" s="1">
        <v>-2.0</v>
      </c>
      <c r="I3021" s="1" t="s">
        <v>3731</v>
      </c>
      <c r="J3021" s="5">
        <v>1.0</v>
      </c>
    </row>
    <row r="3022" hidden="1">
      <c r="A3022" s="1" t="s">
        <v>3732</v>
      </c>
      <c r="B3022" s="1">
        <v>219091.0</v>
      </c>
      <c r="C3022" s="1">
        <v>4.0</v>
      </c>
      <c r="D3022" s="1">
        <v>22.0</v>
      </c>
      <c r="E3022" s="1">
        <f t="shared" si="1"/>
        <v>46</v>
      </c>
      <c r="F3022" s="1" t="str">
        <f>VLOOKUP(E3022,State_code!$B$1:$C$56, 2, FALSE)</f>
        <v>SD</v>
      </c>
      <c r="G3022" s="1">
        <v>4600.0</v>
      </c>
      <c r="H3022" s="1">
        <v>71.0</v>
      </c>
      <c r="I3022" s="1" t="s">
        <v>3732</v>
      </c>
      <c r="J3022" s="5">
        <v>4.0</v>
      </c>
    </row>
    <row r="3023" hidden="1">
      <c r="A3023" s="1" t="s">
        <v>3733</v>
      </c>
      <c r="B3023" s="1">
        <v>219125.0</v>
      </c>
      <c r="C3023" s="1">
        <v>4.0</v>
      </c>
      <c r="D3023" s="1">
        <v>-2.0</v>
      </c>
      <c r="E3023" s="1">
        <f t="shared" si="1"/>
        <v>46</v>
      </c>
      <c r="F3023" s="1" t="str">
        <f>VLOOKUP(E3023,State_code!$B$1:$C$56, 2, FALSE)</f>
        <v>SD</v>
      </c>
      <c r="G3023" s="1">
        <v>4600.0</v>
      </c>
      <c r="H3023" s="1">
        <v>-2.0</v>
      </c>
      <c r="I3023" s="1" t="s">
        <v>3733</v>
      </c>
      <c r="J3023" s="5">
        <v>4.0</v>
      </c>
    </row>
    <row r="3024" hidden="1">
      <c r="A3024" s="1" t="s">
        <v>3734</v>
      </c>
      <c r="B3024" s="1">
        <v>219143.0</v>
      </c>
      <c r="C3024" s="1">
        <v>4.0</v>
      </c>
      <c r="D3024" s="1">
        <v>7.0</v>
      </c>
      <c r="E3024" s="1">
        <f t="shared" si="1"/>
        <v>46</v>
      </c>
      <c r="F3024" s="1" t="str">
        <f>VLOOKUP(E3024,State_code!$B$1:$C$56, 2, FALSE)</f>
        <v>SD</v>
      </c>
      <c r="G3024" s="1">
        <v>4600.0</v>
      </c>
      <c r="H3024" s="1">
        <v>-2.0</v>
      </c>
      <c r="I3024" s="1" t="s">
        <v>3734</v>
      </c>
      <c r="J3024" s="5">
        <v>2.0</v>
      </c>
    </row>
    <row r="3025" hidden="1">
      <c r="A3025" s="1" t="s">
        <v>3735</v>
      </c>
      <c r="B3025" s="1">
        <v>219170.0</v>
      </c>
      <c r="C3025" s="1">
        <v>4.0</v>
      </c>
      <c r="D3025" s="1">
        <v>-2.0</v>
      </c>
      <c r="E3025" s="1">
        <f t="shared" si="1"/>
        <v>46</v>
      </c>
      <c r="F3025" s="1" t="str">
        <f>VLOOKUP(E3025,State_code!$B$1:$C$56, 2, FALSE)</f>
        <v>SD</v>
      </c>
      <c r="G3025" s="1">
        <v>4600.0</v>
      </c>
      <c r="H3025" s="1">
        <v>30.0</v>
      </c>
      <c r="I3025" s="1" t="s">
        <v>3735</v>
      </c>
      <c r="J3025" s="5">
        <v>1.0</v>
      </c>
    </row>
    <row r="3026" hidden="1">
      <c r="A3026" s="1" t="s">
        <v>3736</v>
      </c>
      <c r="B3026" s="1">
        <v>219189.0</v>
      </c>
      <c r="C3026" s="1">
        <v>4.0</v>
      </c>
      <c r="D3026" s="1">
        <v>7.0</v>
      </c>
      <c r="E3026" s="1">
        <f t="shared" si="1"/>
        <v>46</v>
      </c>
      <c r="F3026" s="1" t="str">
        <f>VLOOKUP(E3026,State_code!$B$1:$C$56, 2, FALSE)</f>
        <v>SD</v>
      </c>
      <c r="G3026" s="1">
        <v>4600.0</v>
      </c>
      <c r="H3026" s="1">
        <v>-2.0</v>
      </c>
      <c r="I3026" s="1" t="s">
        <v>3736</v>
      </c>
      <c r="J3026" s="5">
        <v>1.0</v>
      </c>
    </row>
    <row r="3027" hidden="1">
      <c r="A3027" s="1" t="s">
        <v>3737</v>
      </c>
      <c r="B3027" s="1">
        <v>219198.0</v>
      </c>
      <c r="C3027" s="1">
        <v>4.0</v>
      </c>
      <c r="D3027" s="1">
        <v>20.0</v>
      </c>
      <c r="E3027" s="1">
        <f t="shared" si="1"/>
        <v>46</v>
      </c>
      <c r="F3027" s="1" t="str">
        <f>VLOOKUP(E3027,State_code!$B$1:$C$56, 2, FALSE)</f>
        <v>SD</v>
      </c>
      <c r="G3027" s="1">
        <v>4600.0</v>
      </c>
      <c r="H3027" s="1">
        <v>30.0</v>
      </c>
      <c r="I3027" s="1" t="s">
        <v>3737</v>
      </c>
      <c r="J3027" s="5">
        <v>2.0</v>
      </c>
    </row>
    <row r="3028" hidden="1">
      <c r="A3028" s="1" t="s">
        <v>3738</v>
      </c>
      <c r="B3028" s="1">
        <v>219204.0</v>
      </c>
      <c r="C3028" s="1">
        <v>4.0</v>
      </c>
      <c r="D3028" s="1">
        <v>17.0</v>
      </c>
      <c r="E3028" s="1">
        <f t="shared" si="1"/>
        <v>46</v>
      </c>
      <c r="F3028" s="1" t="str">
        <f>VLOOKUP(E3028,State_code!$B$1:$C$56, 2, FALSE)</f>
        <v>SD</v>
      </c>
      <c r="G3028" s="1">
        <v>4600.0</v>
      </c>
      <c r="H3028" s="1">
        <v>-2.0</v>
      </c>
      <c r="I3028" s="1" t="s">
        <v>3738</v>
      </c>
      <c r="J3028" s="5">
        <v>3.0</v>
      </c>
    </row>
    <row r="3029" hidden="1">
      <c r="A3029" s="1" t="s">
        <v>3739</v>
      </c>
      <c r="B3029" s="1">
        <v>219240.0</v>
      </c>
      <c r="C3029" s="1">
        <v>4.0</v>
      </c>
      <c r="D3029" s="1">
        <v>24.0</v>
      </c>
      <c r="E3029" s="1">
        <f t="shared" si="1"/>
        <v>46</v>
      </c>
      <c r="F3029" s="1" t="str">
        <f>VLOOKUP(E3029,State_code!$B$1:$C$56, 2, FALSE)</f>
        <v>SD</v>
      </c>
      <c r="G3029" s="1">
        <v>4600.0</v>
      </c>
      <c r="H3029" s="1">
        <v>45.0</v>
      </c>
      <c r="I3029" s="1" t="s">
        <v>3739</v>
      </c>
      <c r="J3029" s="5">
        <v>4.0</v>
      </c>
    </row>
    <row r="3030" hidden="1">
      <c r="A3030" s="1" t="s">
        <v>3740</v>
      </c>
      <c r="B3030" s="1">
        <v>219259.0</v>
      </c>
      <c r="C3030" s="1">
        <v>4.0</v>
      </c>
      <c r="D3030" s="1">
        <v>20.0</v>
      </c>
      <c r="E3030" s="1">
        <f t="shared" si="1"/>
        <v>46</v>
      </c>
      <c r="F3030" s="1" t="str">
        <f>VLOOKUP(E3030,State_code!$B$1:$C$56, 2, FALSE)</f>
        <v>SD</v>
      </c>
      <c r="G3030" s="1">
        <v>4600.0</v>
      </c>
      <c r="H3030" s="1">
        <v>-2.0</v>
      </c>
      <c r="I3030" s="1" t="s">
        <v>3740</v>
      </c>
      <c r="J3030" s="5">
        <v>1.0</v>
      </c>
    </row>
    <row r="3031" hidden="1">
      <c r="A3031" s="1" t="s">
        <v>3741</v>
      </c>
      <c r="B3031" s="1">
        <v>219277.0</v>
      </c>
      <c r="C3031" s="1">
        <v>4.0</v>
      </c>
      <c r="D3031" s="1">
        <v>33.0</v>
      </c>
      <c r="E3031" s="1">
        <f t="shared" si="1"/>
        <v>46</v>
      </c>
      <c r="F3031" s="1" t="str">
        <f>VLOOKUP(E3031,State_code!$B$1:$C$56, 2, FALSE)</f>
        <v>SD</v>
      </c>
      <c r="G3031" s="1">
        <v>4600.0</v>
      </c>
      <c r="H3031" s="1">
        <v>-2.0</v>
      </c>
      <c r="I3031" s="1" t="s">
        <v>3741</v>
      </c>
      <c r="J3031" s="5">
        <v>1.0</v>
      </c>
    </row>
    <row r="3032" hidden="1">
      <c r="A3032" s="1" t="s">
        <v>3742</v>
      </c>
      <c r="B3032" s="1">
        <v>219295.0</v>
      </c>
      <c r="C3032" s="1">
        <v>4.0</v>
      </c>
      <c r="D3032" s="1">
        <v>22.0</v>
      </c>
      <c r="E3032" s="1">
        <f t="shared" si="1"/>
        <v>46</v>
      </c>
      <c r="F3032" s="1" t="str">
        <f>VLOOKUP(E3032,State_code!$B$1:$C$56, 2, FALSE)</f>
        <v>SD</v>
      </c>
      <c r="G3032" s="1">
        <v>4600.0</v>
      </c>
      <c r="H3032" s="1" t="e">
        <v>#N/A</v>
      </c>
      <c r="I3032" s="1" t="s">
        <v>3742</v>
      </c>
      <c r="J3032" s="5">
        <v>1.0</v>
      </c>
    </row>
    <row r="3033" hidden="1">
      <c r="A3033" s="1" t="s">
        <v>3743</v>
      </c>
      <c r="B3033" s="1">
        <v>219338.0</v>
      </c>
      <c r="C3033" s="1">
        <v>4.0</v>
      </c>
      <c r="D3033" s="1">
        <v>-2.0</v>
      </c>
      <c r="E3033" s="1">
        <f t="shared" si="1"/>
        <v>46</v>
      </c>
      <c r="F3033" s="1" t="str">
        <f>VLOOKUP(E3033,State_code!$B$1:$C$56, 2, FALSE)</f>
        <v>SD</v>
      </c>
      <c r="G3033" s="1">
        <v>4600.0</v>
      </c>
      <c r="H3033" s="1">
        <v>30.0</v>
      </c>
      <c r="I3033" s="1" t="s">
        <v>3743</v>
      </c>
      <c r="J3033" s="5">
        <v>2.0</v>
      </c>
    </row>
    <row r="3034" hidden="1">
      <c r="A3034" s="1" t="s">
        <v>3744</v>
      </c>
      <c r="B3034" s="1">
        <v>219347.0</v>
      </c>
      <c r="C3034" s="1">
        <v>4.0</v>
      </c>
      <c r="D3034" s="1">
        <v>19.0</v>
      </c>
      <c r="E3034" s="1">
        <f t="shared" si="1"/>
        <v>46</v>
      </c>
      <c r="F3034" s="1" t="str">
        <f>VLOOKUP(E3034,State_code!$B$1:$C$56, 2, FALSE)</f>
        <v>SD</v>
      </c>
      <c r="G3034" s="1">
        <v>4600.0</v>
      </c>
      <c r="H3034" s="1">
        <v>-2.0</v>
      </c>
      <c r="I3034" s="1" t="s">
        <v>3744</v>
      </c>
      <c r="J3034" s="5">
        <v>1.0</v>
      </c>
    </row>
    <row r="3035" hidden="1">
      <c r="A3035" s="1" t="s">
        <v>3745</v>
      </c>
      <c r="B3035" s="1">
        <v>219356.0</v>
      </c>
      <c r="C3035" s="1">
        <v>4.0</v>
      </c>
      <c r="D3035" s="1">
        <v>16.0</v>
      </c>
      <c r="E3035" s="1">
        <f t="shared" si="1"/>
        <v>46</v>
      </c>
      <c r="F3035" s="1" t="str">
        <f>VLOOKUP(E3035,State_code!$B$1:$C$56, 2, FALSE)</f>
        <v>SD</v>
      </c>
      <c r="G3035" s="1">
        <v>4600.0</v>
      </c>
      <c r="H3035" s="1">
        <v>-2.0</v>
      </c>
      <c r="I3035" s="1" t="s">
        <v>3745</v>
      </c>
      <c r="J3035" s="5">
        <v>2.0</v>
      </c>
    </row>
    <row r="3036" hidden="1">
      <c r="A3036" s="1" t="s">
        <v>3746</v>
      </c>
      <c r="B3036" s="1">
        <v>219374.0</v>
      </c>
      <c r="C3036" s="1">
        <v>4.0</v>
      </c>
      <c r="D3036" s="1">
        <v>33.0</v>
      </c>
      <c r="E3036" s="1">
        <f t="shared" si="1"/>
        <v>46</v>
      </c>
      <c r="F3036" s="1" t="str">
        <f>VLOOKUP(E3036,State_code!$B$1:$C$56, 2, FALSE)</f>
        <v>SD</v>
      </c>
      <c r="G3036" s="1">
        <v>4600.0</v>
      </c>
      <c r="H3036" s="1">
        <v>-2.0</v>
      </c>
      <c r="I3036" s="1" t="s">
        <v>3746</v>
      </c>
      <c r="J3036" s="5">
        <v>3.0</v>
      </c>
    </row>
    <row r="3037" hidden="1">
      <c r="A3037" s="1" t="s">
        <v>3747</v>
      </c>
      <c r="B3037" s="1">
        <v>219383.0</v>
      </c>
      <c r="C3037" s="1">
        <v>4.0</v>
      </c>
      <c r="D3037" s="1">
        <v>19.0</v>
      </c>
      <c r="E3037" s="1">
        <f t="shared" si="1"/>
        <v>46</v>
      </c>
      <c r="F3037" s="1" t="str">
        <f>VLOOKUP(E3037,State_code!$B$1:$C$56, 2, FALSE)</f>
        <v>SD</v>
      </c>
      <c r="G3037" s="1">
        <v>4600.0</v>
      </c>
      <c r="H3037" s="1">
        <v>52.0</v>
      </c>
      <c r="I3037" s="1" t="s">
        <v>3747</v>
      </c>
      <c r="J3037" s="5">
        <v>4.0</v>
      </c>
    </row>
    <row r="3038" hidden="1">
      <c r="A3038" s="1" t="s">
        <v>3748</v>
      </c>
      <c r="B3038" s="1">
        <v>219392.0</v>
      </c>
      <c r="C3038" s="1">
        <v>4.0</v>
      </c>
      <c r="D3038" s="1">
        <v>-2.0</v>
      </c>
      <c r="E3038" s="1">
        <f t="shared" si="1"/>
        <v>46</v>
      </c>
      <c r="F3038" s="1" t="str">
        <f>VLOOKUP(E3038,State_code!$B$1:$C$56, 2, FALSE)</f>
        <v>SD</v>
      </c>
      <c r="G3038" s="1">
        <v>4600.0</v>
      </c>
      <c r="H3038" s="1">
        <v>-2.0</v>
      </c>
      <c r="I3038" s="1" t="s">
        <v>3748</v>
      </c>
      <c r="J3038" s="5">
        <v>4.0</v>
      </c>
    </row>
    <row r="3039" hidden="1">
      <c r="A3039" s="1" t="s">
        <v>3749</v>
      </c>
      <c r="B3039" s="1">
        <v>219408.0</v>
      </c>
      <c r="C3039" s="1">
        <v>4.0</v>
      </c>
      <c r="D3039" s="1">
        <v>33.0</v>
      </c>
      <c r="E3039" s="1">
        <f t="shared" si="1"/>
        <v>46</v>
      </c>
      <c r="F3039" s="1" t="str">
        <f>VLOOKUP(E3039,State_code!$B$1:$C$56, 2, FALSE)</f>
        <v>SD</v>
      </c>
      <c r="G3039" s="1">
        <v>4600.0</v>
      </c>
      <c r="H3039" s="1">
        <v>-2.0</v>
      </c>
      <c r="I3039" s="1" t="s">
        <v>3749</v>
      </c>
      <c r="J3039" s="5">
        <v>1.0</v>
      </c>
    </row>
    <row r="3040" hidden="1">
      <c r="A3040" s="1" t="s">
        <v>3750</v>
      </c>
      <c r="B3040" s="1">
        <v>219426.0</v>
      </c>
      <c r="C3040" s="1">
        <v>4.0</v>
      </c>
      <c r="D3040" s="1">
        <v>7.0</v>
      </c>
      <c r="E3040" s="1">
        <f t="shared" si="1"/>
        <v>46</v>
      </c>
      <c r="F3040" s="1" t="str">
        <f>VLOOKUP(E3040,State_code!$B$1:$C$56, 2, FALSE)</f>
        <v>SD</v>
      </c>
      <c r="G3040" s="1">
        <v>4600.0</v>
      </c>
      <c r="H3040" s="1">
        <v>-2.0</v>
      </c>
      <c r="I3040" s="1" t="s">
        <v>3750</v>
      </c>
      <c r="J3040" s="5">
        <v>1.0</v>
      </c>
    </row>
    <row r="3041" hidden="1">
      <c r="A3041" s="1" t="s">
        <v>3751</v>
      </c>
      <c r="B3041" s="1">
        <v>219453.0</v>
      </c>
      <c r="C3041" s="1">
        <v>4.0</v>
      </c>
      <c r="D3041" s="1">
        <v>-2.0</v>
      </c>
      <c r="E3041" s="1">
        <f t="shared" si="1"/>
        <v>46</v>
      </c>
      <c r="F3041" s="1" t="str">
        <f>VLOOKUP(E3041,State_code!$B$1:$C$56, 2, FALSE)</f>
        <v>SD</v>
      </c>
      <c r="G3041" s="1">
        <v>4600.0</v>
      </c>
      <c r="H3041" s="1">
        <v>-2.0</v>
      </c>
      <c r="I3041" s="1" t="s">
        <v>3751</v>
      </c>
      <c r="J3041" s="5">
        <v>1.0</v>
      </c>
    </row>
    <row r="3042" hidden="1">
      <c r="A3042" s="1" t="s">
        <v>3752</v>
      </c>
      <c r="B3042" s="1">
        <v>219471.0</v>
      </c>
      <c r="C3042" s="1">
        <v>4.0</v>
      </c>
      <c r="D3042" s="1">
        <v>16.0</v>
      </c>
      <c r="E3042" s="1">
        <f t="shared" si="1"/>
        <v>46</v>
      </c>
      <c r="F3042" s="1" t="str">
        <f>VLOOKUP(E3042,State_code!$B$1:$C$56, 2, FALSE)</f>
        <v>SD</v>
      </c>
      <c r="G3042" s="1">
        <v>4600.0</v>
      </c>
      <c r="H3042" s="1">
        <v>-2.0</v>
      </c>
      <c r="I3042" s="1" t="s">
        <v>3752</v>
      </c>
      <c r="J3042" s="5">
        <v>1.0</v>
      </c>
    </row>
    <row r="3043" hidden="1">
      <c r="A3043" s="1" t="s">
        <v>3753</v>
      </c>
      <c r="B3043" s="1">
        <v>219480.0</v>
      </c>
      <c r="C3043" s="1">
        <v>4.0</v>
      </c>
      <c r="D3043" s="1">
        <v>8.0</v>
      </c>
      <c r="E3043" s="1">
        <f t="shared" si="1"/>
        <v>46</v>
      </c>
      <c r="F3043" s="1" t="str">
        <f>VLOOKUP(E3043,State_code!$B$1:$C$56, 2, FALSE)</f>
        <v>SD</v>
      </c>
      <c r="G3043" s="1">
        <v>4600.0</v>
      </c>
      <c r="H3043" s="1">
        <v>-2.0</v>
      </c>
      <c r="I3043" s="1" t="s">
        <v>3753</v>
      </c>
      <c r="J3043" s="5">
        <v>1.0</v>
      </c>
    </row>
    <row r="3044" hidden="1">
      <c r="A3044" s="1" t="s">
        <v>3754</v>
      </c>
      <c r="B3044" s="1">
        <v>219505.0</v>
      </c>
      <c r="C3044" s="1">
        <v>5.0</v>
      </c>
      <c r="D3044" s="1">
        <v>22.0</v>
      </c>
      <c r="E3044" s="1">
        <f t="shared" si="1"/>
        <v>47</v>
      </c>
      <c r="F3044" s="1" t="str">
        <f>VLOOKUP(E3044,State_code!$B$1:$C$56, 2, FALSE)</f>
        <v>TN</v>
      </c>
      <c r="G3044" s="1">
        <v>4707.0</v>
      </c>
      <c r="H3044" s="1">
        <v>54.0</v>
      </c>
      <c r="I3044" s="1" t="s">
        <v>3754</v>
      </c>
      <c r="J3044" s="5">
        <v>3.0</v>
      </c>
    </row>
    <row r="3045" hidden="1">
      <c r="A3045" s="1" t="s">
        <v>3755</v>
      </c>
      <c r="B3045" s="1">
        <v>219587.0</v>
      </c>
      <c r="C3045" s="1">
        <v>5.0</v>
      </c>
      <c r="D3045" s="1">
        <v>-2.0</v>
      </c>
      <c r="E3045" s="1">
        <f t="shared" si="1"/>
        <v>47</v>
      </c>
      <c r="F3045" s="1" t="str">
        <f>VLOOKUP(E3045,State_code!$B$1:$C$56, 2, FALSE)</f>
        <v>TN</v>
      </c>
      <c r="G3045" s="1">
        <v>4708.0</v>
      </c>
      <c r="H3045" s="1">
        <v>-2.0</v>
      </c>
      <c r="I3045" s="1" t="s">
        <v>3755</v>
      </c>
      <c r="J3045" s="5">
        <v>4.0</v>
      </c>
    </row>
    <row r="3046" hidden="1">
      <c r="A3046" s="1" t="s">
        <v>3756</v>
      </c>
      <c r="B3046" s="1">
        <v>219596.0</v>
      </c>
      <c r="C3046" s="1">
        <v>5.0</v>
      </c>
      <c r="D3046" s="1">
        <v>-2.0</v>
      </c>
      <c r="E3046" s="1">
        <f t="shared" si="1"/>
        <v>47</v>
      </c>
      <c r="F3046" s="1" t="str">
        <f>VLOOKUP(E3046,State_code!$B$1:$C$56, 2, FALSE)</f>
        <v>TN</v>
      </c>
      <c r="G3046" s="1">
        <v>4703.0</v>
      </c>
      <c r="H3046" s="1">
        <v>-2.0</v>
      </c>
      <c r="I3046" s="1" t="s">
        <v>3756</v>
      </c>
      <c r="J3046" s="5">
        <v>2.0</v>
      </c>
    </row>
    <row r="3047" hidden="1">
      <c r="A3047" s="1" t="s">
        <v>3757</v>
      </c>
      <c r="B3047" s="1">
        <v>219602.0</v>
      </c>
      <c r="C3047" s="1">
        <v>5.0</v>
      </c>
      <c r="D3047" s="1">
        <v>18.0</v>
      </c>
      <c r="E3047" s="1">
        <f t="shared" si="1"/>
        <v>47</v>
      </c>
      <c r="F3047" s="1" t="str">
        <f>VLOOKUP(E3047,State_code!$B$1:$C$56, 2, FALSE)</f>
        <v>TN</v>
      </c>
      <c r="G3047" s="1">
        <v>4707.0</v>
      </c>
      <c r="H3047" s="1">
        <v>-2.0</v>
      </c>
      <c r="I3047" s="1" t="s">
        <v>3757</v>
      </c>
      <c r="J3047" s="5">
        <v>4.0</v>
      </c>
    </row>
    <row r="3048" hidden="1">
      <c r="A3048" s="1" t="s">
        <v>3758</v>
      </c>
      <c r="B3048" s="1">
        <v>219639.0</v>
      </c>
      <c r="C3048" s="1">
        <v>5.0</v>
      </c>
      <c r="D3048" s="1">
        <v>26.0</v>
      </c>
      <c r="E3048" s="1">
        <f t="shared" si="1"/>
        <v>47</v>
      </c>
      <c r="F3048" s="1" t="str">
        <f>VLOOKUP(E3048,State_code!$B$1:$C$56, 2, FALSE)</f>
        <v>TN</v>
      </c>
      <c r="G3048" s="1">
        <v>4709.0</v>
      </c>
      <c r="H3048" s="1">
        <v>54.0</v>
      </c>
      <c r="I3048" s="1" t="s">
        <v>3758</v>
      </c>
      <c r="J3048" s="5">
        <v>2.0</v>
      </c>
    </row>
    <row r="3049" hidden="1">
      <c r="A3049" s="1" t="s">
        <v>3759</v>
      </c>
      <c r="B3049" s="1">
        <v>219709.0</v>
      </c>
      <c r="C3049" s="1">
        <v>5.0</v>
      </c>
      <c r="D3049" s="1">
        <v>17.0</v>
      </c>
      <c r="E3049" s="1">
        <f t="shared" si="1"/>
        <v>47</v>
      </c>
      <c r="F3049" s="1" t="str">
        <f>VLOOKUP(E3049,State_code!$B$1:$C$56, 2, FALSE)</f>
        <v>TN</v>
      </c>
      <c r="G3049" s="1">
        <v>4707.0</v>
      </c>
      <c r="H3049" s="1">
        <v>42.0</v>
      </c>
      <c r="I3049" s="1" t="s">
        <v>3759</v>
      </c>
      <c r="J3049" s="5">
        <v>4.0</v>
      </c>
    </row>
    <row r="3050" hidden="1">
      <c r="A3050" s="1" t="s">
        <v>1983</v>
      </c>
      <c r="B3050" s="1">
        <v>219718.0</v>
      </c>
      <c r="C3050" s="1">
        <v>5.0</v>
      </c>
      <c r="D3050" s="1">
        <v>18.0</v>
      </c>
      <c r="E3050" s="1">
        <f t="shared" si="1"/>
        <v>47</v>
      </c>
      <c r="F3050" s="1" t="str">
        <f>VLOOKUP(E3050,State_code!$B$1:$C$56, 2, FALSE)</f>
        <v>TN</v>
      </c>
      <c r="G3050" s="1">
        <v>4708.0</v>
      </c>
      <c r="H3050" s="1">
        <v>60.0</v>
      </c>
      <c r="I3050" s="1" t="s">
        <v>1983</v>
      </c>
      <c r="J3050" s="5">
        <v>4.0</v>
      </c>
    </row>
    <row r="3051" hidden="1">
      <c r="A3051" s="1" t="s">
        <v>3760</v>
      </c>
      <c r="B3051" s="1">
        <v>219790.0</v>
      </c>
      <c r="C3051" s="1">
        <v>5.0</v>
      </c>
      <c r="D3051" s="1">
        <v>20.0</v>
      </c>
      <c r="E3051" s="1">
        <f t="shared" si="1"/>
        <v>47</v>
      </c>
      <c r="F3051" s="1" t="str">
        <f>VLOOKUP(E3051,State_code!$B$1:$C$56, 2, FALSE)</f>
        <v>TN</v>
      </c>
      <c r="G3051" s="1">
        <v>4704.0</v>
      </c>
      <c r="H3051" s="1">
        <v>42.0</v>
      </c>
      <c r="I3051" s="1" t="s">
        <v>3760</v>
      </c>
      <c r="J3051" s="5">
        <v>4.0</v>
      </c>
    </row>
    <row r="3052" hidden="1">
      <c r="A3052" s="1" t="s">
        <v>3761</v>
      </c>
      <c r="B3052" s="1">
        <v>219806.0</v>
      </c>
      <c r="C3052" s="1">
        <v>5.0</v>
      </c>
      <c r="D3052" s="1">
        <v>17.0</v>
      </c>
      <c r="E3052" s="1">
        <f t="shared" si="1"/>
        <v>47</v>
      </c>
      <c r="F3052" s="1" t="str">
        <f>VLOOKUP(E3052,State_code!$B$1:$C$56, 2, FALSE)</f>
        <v>TN</v>
      </c>
      <c r="G3052" s="1">
        <v>4701.0</v>
      </c>
      <c r="H3052" s="1">
        <v>54.0</v>
      </c>
      <c r="I3052" s="1" t="s">
        <v>3761</v>
      </c>
      <c r="J3052" s="5">
        <v>3.0</v>
      </c>
    </row>
    <row r="3053" hidden="1">
      <c r="A3053" s="1" t="s">
        <v>3762</v>
      </c>
      <c r="B3053" s="1">
        <v>219824.0</v>
      </c>
      <c r="C3053" s="1">
        <v>5.0</v>
      </c>
      <c r="D3053" s="1">
        <v>4.0</v>
      </c>
      <c r="E3053" s="1">
        <f t="shared" si="1"/>
        <v>47</v>
      </c>
      <c r="F3053" s="1" t="str">
        <f>VLOOKUP(E3053,State_code!$B$1:$C$56, 2, FALSE)</f>
        <v>TN</v>
      </c>
      <c r="G3053" s="1">
        <v>4703.0</v>
      </c>
      <c r="H3053" s="1">
        <v>-2.0</v>
      </c>
      <c r="I3053" s="1" t="s">
        <v>3762</v>
      </c>
      <c r="J3053" s="5">
        <v>1.0</v>
      </c>
    </row>
    <row r="3054" hidden="1">
      <c r="A3054" s="1" t="s">
        <v>3763</v>
      </c>
      <c r="B3054" s="1">
        <v>219833.0</v>
      </c>
      <c r="C3054" s="1">
        <v>5.0</v>
      </c>
      <c r="D3054" s="1">
        <v>19.0</v>
      </c>
      <c r="E3054" s="1">
        <f t="shared" si="1"/>
        <v>47</v>
      </c>
      <c r="F3054" s="1" t="str">
        <f>VLOOKUP(E3054,State_code!$B$1:$C$56, 2, FALSE)</f>
        <v>TN</v>
      </c>
      <c r="G3054" s="1">
        <v>4709.0</v>
      </c>
      <c r="H3054" s="1">
        <v>30.0</v>
      </c>
      <c r="I3054" s="1" t="s">
        <v>3763</v>
      </c>
      <c r="J3054" s="5">
        <v>1.0</v>
      </c>
    </row>
    <row r="3055" hidden="1">
      <c r="A3055" s="1" t="s">
        <v>3764</v>
      </c>
      <c r="B3055" s="1">
        <v>219842.0</v>
      </c>
      <c r="C3055" s="1">
        <v>5.0</v>
      </c>
      <c r="D3055" s="1">
        <v>24.0</v>
      </c>
      <c r="E3055" s="1">
        <f t="shared" si="1"/>
        <v>47</v>
      </c>
      <c r="F3055" s="1" t="str">
        <f>VLOOKUP(E3055,State_code!$B$1:$C$56, 2, FALSE)</f>
        <v>TN</v>
      </c>
      <c r="G3055" s="1">
        <v>4703.0</v>
      </c>
      <c r="H3055" s="1">
        <v>57.0</v>
      </c>
      <c r="I3055" s="1" t="s">
        <v>3764</v>
      </c>
      <c r="J3055" s="5">
        <v>4.0</v>
      </c>
    </row>
    <row r="3056" hidden="1">
      <c r="A3056" s="1" t="s">
        <v>3765</v>
      </c>
      <c r="B3056" s="1">
        <v>219851.0</v>
      </c>
      <c r="C3056" s="1">
        <v>5.0</v>
      </c>
      <c r="D3056" s="1">
        <v>-2.0</v>
      </c>
      <c r="E3056" s="1">
        <f t="shared" si="1"/>
        <v>47</v>
      </c>
      <c r="F3056" s="1" t="str">
        <f>VLOOKUP(E3056,State_code!$B$1:$C$56, 2, FALSE)</f>
        <v>TN</v>
      </c>
      <c r="G3056" s="1">
        <v>4707.0</v>
      </c>
      <c r="H3056" s="1">
        <v>-2.0</v>
      </c>
      <c r="I3056" s="1" t="s">
        <v>3765</v>
      </c>
      <c r="J3056" s="5">
        <v>1.0</v>
      </c>
    </row>
    <row r="3057" hidden="1">
      <c r="A3057" s="1" t="s">
        <v>3766</v>
      </c>
      <c r="B3057" s="1">
        <v>219879.0</v>
      </c>
      <c r="C3057" s="1">
        <v>5.0</v>
      </c>
      <c r="D3057" s="1">
        <v>1.0</v>
      </c>
      <c r="E3057" s="1">
        <f t="shared" si="1"/>
        <v>47</v>
      </c>
      <c r="F3057" s="1" t="str">
        <f>VLOOKUP(E3057,State_code!$B$1:$C$56, 2, FALSE)</f>
        <v>TN</v>
      </c>
      <c r="G3057" s="1">
        <v>4703.0</v>
      </c>
      <c r="H3057" s="1">
        <v>-2.0</v>
      </c>
      <c r="I3057" s="1" t="s">
        <v>3766</v>
      </c>
      <c r="J3057" s="5">
        <v>2.0</v>
      </c>
    </row>
    <row r="3058" hidden="1">
      <c r="A3058" s="1" t="s">
        <v>3767</v>
      </c>
      <c r="B3058" s="1">
        <v>219888.0</v>
      </c>
      <c r="C3058" s="1">
        <v>5.0</v>
      </c>
      <c r="D3058" s="1">
        <v>1.0</v>
      </c>
      <c r="E3058" s="1">
        <f t="shared" si="1"/>
        <v>47</v>
      </c>
      <c r="F3058" s="1" t="str">
        <f>VLOOKUP(E3058,State_code!$B$1:$C$56, 2, FALSE)</f>
        <v>TN</v>
      </c>
      <c r="G3058" s="1">
        <v>4705.0</v>
      </c>
      <c r="H3058" s="1">
        <v>-2.0</v>
      </c>
      <c r="I3058" s="1" t="s">
        <v>3767</v>
      </c>
      <c r="J3058" s="5">
        <v>4.0</v>
      </c>
    </row>
    <row r="3059" hidden="1">
      <c r="A3059" s="1" t="s">
        <v>3768</v>
      </c>
      <c r="B3059" s="1">
        <v>219903.0</v>
      </c>
      <c r="C3059" s="1">
        <v>5.0</v>
      </c>
      <c r="D3059" s="1">
        <v>10.0</v>
      </c>
      <c r="E3059" s="1">
        <f t="shared" si="1"/>
        <v>47</v>
      </c>
      <c r="F3059" s="1" t="str">
        <f>VLOOKUP(E3059,State_code!$B$1:$C$56, 2, FALSE)</f>
        <v>TN</v>
      </c>
      <c r="G3059" s="1">
        <v>4708.0</v>
      </c>
      <c r="H3059" s="1">
        <v>-2.0</v>
      </c>
      <c r="I3059" s="1" t="s">
        <v>3768</v>
      </c>
      <c r="J3059" s="5">
        <v>1.0</v>
      </c>
    </row>
    <row r="3060" hidden="1">
      <c r="A3060" s="1" t="s">
        <v>3769</v>
      </c>
      <c r="B3060" s="1">
        <v>219921.0</v>
      </c>
      <c r="C3060" s="1">
        <v>5.0</v>
      </c>
      <c r="D3060" s="1">
        <v>-2.0</v>
      </c>
      <c r="E3060" s="1">
        <f t="shared" si="1"/>
        <v>47</v>
      </c>
      <c r="F3060" s="1" t="str">
        <f>VLOOKUP(E3060,State_code!$B$1:$C$56, 2, FALSE)</f>
        <v>TN</v>
      </c>
      <c r="G3060" s="1">
        <v>4708.0</v>
      </c>
      <c r="H3060" s="1" t="e">
        <v>#N/A</v>
      </c>
      <c r="I3060" s="1" t="s">
        <v>3769</v>
      </c>
      <c r="J3060" s="5">
        <v>1.0</v>
      </c>
    </row>
    <row r="3061" hidden="1">
      <c r="A3061" s="1" t="s">
        <v>3770</v>
      </c>
      <c r="B3061" s="1">
        <v>219949.0</v>
      </c>
      <c r="C3061" s="1">
        <v>5.0</v>
      </c>
      <c r="D3061" s="1">
        <v>19.0</v>
      </c>
      <c r="E3061" s="1">
        <f t="shared" si="1"/>
        <v>47</v>
      </c>
      <c r="F3061" s="1" t="str">
        <f>VLOOKUP(E3061,State_code!$B$1:$C$56, 2, FALSE)</f>
        <v>TN</v>
      </c>
      <c r="G3061" s="1">
        <v>4705.0</v>
      </c>
      <c r="H3061" s="1">
        <v>-2.0</v>
      </c>
      <c r="I3061" s="1" t="s">
        <v>3770</v>
      </c>
      <c r="J3061" s="5">
        <v>4.0</v>
      </c>
    </row>
    <row r="3062" hidden="1">
      <c r="A3062" s="1" t="s">
        <v>3771</v>
      </c>
      <c r="B3062" s="1">
        <v>219976.0</v>
      </c>
      <c r="C3062" s="1">
        <v>5.0</v>
      </c>
      <c r="D3062" s="1">
        <v>17.0</v>
      </c>
      <c r="E3062" s="1">
        <f t="shared" si="1"/>
        <v>47</v>
      </c>
      <c r="F3062" s="1" t="str">
        <f>VLOOKUP(E3062,State_code!$B$1:$C$56, 2, FALSE)</f>
        <v>TN</v>
      </c>
      <c r="G3062" s="1">
        <v>4705.0</v>
      </c>
      <c r="H3062" s="1">
        <v>74.0</v>
      </c>
      <c r="I3062" s="1" t="s">
        <v>3771</v>
      </c>
      <c r="J3062" s="5">
        <v>1.0</v>
      </c>
    </row>
    <row r="3063" hidden="1">
      <c r="A3063" s="1" t="s">
        <v>3772</v>
      </c>
      <c r="B3063" s="1">
        <v>219994.0</v>
      </c>
      <c r="C3063" s="1">
        <v>5.0</v>
      </c>
      <c r="D3063" s="1">
        <v>-2.0</v>
      </c>
      <c r="E3063" s="1">
        <f t="shared" si="1"/>
        <v>47</v>
      </c>
      <c r="F3063" s="1" t="str">
        <f>VLOOKUP(E3063,State_code!$B$1:$C$56, 2, FALSE)</f>
        <v>TN</v>
      </c>
      <c r="G3063" s="1">
        <v>4707.0</v>
      </c>
      <c r="H3063" s="1">
        <v>-2.0</v>
      </c>
      <c r="I3063" s="1" t="s">
        <v>3772</v>
      </c>
      <c r="J3063" s="5">
        <v>4.0</v>
      </c>
    </row>
    <row r="3064" hidden="1">
      <c r="A3064" s="1" t="s">
        <v>3773</v>
      </c>
      <c r="B3064" s="1">
        <v>220002.0</v>
      </c>
      <c r="C3064" s="1">
        <v>5.0</v>
      </c>
      <c r="D3064" s="1">
        <v>7.0</v>
      </c>
      <c r="E3064" s="1">
        <f t="shared" si="1"/>
        <v>47</v>
      </c>
      <c r="F3064" s="1" t="str">
        <f>VLOOKUP(E3064,State_code!$B$1:$C$56, 2, FALSE)</f>
        <v>TN</v>
      </c>
      <c r="G3064" s="1">
        <v>4706.0</v>
      </c>
      <c r="H3064" s="1" t="e">
        <v>#N/A</v>
      </c>
      <c r="I3064" s="1" t="s">
        <v>3773</v>
      </c>
      <c r="J3064" s="5">
        <v>1.0</v>
      </c>
    </row>
    <row r="3065" hidden="1">
      <c r="A3065" s="1" t="s">
        <v>3774</v>
      </c>
      <c r="B3065" s="1">
        <v>220057.0</v>
      </c>
      <c r="C3065" s="1">
        <v>5.0</v>
      </c>
      <c r="D3065" s="1">
        <v>1.0</v>
      </c>
      <c r="E3065" s="1">
        <f t="shared" si="1"/>
        <v>47</v>
      </c>
      <c r="F3065" s="1" t="str">
        <f>VLOOKUP(E3065,State_code!$B$1:$C$56, 2, FALSE)</f>
        <v>TN</v>
      </c>
      <c r="G3065" s="1">
        <v>4708.0</v>
      </c>
      <c r="H3065" s="1">
        <v>-2.0</v>
      </c>
      <c r="I3065" s="1" t="s">
        <v>3774</v>
      </c>
      <c r="J3065" s="5">
        <v>1.0</v>
      </c>
    </row>
    <row r="3066" hidden="1">
      <c r="A3066" s="1" t="s">
        <v>3775</v>
      </c>
      <c r="B3066" s="1">
        <v>220075.0</v>
      </c>
      <c r="C3066" s="1">
        <v>5.0</v>
      </c>
      <c r="D3066" s="1">
        <v>16.0</v>
      </c>
      <c r="E3066" s="1">
        <f t="shared" si="1"/>
        <v>47</v>
      </c>
      <c r="F3066" s="1" t="str">
        <f>VLOOKUP(E3066,State_code!$B$1:$C$56, 2, FALSE)</f>
        <v>TN</v>
      </c>
      <c r="G3066" s="1">
        <v>4701.0</v>
      </c>
      <c r="H3066" s="1">
        <v>-2.0</v>
      </c>
      <c r="I3066" s="1" t="s">
        <v>3775</v>
      </c>
      <c r="J3066" s="5">
        <v>1.0</v>
      </c>
    </row>
    <row r="3067" hidden="1">
      <c r="A3067" s="1" t="s">
        <v>3776</v>
      </c>
      <c r="B3067" s="1">
        <v>220118.0</v>
      </c>
      <c r="C3067" s="1">
        <v>5.0</v>
      </c>
      <c r="D3067" s="1">
        <v>10.0</v>
      </c>
      <c r="E3067" s="1">
        <f t="shared" si="1"/>
        <v>47</v>
      </c>
      <c r="F3067" s="1" t="str">
        <f>VLOOKUP(E3067,State_code!$B$1:$C$56, 2, FALSE)</f>
        <v>TN</v>
      </c>
      <c r="G3067" s="1">
        <v>4703.0</v>
      </c>
      <c r="H3067" s="1">
        <v>-2.0</v>
      </c>
      <c r="I3067" s="1" t="s">
        <v>3776</v>
      </c>
      <c r="J3067" s="5">
        <v>2.0</v>
      </c>
    </row>
    <row r="3068" hidden="1">
      <c r="A3068" s="1" t="s">
        <v>3777</v>
      </c>
      <c r="B3068" s="1">
        <v>220127.0</v>
      </c>
      <c r="C3068" s="1">
        <v>5.0</v>
      </c>
      <c r="D3068" s="1">
        <v>-2.0</v>
      </c>
      <c r="E3068" s="1">
        <f t="shared" si="1"/>
        <v>47</v>
      </c>
      <c r="F3068" s="1" t="str">
        <f>VLOOKUP(E3068,State_code!$B$1:$C$56, 2, FALSE)</f>
        <v>TN</v>
      </c>
      <c r="G3068" s="1">
        <v>4701.0</v>
      </c>
      <c r="H3068" s="1">
        <v>-2.0</v>
      </c>
      <c r="I3068" s="1" t="s">
        <v>3777</v>
      </c>
      <c r="J3068" s="5">
        <v>1.0</v>
      </c>
    </row>
    <row r="3069" hidden="1">
      <c r="A3069" s="1" t="s">
        <v>3778</v>
      </c>
      <c r="B3069" s="1">
        <v>220163.0</v>
      </c>
      <c r="C3069" s="1">
        <v>5.0</v>
      </c>
      <c r="D3069" s="1">
        <v>-2.0</v>
      </c>
      <c r="E3069" s="1">
        <f t="shared" si="1"/>
        <v>47</v>
      </c>
      <c r="F3069" s="1" t="str">
        <f>VLOOKUP(E3069,State_code!$B$1:$C$56, 2, FALSE)</f>
        <v>TN</v>
      </c>
      <c r="G3069" s="1">
        <v>4704.0</v>
      </c>
      <c r="H3069" s="1">
        <v>-2.0</v>
      </c>
      <c r="I3069" s="1" t="s">
        <v>3778</v>
      </c>
      <c r="J3069" s="5">
        <v>1.0</v>
      </c>
    </row>
    <row r="3070" hidden="1">
      <c r="A3070" s="1" t="s">
        <v>3779</v>
      </c>
      <c r="B3070" s="1">
        <v>220181.0</v>
      </c>
      <c r="C3070" s="1">
        <v>5.0</v>
      </c>
      <c r="D3070" s="1">
        <v>21.0</v>
      </c>
      <c r="E3070" s="1">
        <f t="shared" si="1"/>
        <v>47</v>
      </c>
      <c r="F3070" s="1" t="str">
        <f>VLOOKUP(E3070,State_code!$B$1:$C$56, 2, FALSE)</f>
        <v>TN</v>
      </c>
      <c r="G3070" s="1">
        <v>4707.0</v>
      </c>
      <c r="H3070" s="1">
        <v>-2.0</v>
      </c>
      <c r="I3070" s="1" t="s">
        <v>3779</v>
      </c>
      <c r="J3070" s="5">
        <v>1.0</v>
      </c>
    </row>
    <row r="3071" hidden="1">
      <c r="A3071" s="1" t="s">
        <v>3780</v>
      </c>
      <c r="B3071" s="1">
        <v>220206.0</v>
      </c>
      <c r="C3071" s="1">
        <v>5.0</v>
      </c>
      <c r="D3071" s="1">
        <v>22.0</v>
      </c>
      <c r="E3071" s="1">
        <f t="shared" si="1"/>
        <v>47</v>
      </c>
      <c r="F3071" s="1" t="str">
        <f>VLOOKUP(E3071,State_code!$B$1:$C$56, 2, FALSE)</f>
        <v>TN</v>
      </c>
      <c r="G3071" s="1">
        <v>4706.0</v>
      </c>
      <c r="H3071" s="1">
        <v>41.0</v>
      </c>
      <c r="I3071" s="1" t="s">
        <v>3780</v>
      </c>
      <c r="J3071" s="5">
        <v>1.0</v>
      </c>
    </row>
    <row r="3072" hidden="1">
      <c r="A3072" s="1" t="s">
        <v>3781</v>
      </c>
      <c r="B3072" s="1">
        <v>220215.0</v>
      </c>
      <c r="C3072" s="1">
        <v>5.0</v>
      </c>
      <c r="D3072" s="1">
        <v>19.0</v>
      </c>
      <c r="E3072" s="1">
        <f t="shared" si="1"/>
        <v>47</v>
      </c>
      <c r="F3072" s="1" t="str">
        <f>VLOOKUP(E3072,State_code!$B$1:$C$56, 2, FALSE)</f>
        <v>TN</v>
      </c>
      <c r="G3072" s="1">
        <v>4708.0</v>
      </c>
      <c r="H3072" s="1">
        <v>74.0</v>
      </c>
      <c r="I3072" s="1" t="s">
        <v>3781</v>
      </c>
      <c r="J3072" s="5">
        <v>4.0</v>
      </c>
    </row>
    <row r="3073" hidden="1">
      <c r="A3073" s="1" t="s">
        <v>3782</v>
      </c>
      <c r="B3073" s="1">
        <v>220251.0</v>
      </c>
      <c r="C3073" s="1">
        <v>5.0</v>
      </c>
      <c r="D3073" s="1">
        <v>-2.0</v>
      </c>
      <c r="E3073" s="1">
        <f t="shared" si="1"/>
        <v>47</v>
      </c>
      <c r="F3073" s="1" t="str">
        <f>VLOOKUP(E3073,State_code!$B$1:$C$56, 2, FALSE)</f>
        <v>TN</v>
      </c>
      <c r="G3073" s="1">
        <v>4703.0</v>
      </c>
      <c r="H3073" s="1">
        <v>-2.0</v>
      </c>
      <c r="I3073" s="1" t="s">
        <v>3782</v>
      </c>
      <c r="J3073" s="5">
        <v>1.0</v>
      </c>
    </row>
    <row r="3074" hidden="1">
      <c r="A3074" s="1" t="s">
        <v>3783</v>
      </c>
      <c r="B3074" s="1">
        <v>220279.0</v>
      </c>
      <c r="C3074" s="1">
        <v>5.0</v>
      </c>
      <c r="D3074" s="1">
        <v>-2.0</v>
      </c>
      <c r="E3074" s="1">
        <f t="shared" si="1"/>
        <v>47</v>
      </c>
      <c r="F3074" s="1" t="str">
        <f>VLOOKUP(E3074,State_code!$B$1:$C$56, 2, FALSE)</f>
        <v>TN</v>
      </c>
      <c r="G3074" s="1">
        <v>4706.0</v>
      </c>
      <c r="H3074" s="1">
        <v>-2.0</v>
      </c>
      <c r="I3074" s="1" t="s">
        <v>3783</v>
      </c>
      <c r="J3074" s="5">
        <v>1.0</v>
      </c>
    </row>
    <row r="3075" hidden="1">
      <c r="A3075" s="1" t="s">
        <v>3784</v>
      </c>
      <c r="B3075" s="1">
        <v>220321.0</v>
      </c>
      <c r="C3075" s="1">
        <v>5.0</v>
      </c>
      <c r="D3075" s="1">
        <v>-2.0</v>
      </c>
      <c r="E3075" s="1">
        <f t="shared" si="1"/>
        <v>47</v>
      </c>
      <c r="F3075" s="1" t="str">
        <f>VLOOKUP(E3075,State_code!$B$1:$C$56, 2, FALSE)</f>
        <v>TN</v>
      </c>
      <c r="G3075" s="1">
        <v>4705.0</v>
      </c>
      <c r="H3075" s="1">
        <v>-2.0</v>
      </c>
      <c r="I3075" s="1" t="s">
        <v>3784</v>
      </c>
      <c r="J3075" s="5">
        <v>1.0</v>
      </c>
    </row>
    <row r="3076" hidden="1">
      <c r="A3076" s="1" t="s">
        <v>3785</v>
      </c>
      <c r="B3076" s="1">
        <v>220394.0</v>
      </c>
      <c r="C3076" s="1">
        <v>5.0</v>
      </c>
      <c r="D3076" s="1">
        <v>-2.0</v>
      </c>
      <c r="E3076" s="1">
        <f t="shared" si="1"/>
        <v>47</v>
      </c>
      <c r="F3076" s="1" t="str">
        <f>VLOOKUP(E3076,State_code!$B$1:$C$56, 2, FALSE)</f>
        <v>TN</v>
      </c>
      <c r="G3076" s="1">
        <v>4703.0</v>
      </c>
      <c r="H3076" s="1">
        <v>-2.0</v>
      </c>
      <c r="I3076" s="1" t="s">
        <v>3785</v>
      </c>
      <c r="J3076" s="5">
        <v>1.0</v>
      </c>
    </row>
    <row r="3077" hidden="1">
      <c r="A3077" s="1" t="s">
        <v>3786</v>
      </c>
      <c r="B3077" s="1">
        <v>220400.0</v>
      </c>
      <c r="C3077" s="1">
        <v>5.0</v>
      </c>
      <c r="D3077" s="1">
        <v>2.0</v>
      </c>
      <c r="E3077" s="1">
        <f t="shared" si="1"/>
        <v>47</v>
      </c>
      <c r="F3077" s="1" t="str">
        <f>VLOOKUP(E3077,State_code!$B$1:$C$56, 2, FALSE)</f>
        <v>TN</v>
      </c>
      <c r="G3077" s="1">
        <v>4708.0</v>
      </c>
      <c r="H3077" s="1">
        <v>-2.0</v>
      </c>
      <c r="I3077" s="1" t="s">
        <v>3786</v>
      </c>
      <c r="J3077" s="5">
        <v>4.0</v>
      </c>
    </row>
    <row r="3078" hidden="1">
      <c r="A3078" s="1" t="s">
        <v>3787</v>
      </c>
      <c r="B3078" s="1">
        <v>220464.0</v>
      </c>
      <c r="C3078" s="1">
        <v>5.0</v>
      </c>
      <c r="D3078" s="1">
        <v>12.0</v>
      </c>
      <c r="E3078" s="1">
        <f t="shared" si="1"/>
        <v>47</v>
      </c>
      <c r="F3078" s="1" t="str">
        <f>VLOOKUP(E3078,State_code!$B$1:$C$56, 2, FALSE)</f>
        <v>TN</v>
      </c>
      <c r="G3078" s="1">
        <v>4707.0</v>
      </c>
      <c r="H3078" s="1">
        <v>-2.0</v>
      </c>
      <c r="I3078" s="1" t="s">
        <v>3787</v>
      </c>
      <c r="J3078" s="5">
        <v>1.0</v>
      </c>
    </row>
    <row r="3079" hidden="1">
      <c r="A3079" s="1" t="s">
        <v>3788</v>
      </c>
      <c r="B3079" s="1">
        <v>220473.0</v>
      </c>
      <c r="C3079" s="1">
        <v>5.0</v>
      </c>
      <c r="D3079" s="1">
        <v>19.0</v>
      </c>
      <c r="E3079" s="1">
        <f t="shared" si="1"/>
        <v>47</v>
      </c>
      <c r="F3079" s="1" t="str">
        <f>VLOOKUP(E3079,State_code!$B$1:$C$56, 2, FALSE)</f>
        <v>TN</v>
      </c>
      <c r="G3079" s="1">
        <v>4702.0</v>
      </c>
      <c r="H3079" s="1">
        <v>48.0</v>
      </c>
      <c r="I3079" s="1" t="s">
        <v>3788</v>
      </c>
      <c r="J3079" s="5">
        <v>1.0</v>
      </c>
    </row>
    <row r="3080" hidden="1">
      <c r="A3080" s="1" t="s">
        <v>3789</v>
      </c>
      <c r="B3080" s="1">
        <v>220491.0</v>
      </c>
      <c r="C3080" s="1">
        <v>5.0</v>
      </c>
      <c r="D3080" s="1">
        <v>-2.0</v>
      </c>
      <c r="E3080" s="1">
        <f t="shared" si="1"/>
        <v>47</v>
      </c>
      <c r="F3080" s="1" t="str">
        <f>VLOOKUP(E3080,State_code!$B$1:$C$56, 2, FALSE)</f>
        <v>TN</v>
      </c>
      <c r="G3080" s="1">
        <v>4704.0</v>
      </c>
      <c r="H3080" s="1">
        <v>-2.0</v>
      </c>
      <c r="I3080" s="1" t="s">
        <v>3789</v>
      </c>
      <c r="J3080" s="5">
        <v>1.0</v>
      </c>
    </row>
    <row r="3081" hidden="1">
      <c r="A3081" s="1" t="s">
        <v>3790</v>
      </c>
      <c r="B3081" s="1">
        <v>220516.0</v>
      </c>
      <c r="C3081" s="1">
        <v>5.0</v>
      </c>
      <c r="D3081" s="1">
        <v>18.0</v>
      </c>
      <c r="E3081" s="1">
        <f t="shared" si="1"/>
        <v>47</v>
      </c>
      <c r="F3081" s="1" t="str">
        <f>VLOOKUP(E3081,State_code!$B$1:$C$56, 2, FALSE)</f>
        <v>TN</v>
      </c>
      <c r="G3081" s="1">
        <v>4701.0</v>
      </c>
      <c r="H3081" s="1">
        <v>66.0</v>
      </c>
      <c r="I3081" s="1" t="s">
        <v>3790</v>
      </c>
      <c r="J3081" s="5">
        <v>1.0</v>
      </c>
    </row>
    <row r="3082" hidden="1">
      <c r="A3082" s="1" t="s">
        <v>3791</v>
      </c>
      <c r="B3082" s="1">
        <v>220552.0</v>
      </c>
      <c r="C3082" s="1">
        <v>5.0</v>
      </c>
      <c r="D3082" s="1">
        <v>17.0</v>
      </c>
      <c r="E3082" s="1">
        <f t="shared" si="1"/>
        <v>47</v>
      </c>
      <c r="F3082" s="1" t="str">
        <f>VLOOKUP(E3082,State_code!$B$1:$C$56, 2, FALSE)</f>
        <v>TN</v>
      </c>
      <c r="G3082" s="1">
        <v>4702.0</v>
      </c>
      <c r="H3082" s="1">
        <v>-2.0</v>
      </c>
      <c r="I3082" s="1" t="s">
        <v>3791</v>
      </c>
      <c r="J3082" s="5">
        <v>1.0</v>
      </c>
    </row>
    <row r="3083" hidden="1">
      <c r="A3083" s="1" t="s">
        <v>3792</v>
      </c>
      <c r="B3083" s="1">
        <v>220598.0</v>
      </c>
      <c r="C3083" s="1">
        <v>5.0</v>
      </c>
      <c r="D3083" s="1">
        <v>21.0</v>
      </c>
      <c r="E3083" s="1">
        <f t="shared" si="1"/>
        <v>47</v>
      </c>
      <c r="F3083" s="1" t="str">
        <f>VLOOKUP(E3083,State_code!$B$1:$C$56, 2, FALSE)</f>
        <v>TN</v>
      </c>
      <c r="G3083" s="1">
        <v>4708.0</v>
      </c>
      <c r="H3083" s="1">
        <v>55.0</v>
      </c>
      <c r="I3083" s="1" t="s">
        <v>3792</v>
      </c>
      <c r="J3083" s="5">
        <v>1.0</v>
      </c>
    </row>
    <row r="3084" hidden="1">
      <c r="A3084" s="1" t="s">
        <v>3793</v>
      </c>
      <c r="B3084" s="1">
        <v>220604.0</v>
      </c>
      <c r="C3084" s="1">
        <v>5.0</v>
      </c>
      <c r="D3084" s="1">
        <v>22.0</v>
      </c>
      <c r="E3084" s="1">
        <f t="shared" si="1"/>
        <v>47</v>
      </c>
      <c r="F3084" s="1" t="str">
        <f>VLOOKUP(E3084,State_code!$B$1:$C$56, 2, FALSE)</f>
        <v>TN</v>
      </c>
      <c r="G3084" s="1">
        <v>4709.0</v>
      </c>
      <c r="H3084" s="1">
        <v>78.0</v>
      </c>
      <c r="I3084" s="1" t="s">
        <v>3793</v>
      </c>
      <c r="J3084" s="5">
        <v>4.0</v>
      </c>
    </row>
    <row r="3085" hidden="1">
      <c r="A3085" s="1" t="s">
        <v>3794</v>
      </c>
      <c r="B3085" s="1">
        <v>220613.0</v>
      </c>
      <c r="C3085" s="1">
        <v>5.0</v>
      </c>
      <c r="D3085" s="1">
        <v>19.0</v>
      </c>
      <c r="E3085" s="1">
        <f t="shared" si="1"/>
        <v>47</v>
      </c>
      <c r="F3085" s="1" t="str">
        <f>VLOOKUP(E3085,State_code!$B$1:$C$56, 2, FALSE)</f>
        <v>TN</v>
      </c>
      <c r="G3085" s="1">
        <v>4703.0</v>
      </c>
      <c r="H3085" s="1">
        <v>57.0</v>
      </c>
      <c r="I3085" s="1" t="s">
        <v>3794</v>
      </c>
      <c r="J3085" s="5">
        <v>3.0</v>
      </c>
    </row>
    <row r="3086" hidden="1">
      <c r="A3086" s="1" t="s">
        <v>3795</v>
      </c>
      <c r="B3086" s="1">
        <v>220631.0</v>
      </c>
      <c r="C3086" s="1">
        <v>5.0</v>
      </c>
      <c r="D3086" s="1">
        <v>17.0</v>
      </c>
      <c r="E3086" s="1">
        <f t="shared" si="1"/>
        <v>47</v>
      </c>
      <c r="F3086" s="1" t="str">
        <f>VLOOKUP(E3086,State_code!$B$1:$C$56, 2, FALSE)</f>
        <v>TN</v>
      </c>
      <c r="G3086" s="1">
        <v>4702.0</v>
      </c>
      <c r="H3086" s="1">
        <v>-2.0</v>
      </c>
      <c r="I3086" s="1" t="s">
        <v>3795</v>
      </c>
      <c r="J3086" s="5">
        <v>4.0</v>
      </c>
    </row>
    <row r="3087" hidden="1">
      <c r="A3087" s="1" t="s">
        <v>3796</v>
      </c>
      <c r="B3087" s="1">
        <v>220640.0</v>
      </c>
      <c r="C3087" s="1">
        <v>5.0</v>
      </c>
      <c r="D3087" s="1">
        <v>-2.0</v>
      </c>
      <c r="E3087" s="1">
        <f t="shared" si="1"/>
        <v>47</v>
      </c>
      <c r="F3087" s="1" t="str">
        <f>VLOOKUP(E3087,State_code!$B$1:$C$56, 2, FALSE)</f>
        <v>TN</v>
      </c>
      <c r="G3087" s="1">
        <v>4706.0</v>
      </c>
      <c r="H3087" s="1">
        <v>-2.0</v>
      </c>
      <c r="I3087" s="1" t="s">
        <v>3796</v>
      </c>
      <c r="J3087" s="5">
        <v>1.0</v>
      </c>
    </row>
    <row r="3088" hidden="1">
      <c r="A3088" s="1" t="s">
        <v>3797</v>
      </c>
      <c r="B3088" s="1">
        <v>220701.0</v>
      </c>
      <c r="C3088" s="1">
        <v>5.0</v>
      </c>
      <c r="D3088" s="1">
        <v>22.0</v>
      </c>
      <c r="E3088" s="1">
        <f t="shared" si="1"/>
        <v>47</v>
      </c>
      <c r="F3088" s="1" t="str">
        <f>VLOOKUP(E3088,State_code!$B$1:$C$56, 2, FALSE)</f>
        <v>TN</v>
      </c>
      <c r="G3088" s="1">
        <v>4704.0</v>
      </c>
      <c r="H3088" s="1">
        <v>-2.0</v>
      </c>
      <c r="I3088" s="1" t="s">
        <v>3797</v>
      </c>
      <c r="J3088" s="5">
        <v>1.0</v>
      </c>
    </row>
    <row r="3089" hidden="1">
      <c r="A3089" s="1" t="s">
        <v>177</v>
      </c>
      <c r="B3089" s="1">
        <v>220710.0</v>
      </c>
      <c r="C3089" s="1">
        <v>5.0</v>
      </c>
      <c r="D3089" s="1">
        <v>21.0</v>
      </c>
      <c r="E3089" s="1">
        <f t="shared" si="1"/>
        <v>47</v>
      </c>
      <c r="F3089" s="1" t="str">
        <f>VLOOKUP(E3089,State_code!$B$1:$C$56, 2, FALSE)</f>
        <v>TN</v>
      </c>
      <c r="G3089" s="1">
        <v>4702.0</v>
      </c>
      <c r="H3089" s="1">
        <v>66.0</v>
      </c>
      <c r="I3089" s="1" t="s">
        <v>177</v>
      </c>
      <c r="J3089" s="5">
        <v>1.0</v>
      </c>
    </row>
    <row r="3090" hidden="1">
      <c r="A3090" s="1" t="s">
        <v>3798</v>
      </c>
      <c r="B3090" s="1">
        <v>220756.0</v>
      </c>
      <c r="C3090" s="1">
        <v>5.0</v>
      </c>
      <c r="D3090" s="1">
        <v>-2.0</v>
      </c>
      <c r="E3090" s="1">
        <f t="shared" si="1"/>
        <v>47</v>
      </c>
      <c r="F3090" s="1" t="str">
        <f>VLOOKUP(E3090,State_code!$B$1:$C$56, 2, FALSE)</f>
        <v>TN</v>
      </c>
      <c r="G3090" s="1">
        <v>4708.0</v>
      </c>
      <c r="H3090" s="1">
        <v>-2.0</v>
      </c>
      <c r="I3090" s="1" t="s">
        <v>3798</v>
      </c>
      <c r="J3090" s="5">
        <v>2.0</v>
      </c>
    </row>
    <row r="3091" hidden="1">
      <c r="A3091" s="1" t="s">
        <v>3799</v>
      </c>
      <c r="B3091" s="1">
        <v>220765.0</v>
      </c>
      <c r="C3091" s="1">
        <v>5.0</v>
      </c>
      <c r="D3091" s="1">
        <v>-2.0</v>
      </c>
      <c r="E3091" s="1">
        <f t="shared" si="1"/>
        <v>47</v>
      </c>
      <c r="F3091" s="1" t="str">
        <f>VLOOKUP(E3091,State_code!$B$1:$C$56, 2, FALSE)</f>
        <v>TN</v>
      </c>
      <c r="G3091" s="1">
        <v>4706.0</v>
      </c>
      <c r="H3091" s="1">
        <v>-2.0</v>
      </c>
      <c r="I3091" s="1" t="s">
        <v>3799</v>
      </c>
      <c r="J3091" s="5">
        <v>1.0</v>
      </c>
    </row>
    <row r="3092" hidden="1">
      <c r="A3092" s="1" t="s">
        <v>3800</v>
      </c>
      <c r="B3092" s="1">
        <v>220792.0</v>
      </c>
      <c r="C3092" s="1">
        <v>5.0</v>
      </c>
      <c r="D3092" s="1">
        <v>25.0</v>
      </c>
      <c r="E3092" s="1">
        <f t="shared" si="1"/>
        <v>47</v>
      </c>
      <c r="F3092" s="1" t="str">
        <f>VLOOKUP(E3092,State_code!$B$1:$C$56, 2, FALSE)</f>
        <v>TN</v>
      </c>
      <c r="G3092" s="1">
        <v>4707.0</v>
      </c>
      <c r="H3092" s="1">
        <v>71.0</v>
      </c>
      <c r="I3092" s="1" t="s">
        <v>3800</v>
      </c>
      <c r="J3092" s="5">
        <v>1.0</v>
      </c>
    </row>
    <row r="3093" hidden="1">
      <c r="A3093" s="1" t="s">
        <v>3801</v>
      </c>
      <c r="B3093" s="1">
        <v>220853.0</v>
      </c>
      <c r="C3093" s="1">
        <v>5.0</v>
      </c>
      <c r="D3093" s="1">
        <v>-2.0</v>
      </c>
      <c r="E3093" s="1">
        <f t="shared" si="1"/>
        <v>47</v>
      </c>
      <c r="F3093" s="1" t="str">
        <f>VLOOKUP(E3093,State_code!$B$1:$C$56, 2, FALSE)</f>
        <v>TN</v>
      </c>
      <c r="G3093" s="1">
        <v>4709.0</v>
      </c>
      <c r="H3093" s="1">
        <v>-2.0</v>
      </c>
      <c r="I3093" s="1" t="s">
        <v>3801</v>
      </c>
      <c r="J3093" s="5">
        <v>4.0</v>
      </c>
    </row>
    <row r="3094" hidden="1">
      <c r="A3094" s="1" t="s">
        <v>3802</v>
      </c>
      <c r="B3094" s="1">
        <v>220862.0</v>
      </c>
      <c r="C3094" s="1">
        <v>5.0</v>
      </c>
      <c r="D3094" s="1">
        <v>15.0</v>
      </c>
      <c r="E3094" s="1">
        <f t="shared" si="1"/>
        <v>47</v>
      </c>
      <c r="F3094" s="1" t="str">
        <f>VLOOKUP(E3094,State_code!$B$1:$C$56, 2, FALSE)</f>
        <v>TN</v>
      </c>
      <c r="G3094" s="1">
        <v>4709.0</v>
      </c>
      <c r="H3094" s="1">
        <v>-2.0</v>
      </c>
      <c r="I3094" s="1" t="s">
        <v>3802</v>
      </c>
      <c r="J3094" s="5">
        <v>1.0</v>
      </c>
    </row>
    <row r="3095" hidden="1">
      <c r="A3095" s="1" t="s">
        <v>3803</v>
      </c>
      <c r="B3095" s="1">
        <v>220871.0</v>
      </c>
      <c r="C3095" s="1">
        <v>5.0</v>
      </c>
      <c r="D3095" s="1">
        <v>24.0</v>
      </c>
      <c r="E3095" s="1">
        <f t="shared" si="1"/>
        <v>47</v>
      </c>
      <c r="F3095" s="1" t="str">
        <f>VLOOKUP(E3095,State_code!$B$1:$C$56, 2, FALSE)</f>
        <v>TN</v>
      </c>
      <c r="G3095" s="1">
        <v>4709.0</v>
      </c>
      <c r="H3095" s="1">
        <v>60.0</v>
      </c>
      <c r="I3095" s="1" t="s">
        <v>3803</v>
      </c>
      <c r="J3095" s="5">
        <v>4.0</v>
      </c>
    </row>
    <row r="3096" hidden="1">
      <c r="A3096" s="1" t="s">
        <v>3804</v>
      </c>
      <c r="B3096" s="1">
        <v>220978.0</v>
      </c>
      <c r="C3096" s="1">
        <v>5.0</v>
      </c>
      <c r="D3096" s="1">
        <v>16.0</v>
      </c>
      <c r="E3096" s="1">
        <f t="shared" si="1"/>
        <v>47</v>
      </c>
      <c r="F3096" s="1" t="str">
        <f>VLOOKUP(E3096,State_code!$B$1:$C$56, 2, FALSE)</f>
        <v>TN</v>
      </c>
      <c r="G3096" s="1">
        <v>4704.0</v>
      </c>
      <c r="H3096" s="1">
        <v>-2.0</v>
      </c>
      <c r="I3096" s="1" t="s">
        <v>3804</v>
      </c>
      <c r="J3096" s="5">
        <v>4.0</v>
      </c>
    </row>
    <row r="3097" hidden="1">
      <c r="A3097" s="1" t="s">
        <v>3805</v>
      </c>
      <c r="B3097" s="1">
        <v>220996.0</v>
      </c>
      <c r="C3097" s="1">
        <v>5.0</v>
      </c>
      <c r="D3097" s="1">
        <v>26.0</v>
      </c>
      <c r="E3097" s="1">
        <f t="shared" si="1"/>
        <v>47</v>
      </c>
      <c r="F3097" s="1" t="str">
        <f>VLOOKUP(E3097,State_code!$B$1:$C$56, 2, FALSE)</f>
        <v>TN</v>
      </c>
      <c r="G3097" s="1">
        <v>4706.0</v>
      </c>
      <c r="H3097" s="1">
        <v>95.0</v>
      </c>
      <c r="I3097" s="1" t="s">
        <v>3805</v>
      </c>
      <c r="J3097" s="5">
        <v>3.0</v>
      </c>
    </row>
    <row r="3098" hidden="1">
      <c r="A3098" s="1" t="s">
        <v>3806</v>
      </c>
      <c r="B3098" s="1">
        <v>221050.0</v>
      </c>
      <c r="C3098" s="1">
        <v>5.0</v>
      </c>
      <c r="D3098" s="1">
        <v>-2.0</v>
      </c>
      <c r="E3098" s="1">
        <f t="shared" si="1"/>
        <v>47</v>
      </c>
      <c r="F3098" s="1" t="str">
        <f>VLOOKUP(E3098,State_code!$B$1:$C$56, 2, FALSE)</f>
        <v>TN</v>
      </c>
      <c r="G3098" s="1">
        <v>4701.0</v>
      </c>
      <c r="H3098" s="1">
        <v>-2.0</v>
      </c>
      <c r="I3098" s="1" t="s">
        <v>3806</v>
      </c>
      <c r="J3098" s="5">
        <v>1.0</v>
      </c>
    </row>
    <row r="3099" hidden="1">
      <c r="A3099" s="1" t="s">
        <v>3807</v>
      </c>
      <c r="B3099" s="1">
        <v>221096.0</v>
      </c>
      <c r="C3099" s="1">
        <v>5.0</v>
      </c>
      <c r="D3099" s="1">
        <v>1.0</v>
      </c>
      <c r="E3099" s="1">
        <f t="shared" si="1"/>
        <v>47</v>
      </c>
      <c r="F3099" s="1" t="str">
        <f>VLOOKUP(E3099,State_code!$B$1:$C$56, 2, FALSE)</f>
        <v>TN</v>
      </c>
      <c r="G3099" s="1">
        <v>4704.0</v>
      </c>
      <c r="H3099" s="1">
        <v>-2.0</v>
      </c>
      <c r="I3099" s="1" t="s">
        <v>3807</v>
      </c>
      <c r="J3099" s="5">
        <v>1.0</v>
      </c>
    </row>
    <row r="3100" hidden="1">
      <c r="A3100" s="1" t="s">
        <v>3808</v>
      </c>
      <c r="B3100" s="1">
        <v>221102.0</v>
      </c>
      <c r="C3100" s="1">
        <v>5.0</v>
      </c>
      <c r="D3100" s="1">
        <v>-2.0</v>
      </c>
      <c r="E3100" s="1">
        <f t="shared" si="1"/>
        <v>47</v>
      </c>
      <c r="F3100" s="1" t="str">
        <f>VLOOKUP(E3100,State_code!$B$1:$C$56, 2, FALSE)</f>
        <v>TN</v>
      </c>
      <c r="G3100" s="1">
        <v>4704.0</v>
      </c>
      <c r="H3100" s="1">
        <v>-2.0</v>
      </c>
      <c r="I3100" s="1" t="s">
        <v>3808</v>
      </c>
      <c r="J3100" s="5">
        <v>3.0</v>
      </c>
    </row>
    <row r="3101" hidden="1">
      <c r="A3101" s="1" t="s">
        <v>3809</v>
      </c>
      <c r="B3101" s="1">
        <v>221148.0</v>
      </c>
      <c r="C3101" s="1">
        <v>5.0</v>
      </c>
      <c r="D3101" s="1">
        <v>11.0</v>
      </c>
      <c r="E3101" s="1">
        <f t="shared" si="1"/>
        <v>47</v>
      </c>
      <c r="F3101" s="1" t="str">
        <f>VLOOKUP(E3101,State_code!$B$1:$C$56, 2, FALSE)</f>
        <v>TN</v>
      </c>
      <c r="G3101" s="1">
        <v>4706.0</v>
      </c>
      <c r="H3101" s="1">
        <v>-2.0</v>
      </c>
      <c r="I3101" s="1" t="s">
        <v>3809</v>
      </c>
      <c r="J3101" s="5">
        <v>4.0</v>
      </c>
    </row>
    <row r="3102" hidden="1">
      <c r="A3102" s="1" t="s">
        <v>3810</v>
      </c>
      <c r="B3102" s="1">
        <v>221184.0</v>
      </c>
      <c r="C3102" s="1">
        <v>5.0</v>
      </c>
      <c r="D3102" s="1">
        <v>1.0</v>
      </c>
      <c r="E3102" s="1">
        <f t="shared" si="1"/>
        <v>47</v>
      </c>
      <c r="F3102" s="1" t="str">
        <f>VLOOKUP(E3102,State_code!$B$1:$C$56, 2, FALSE)</f>
        <v>TN</v>
      </c>
      <c r="G3102" s="1">
        <v>4707.0</v>
      </c>
      <c r="H3102" s="1">
        <v>-2.0</v>
      </c>
      <c r="I3102" s="1" t="s">
        <v>3810</v>
      </c>
      <c r="J3102" s="5">
        <v>1.0</v>
      </c>
    </row>
    <row r="3103" hidden="1">
      <c r="A3103" s="1" t="s">
        <v>3811</v>
      </c>
      <c r="B3103" s="1">
        <v>221236.0</v>
      </c>
      <c r="C3103" s="1">
        <v>5.0</v>
      </c>
      <c r="D3103" s="1">
        <v>-2.0</v>
      </c>
      <c r="E3103" s="1">
        <f t="shared" si="1"/>
        <v>47</v>
      </c>
      <c r="F3103" s="1" t="str">
        <f>VLOOKUP(E3103,State_code!$B$1:$C$56, 2, FALSE)</f>
        <v>TN</v>
      </c>
      <c r="G3103" s="1">
        <v>4708.0</v>
      </c>
      <c r="H3103" s="1">
        <v>-2.0</v>
      </c>
      <c r="I3103" s="1" t="s">
        <v>3811</v>
      </c>
      <c r="J3103" s="5">
        <v>1.0</v>
      </c>
    </row>
    <row r="3104" hidden="1">
      <c r="A3104" s="1" t="s">
        <v>3812</v>
      </c>
      <c r="B3104" s="1">
        <v>221281.0</v>
      </c>
      <c r="C3104" s="1">
        <v>5.0</v>
      </c>
      <c r="D3104" s="1">
        <v>-2.0</v>
      </c>
      <c r="E3104" s="1">
        <f t="shared" si="1"/>
        <v>47</v>
      </c>
      <c r="F3104" s="1" t="str">
        <f>VLOOKUP(E3104,State_code!$B$1:$C$56, 2, FALSE)</f>
        <v>TN</v>
      </c>
      <c r="G3104" s="1">
        <v>4708.0</v>
      </c>
      <c r="H3104" s="1">
        <v>-2.0</v>
      </c>
      <c r="I3104" s="1" t="s">
        <v>3812</v>
      </c>
      <c r="J3104" s="5">
        <v>1.0</v>
      </c>
    </row>
    <row r="3105" hidden="1">
      <c r="A3105" s="1" t="s">
        <v>3813</v>
      </c>
      <c r="B3105" s="1">
        <v>221333.0</v>
      </c>
      <c r="C3105" s="1">
        <v>5.0</v>
      </c>
      <c r="D3105" s="1">
        <v>-2.0</v>
      </c>
      <c r="E3105" s="1">
        <f t="shared" si="1"/>
        <v>47</v>
      </c>
      <c r="F3105" s="1" t="str">
        <f>VLOOKUP(E3105,State_code!$B$1:$C$56, 2, FALSE)</f>
        <v>TN</v>
      </c>
      <c r="G3105" s="1">
        <v>4704.0</v>
      </c>
      <c r="H3105" s="1">
        <v>-2.0</v>
      </c>
      <c r="I3105" s="1" t="s">
        <v>3813</v>
      </c>
      <c r="J3105" s="5">
        <v>4.0</v>
      </c>
    </row>
    <row r="3106" hidden="1">
      <c r="A3106" s="1" t="s">
        <v>183</v>
      </c>
      <c r="B3106" s="1">
        <v>221351.0</v>
      </c>
      <c r="C3106" s="1">
        <v>5.0</v>
      </c>
      <c r="D3106" s="1">
        <v>21.0</v>
      </c>
      <c r="E3106" s="1">
        <f t="shared" si="1"/>
        <v>47</v>
      </c>
      <c r="F3106" s="1" t="str">
        <f>VLOOKUP(E3106,State_code!$B$1:$C$56, 2, FALSE)</f>
        <v>TN</v>
      </c>
      <c r="G3106" s="1">
        <v>4709.0</v>
      </c>
      <c r="H3106" s="1">
        <v>66.0</v>
      </c>
      <c r="I3106" s="1" t="s">
        <v>183</v>
      </c>
      <c r="J3106" s="5">
        <v>1.0</v>
      </c>
    </row>
    <row r="3107" hidden="1">
      <c r="A3107" s="1" t="s">
        <v>3814</v>
      </c>
      <c r="B3107" s="1">
        <v>221388.0</v>
      </c>
      <c r="C3107" s="1">
        <v>5.0</v>
      </c>
      <c r="D3107" s="1">
        <v>-2.0</v>
      </c>
      <c r="E3107" s="1">
        <f t="shared" si="1"/>
        <v>47</v>
      </c>
      <c r="F3107" s="1" t="str">
        <f>VLOOKUP(E3107,State_code!$B$1:$C$56, 2, FALSE)</f>
        <v>TN</v>
      </c>
      <c r="G3107" s="1">
        <v>4708.0</v>
      </c>
      <c r="H3107" s="1" t="e">
        <v>#N/A</v>
      </c>
      <c r="I3107" s="1" t="s">
        <v>3814</v>
      </c>
      <c r="J3107" s="5">
        <v>1.0</v>
      </c>
    </row>
    <row r="3108" hidden="1">
      <c r="A3108" s="1" t="s">
        <v>3815</v>
      </c>
      <c r="B3108" s="1">
        <v>221397.0</v>
      </c>
      <c r="C3108" s="1">
        <v>5.0</v>
      </c>
      <c r="D3108" s="1">
        <v>1.0</v>
      </c>
      <c r="E3108" s="1">
        <f t="shared" si="1"/>
        <v>47</v>
      </c>
      <c r="F3108" s="1" t="str">
        <f>VLOOKUP(E3108,State_code!$B$1:$C$56, 2, FALSE)</f>
        <v>TN</v>
      </c>
      <c r="G3108" s="1">
        <v>4703.0</v>
      </c>
      <c r="H3108" s="1">
        <v>-2.0</v>
      </c>
      <c r="I3108" s="1" t="s">
        <v>3815</v>
      </c>
      <c r="J3108" s="5">
        <v>4.0</v>
      </c>
    </row>
    <row r="3109" hidden="1">
      <c r="A3109" s="1" t="s">
        <v>3816</v>
      </c>
      <c r="B3109" s="1">
        <v>221430.0</v>
      </c>
      <c r="C3109" s="1">
        <v>5.0</v>
      </c>
      <c r="D3109" s="1">
        <v>-2.0</v>
      </c>
      <c r="E3109" s="1">
        <f t="shared" si="1"/>
        <v>47</v>
      </c>
      <c r="F3109" s="1" t="str">
        <f>VLOOKUP(E3109,State_code!$B$1:$C$56, 2, FALSE)</f>
        <v>TN</v>
      </c>
      <c r="G3109" s="1">
        <v>4708.0</v>
      </c>
      <c r="H3109" s="1">
        <v>-2.0</v>
      </c>
      <c r="I3109" s="1" t="s">
        <v>3816</v>
      </c>
      <c r="J3109" s="5">
        <v>2.0</v>
      </c>
    </row>
    <row r="3110" hidden="1">
      <c r="A3110" s="1" t="s">
        <v>3817</v>
      </c>
      <c r="B3110" s="1">
        <v>221485.0</v>
      </c>
      <c r="C3110" s="1">
        <v>5.0</v>
      </c>
      <c r="D3110" s="1">
        <v>1.0</v>
      </c>
      <c r="E3110" s="1">
        <f t="shared" si="1"/>
        <v>47</v>
      </c>
      <c r="F3110" s="1" t="str">
        <f>VLOOKUP(E3110,State_code!$B$1:$C$56, 2, FALSE)</f>
        <v>TN</v>
      </c>
      <c r="G3110" s="1">
        <v>4709.0</v>
      </c>
      <c r="H3110" s="1">
        <v>-2.0</v>
      </c>
      <c r="I3110" s="1" t="s">
        <v>3817</v>
      </c>
      <c r="J3110" s="5">
        <v>4.0</v>
      </c>
    </row>
    <row r="3111" hidden="1">
      <c r="A3111" s="1" t="s">
        <v>3818</v>
      </c>
      <c r="B3111" s="1">
        <v>221494.0</v>
      </c>
      <c r="C3111" s="1">
        <v>5.0</v>
      </c>
      <c r="D3111" s="1">
        <v>-2.0</v>
      </c>
      <c r="E3111" s="1">
        <f t="shared" si="1"/>
        <v>47</v>
      </c>
      <c r="F3111" s="1" t="str">
        <f>VLOOKUP(E3111,State_code!$B$1:$C$56, 2, FALSE)</f>
        <v>TN</v>
      </c>
      <c r="G3111" s="1">
        <v>4704.0</v>
      </c>
      <c r="H3111" s="1">
        <v>-2.0</v>
      </c>
      <c r="I3111" s="1" t="s">
        <v>3818</v>
      </c>
      <c r="J3111" s="5">
        <v>1.0</v>
      </c>
    </row>
    <row r="3112" hidden="1">
      <c r="A3112" s="1" t="s">
        <v>3819</v>
      </c>
      <c r="B3112" s="1">
        <v>221519.0</v>
      </c>
      <c r="C3112" s="1">
        <v>5.0</v>
      </c>
      <c r="D3112" s="1">
        <v>21.0</v>
      </c>
      <c r="E3112" s="1">
        <f t="shared" si="1"/>
        <v>47</v>
      </c>
      <c r="F3112" s="1" t="str">
        <f>VLOOKUP(E3112,State_code!$B$1:$C$56, 2, FALSE)</f>
        <v>TN</v>
      </c>
      <c r="G3112" s="1">
        <v>4704.0</v>
      </c>
      <c r="H3112" s="1">
        <v>73.0</v>
      </c>
      <c r="I3112" s="1" t="s">
        <v>3819</v>
      </c>
      <c r="J3112" s="5">
        <v>4.0</v>
      </c>
    </row>
    <row r="3113" hidden="1">
      <c r="A3113" s="1" t="s">
        <v>3820</v>
      </c>
      <c r="B3113" s="1">
        <v>221582.0</v>
      </c>
      <c r="C3113" s="1">
        <v>5.0</v>
      </c>
      <c r="D3113" s="1">
        <v>-2.0</v>
      </c>
      <c r="E3113" s="1">
        <f t="shared" si="1"/>
        <v>47</v>
      </c>
      <c r="F3113" s="1" t="str">
        <f>VLOOKUP(E3113,State_code!$B$1:$C$56, 2, FALSE)</f>
        <v>TN</v>
      </c>
      <c r="G3113" s="1">
        <v>4706.0</v>
      </c>
      <c r="H3113" s="1">
        <v>-2.0</v>
      </c>
      <c r="I3113" s="1" t="s">
        <v>3820</v>
      </c>
      <c r="J3113" s="5">
        <v>2.0</v>
      </c>
    </row>
    <row r="3114" hidden="1">
      <c r="A3114" s="1" t="s">
        <v>3821</v>
      </c>
      <c r="B3114" s="1">
        <v>221591.0</v>
      </c>
      <c r="C3114" s="1">
        <v>5.0</v>
      </c>
      <c r="D3114" s="1">
        <v>-2.0</v>
      </c>
      <c r="E3114" s="1">
        <f t="shared" si="1"/>
        <v>47</v>
      </c>
      <c r="F3114" s="1" t="str">
        <f>VLOOKUP(E3114,State_code!$B$1:$C$56, 2, FALSE)</f>
        <v>TN</v>
      </c>
      <c r="G3114" s="1">
        <v>4706.0</v>
      </c>
      <c r="H3114" s="1">
        <v>-2.0</v>
      </c>
      <c r="I3114" s="1" t="s">
        <v>3821</v>
      </c>
      <c r="J3114" s="5">
        <v>2.0</v>
      </c>
    </row>
    <row r="3115" hidden="1">
      <c r="A3115" s="1" t="s">
        <v>3822</v>
      </c>
      <c r="B3115" s="1">
        <v>221607.0</v>
      </c>
      <c r="C3115" s="1">
        <v>5.0</v>
      </c>
      <c r="D3115" s="1">
        <v>-2.0</v>
      </c>
      <c r="E3115" s="1">
        <f t="shared" si="1"/>
        <v>47</v>
      </c>
      <c r="F3115" s="1" t="str">
        <f>VLOOKUP(E3115,State_code!$B$1:$C$56, 2, FALSE)</f>
        <v>TN</v>
      </c>
      <c r="G3115" s="1">
        <v>4704.0</v>
      </c>
      <c r="H3115" s="1">
        <v>-2.0</v>
      </c>
      <c r="I3115" s="1" t="s">
        <v>3822</v>
      </c>
      <c r="J3115" s="5">
        <v>4.0</v>
      </c>
    </row>
    <row r="3116" hidden="1">
      <c r="A3116" s="1" t="s">
        <v>3823</v>
      </c>
      <c r="B3116" s="1">
        <v>221616.0</v>
      </c>
      <c r="C3116" s="1">
        <v>5.0</v>
      </c>
      <c r="D3116" s="1">
        <v>-2.0</v>
      </c>
      <c r="E3116" s="1">
        <f t="shared" si="1"/>
        <v>47</v>
      </c>
      <c r="F3116" s="1" t="str">
        <f>VLOOKUP(E3116,State_code!$B$1:$C$56, 2, FALSE)</f>
        <v>TN</v>
      </c>
      <c r="G3116" s="1">
        <v>4708.0</v>
      </c>
      <c r="H3116" s="1">
        <v>-2.0</v>
      </c>
      <c r="I3116" s="1" t="s">
        <v>3823</v>
      </c>
      <c r="J3116" s="5">
        <v>3.0</v>
      </c>
    </row>
    <row r="3117" hidden="1">
      <c r="A3117" s="1" t="s">
        <v>3824</v>
      </c>
      <c r="B3117" s="1">
        <v>221625.0</v>
      </c>
      <c r="C3117" s="1">
        <v>5.0</v>
      </c>
      <c r="D3117" s="1">
        <v>-2.0</v>
      </c>
      <c r="E3117" s="1">
        <f t="shared" si="1"/>
        <v>47</v>
      </c>
      <c r="F3117" s="1" t="str">
        <f>VLOOKUP(E3117,State_code!$B$1:$C$56, 2, FALSE)</f>
        <v>TN</v>
      </c>
      <c r="G3117" s="1">
        <v>4702.0</v>
      </c>
      <c r="H3117" s="1">
        <v>-2.0</v>
      </c>
      <c r="I3117" s="1" t="s">
        <v>3824</v>
      </c>
      <c r="J3117" s="5">
        <v>4.0</v>
      </c>
    </row>
    <row r="3118" hidden="1">
      <c r="A3118" s="1" t="s">
        <v>3825</v>
      </c>
      <c r="B3118" s="1">
        <v>221643.0</v>
      </c>
      <c r="C3118" s="1">
        <v>5.0</v>
      </c>
      <c r="D3118" s="1">
        <v>1.0</v>
      </c>
      <c r="E3118" s="1">
        <f t="shared" si="1"/>
        <v>47</v>
      </c>
      <c r="F3118" s="1" t="str">
        <f>VLOOKUP(E3118,State_code!$B$1:$C$56, 2, FALSE)</f>
        <v>TN</v>
      </c>
      <c r="G3118" s="1">
        <v>4702.0</v>
      </c>
      <c r="H3118" s="1">
        <v>-2.0</v>
      </c>
      <c r="I3118" s="1" t="s">
        <v>3825</v>
      </c>
      <c r="J3118" s="5">
        <v>1.0</v>
      </c>
    </row>
    <row r="3119" hidden="1">
      <c r="A3119" s="1" t="s">
        <v>3826</v>
      </c>
      <c r="B3119" s="1">
        <v>221661.0</v>
      </c>
      <c r="C3119" s="1">
        <v>5.0</v>
      </c>
      <c r="D3119" s="1">
        <v>19.0</v>
      </c>
      <c r="E3119" s="1">
        <f t="shared" si="1"/>
        <v>47</v>
      </c>
      <c r="F3119" s="1" t="str">
        <f>VLOOKUP(E3119,State_code!$B$1:$C$56, 2, FALSE)</f>
        <v>TN</v>
      </c>
      <c r="G3119" s="1">
        <v>4703.0</v>
      </c>
      <c r="H3119" s="1">
        <v>95.0</v>
      </c>
      <c r="I3119" s="1" t="s">
        <v>3826</v>
      </c>
      <c r="J3119" s="5">
        <v>1.0</v>
      </c>
    </row>
    <row r="3120" hidden="1">
      <c r="A3120" s="1" t="s">
        <v>3827</v>
      </c>
      <c r="B3120" s="1">
        <v>221670.0</v>
      </c>
      <c r="C3120" s="1">
        <v>5.0</v>
      </c>
      <c r="D3120" s="1">
        <v>26.0</v>
      </c>
      <c r="E3120" s="1">
        <f t="shared" si="1"/>
        <v>47</v>
      </c>
      <c r="F3120" s="1" t="str">
        <f>VLOOKUP(E3120,State_code!$B$1:$C$56, 2, FALSE)</f>
        <v>TN</v>
      </c>
      <c r="G3120" s="1">
        <v>4709.0</v>
      </c>
      <c r="H3120" s="1">
        <v>-2.0</v>
      </c>
      <c r="I3120" s="1" t="s">
        <v>3827</v>
      </c>
      <c r="J3120" s="5">
        <v>3.0</v>
      </c>
    </row>
    <row r="3121" hidden="1">
      <c r="A3121" s="1" t="s">
        <v>3828</v>
      </c>
      <c r="B3121" s="1">
        <v>221731.0</v>
      </c>
      <c r="C3121" s="1">
        <v>5.0</v>
      </c>
      <c r="D3121" s="1">
        <v>22.0</v>
      </c>
      <c r="E3121" s="1">
        <f t="shared" si="1"/>
        <v>47</v>
      </c>
      <c r="F3121" s="1" t="str">
        <f>VLOOKUP(E3121,State_code!$B$1:$C$56, 2, FALSE)</f>
        <v>TN</v>
      </c>
      <c r="G3121" s="1">
        <v>4703.0</v>
      </c>
      <c r="H3121" s="1">
        <v>71.0</v>
      </c>
      <c r="I3121" s="1" t="s">
        <v>3828</v>
      </c>
      <c r="J3121" s="5">
        <v>2.0</v>
      </c>
    </row>
    <row r="3122" hidden="1">
      <c r="A3122" s="1" t="s">
        <v>3829</v>
      </c>
      <c r="B3122" s="1">
        <v>221740.0</v>
      </c>
      <c r="C3122" s="1">
        <v>5.0</v>
      </c>
      <c r="D3122" s="1">
        <v>17.0</v>
      </c>
      <c r="E3122" s="1">
        <f t="shared" si="1"/>
        <v>47</v>
      </c>
      <c r="F3122" s="1" t="str">
        <f>VLOOKUP(E3122,State_code!$B$1:$C$56, 2, FALSE)</f>
        <v>TN</v>
      </c>
      <c r="G3122" s="1">
        <v>4703.0</v>
      </c>
      <c r="H3122" s="1">
        <v>-2.0</v>
      </c>
      <c r="I3122" s="1" t="s">
        <v>3829</v>
      </c>
      <c r="J3122" s="5">
        <v>1.0</v>
      </c>
    </row>
    <row r="3123" hidden="1">
      <c r="A3123" s="1" t="s">
        <v>3830</v>
      </c>
      <c r="B3123" s="1">
        <v>221759.0</v>
      </c>
      <c r="C3123" s="1">
        <v>5.0</v>
      </c>
      <c r="D3123" s="1">
        <v>15.0</v>
      </c>
      <c r="E3123" s="1">
        <f t="shared" si="1"/>
        <v>47</v>
      </c>
      <c r="F3123" s="1" t="str">
        <f>VLOOKUP(E3123,State_code!$B$1:$C$56, 2, FALSE)</f>
        <v>TN</v>
      </c>
      <c r="G3123" s="1">
        <v>4702.0</v>
      </c>
      <c r="H3123" s="1">
        <v>-2.0</v>
      </c>
      <c r="I3123" s="1" t="s">
        <v>3830</v>
      </c>
      <c r="J3123" s="5">
        <v>1.0</v>
      </c>
    </row>
    <row r="3124" hidden="1">
      <c r="A3124" s="1" t="s">
        <v>3831</v>
      </c>
      <c r="B3124" s="1">
        <v>221768.0</v>
      </c>
      <c r="C3124" s="1">
        <v>5.0</v>
      </c>
      <c r="D3124" s="1">
        <v>19.0</v>
      </c>
      <c r="E3124" s="1">
        <f t="shared" si="1"/>
        <v>47</v>
      </c>
      <c r="F3124" s="1" t="str">
        <f>VLOOKUP(E3124,State_code!$B$1:$C$56, 2, FALSE)</f>
        <v>TN</v>
      </c>
      <c r="G3124" s="1">
        <v>4708.0</v>
      </c>
      <c r="H3124" s="1">
        <v>-2.0</v>
      </c>
      <c r="I3124" s="1" t="s">
        <v>3831</v>
      </c>
      <c r="J3124" s="5">
        <v>2.0</v>
      </c>
    </row>
    <row r="3125" hidden="1">
      <c r="A3125" s="1" t="s">
        <v>3832</v>
      </c>
      <c r="B3125" s="1">
        <v>221829.0</v>
      </c>
      <c r="C3125" s="1">
        <v>5.0</v>
      </c>
      <c r="D3125" s="1">
        <v>-2.0</v>
      </c>
      <c r="E3125" s="1">
        <f t="shared" si="1"/>
        <v>47</v>
      </c>
      <c r="F3125" s="1" t="str">
        <f>VLOOKUP(E3125,State_code!$B$1:$C$56, 2, FALSE)</f>
        <v>TN</v>
      </c>
      <c r="G3125" s="1">
        <v>4702.0</v>
      </c>
      <c r="H3125" s="1">
        <v>-2.0</v>
      </c>
      <c r="I3125" s="1" t="s">
        <v>3832</v>
      </c>
      <c r="J3125" s="5">
        <v>1.0</v>
      </c>
    </row>
    <row r="3126" hidden="1">
      <c r="A3126" s="1" t="s">
        <v>3833</v>
      </c>
      <c r="B3126" s="1">
        <v>221838.0</v>
      </c>
      <c r="C3126" s="1">
        <v>5.0</v>
      </c>
      <c r="D3126" s="1">
        <v>16.0</v>
      </c>
      <c r="E3126" s="1">
        <f t="shared" si="1"/>
        <v>47</v>
      </c>
      <c r="F3126" s="1" t="str">
        <f>VLOOKUP(E3126,State_code!$B$1:$C$56, 2, FALSE)</f>
        <v>TN</v>
      </c>
      <c r="G3126" s="1">
        <v>4707.0</v>
      </c>
      <c r="H3126" s="1">
        <v>-2.0</v>
      </c>
      <c r="I3126" s="1" t="s">
        <v>3833</v>
      </c>
      <c r="J3126" s="5">
        <v>1.0</v>
      </c>
    </row>
    <row r="3127" hidden="1">
      <c r="A3127" s="1" t="s">
        <v>3834</v>
      </c>
      <c r="B3127" s="1">
        <v>221847.0</v>
      </c>
      <c r="C3127" s="1">
        <v>5.0</v>
      </c>
      <c r="D3127" s="1">
        <v>16.0</v>
      </c>
      <c r="E3127" s="1">
        <f t="shared" si="1"/>
        <v>47</v>
      </c>
      <c r="F3127" s="1" t="str">
        <f>VLOOKUP(E3127,State_code!$B$1:$C$56, 2, FALSE)</f>
        <v>TN</v>
      </c>
      <c r="G3127" s="1">
        <v>4706.0</v>
      </c>
      <c r="H3127" s="1">
        <v>-2.0</v>
      </c>
      <c r="I3127" s="1" t="s">
        <v>3834</v>
      </c>
      <c r="J3127" s="5">
        <v>4.0</v>
      </c>
    </row>
    <row r="3128" hidden="1">
      <c r="A3128" s="1" t="s">
        <v>3835</v>
      </c>
      <c r="B3128" s="1">
        <v>221892.0</v>
      </c>
      <c r="C3128" s="1">
        <v>5.0</v>
      </c>
      <c r="D3128" s="1">
        <v>17.0</v>
      </c>
      <c r="E3128" s="1">
        <f t="shared" si="1"/>
        <v>47</v>
      </c>
      <c r="F3128" s="1" t="str">
        <f>VLOOKUP(E3128,State_code!$B$1:$C$56, 2, FALSE)</f>
        <v>TN</v>
      </c>
      <c r="G3128" s="1">
        <v>4707.0</v>
      </c>
      <c r="H3128" s="1">
        <v>59.0</v>
      </c>
      <c r="I3128" s="1" t="s">
        <v>3835</v>
      </c>
      <c r="J3128" s="5">
        <v>2.0</v>
      </c>
    </row>
    <row r="3129" hidden="1">
      <c r="A3129" s="1" t="s">
        <v>3836</v>
      </c>
      <c r="B3129" s="1">
        <v>221908.0</v>
      </c>
      <c r="C3129" s="1">
        <v>5.0</v>
      </c>
      <c r="D3129" s="1">
        <v>4.0</v>
      </c>
      <c r="E3129" s="1">
        <f t="shared" si="1"/>
        <v>47</v>
      </c>
      <c r="F3129" s="1" t="str">
        <f>VLOOKUP(E3129,State_code!$B$1:$C$56, 2, FALSE)</f>
        <v>TN</v>
      </c>
      <c r="G3129" s="1">
        <v>4701.0</v>
      </c>
      <c r="H3129" s="1">
        <v>-2.0</v>
      </c>
      <c r="I3129" s="1" t="s">
        <v>3836</v>
      </c>
      <c r="J3129" s="5">
        <v>1.0</v>
      </c>
    </row>
    <row r="3130" hidden="1">
      <c r="A3130" s="1" t="s">
        <v>3837</v>
      </c>
      <c r="B3130" s="1">
        <v>221953.0</v>
      </c>
      <c r="C3130" s="1">
        <v>5.0</v>
      </c>
      <c r="D3130" s="1">
        <v>19.0</v>
      </c>
      <c r="E3130" s="1">
        <f t="shared" si="1"/>
        <v>47</v>
      </c>
      <c r="F3130" s="1" t="str">
        <f>VLOOKUP(E3130,State_code!$B$1:$C$56, 2, FALSE)</f>
        <v>TN</v>
      </c>
      <c r="G3130" s="1">
        <v>4701.0</v>
      </c>
      <c r="H3130" s="1">
        <v>66.0</v>
      </c>
      <c r="I3130" s="1" t="s">
        <v>3837</v>
      </c>
      <c r="J3130" s="5">
        <v>1.0</v>
      </c>
    </row>
    <row r="3131" hidden="1">
      <c r="A3131" s="1" t="s">
        <v>3838</v>
      </c>
      <c r="B3131" s="1">
        <v>221971.0</v>
      </c>
      <c r="C3131" s="1">
        <v>5.0</v>
      </c>
      <c r="D3131" s="1">
        <v>17.0</v>
      </c>
      <c r="E3131" s="1">
        <f t="shared" si="1"/>
        <v>47</v>
      </c>
      <c r="F3131" s="1" t="str">
        <f>VLOOKUP(E3131,State_code!$B$1:$C$56, 2, FALSE)</f>
        <v>TN</v>
      </c>
      <c r="G3131" s="1">
        <v>4708.0</v>
      </c>
      <c r="H3131" s="1">
        <v>75.0</v>
      </c>
      <c r="I3131" s="1" t="s">
        <v>3838</v>
      </c>
      <c r="J3131" s="5">
        <v>2.0</v>
      </c>
    </row>
    <row r="3132" hidden="1">
      <c r="A3132" s="1" t="s">
        <v>3839</v>
      </c>
      <c r="B3132" s="1">
        <v>221999.0</v>
      </c>
      <c r="C3132" s="1">
        <v>5.0</v>
      </c>
      <c r="D3132" s="1">
        <v>15.0</v>
      </c>
      <c r="E3132" s="1">
        <f t="shared" si="1"/>
        <v>47</v>
      </c>
      <c r="F3132" s="1" t="str">
        <f>VLOOKUP(E3132,State_code!$B$1:$C$56, 2, FALSE)</f>
        <v>TN</v>
      </c>
      <c r="G3132" s="1">
        <v>4707.0</v>
      </c>
      <c r="H3132" s="1">
        <v>-2.0</v>
      </c>
      <c r="I3132" s="1" t="s">
        <v>3839</v>
      </c>
      <c r="J3132" s="5">
        <v>4.0</v>
      </c>
    </row>
    <row r="3133" hidden="1">
      <c r="A3133" s="1" t="s">
        <v>3840</v>
      </c>
      <c r="B3133" s="1">
        <v>222053.0</v>
      </c>
      <c r="C3133" s="1">
        <v>5.0</v>
      </c>
      <c r="D3133" s="1">
        <v>1.0</v>
      </c>
      <c r="E3133" s="1">
        <f t="shared" si="1"/>
        <v>47</v>
      </c>
      <c r="F3133" s="1" t="str">
        <f>VLOOKUP(E3133,State_code!$B$1:$C$56, 2, FALSE)</f>
        <v>TN</v>
      </c>
      <c r="G3133" s="1">
        <v>4706.0</v>
      </c>
      <c r="H3133" s="1">
        <v>-2.0</v>
      </c>
      <c r="I3133" s="1" t="s">
        <v>3840</v>
      </c>
      <c r="J3133" s="5">
        <v>4.0</v>
      </c>
    </row>
    <row r="3134" hidden="1">
      <c r="A3134" s="1" t="s">
        <v>3841</v>
      </c>
      <c r="B3134" s="1">
        <v>222062.0</v>
      </c>
      <c r="C3134" s="1">
        <v>5.0</v>
      </c>
      <c r="D3134" s="1">
        <v>1.0</v>
      </c>
      <c r="E3134" s="1">
        <f t="shared" si="1"/>
        <v>47</v>
      </c>
      <c r="F3134" s="1" t="str">
        <f>VLOOKUP(E3134,State_code!$B$1:$C$56, 2, FALSE)</f>
        <v>TN</v>
      </c>
      <c r="G3134" s="1">
        <v>4701.0</v>
      </c>
      <c r="H3134" s="1">
        <v>-2.0</v>
      </c>
      <c r="I3134" s="1" t="s">
        <v>3841</v>
      </c>
      <c r="J3134" s="5">
        <v>3.0</v>
      </c>
    </row>
    <row r="3135" hidden="1">
      <c r="A3135" s="1" t="s">
        <v>3842</v>
      </c>
      <c r="B3135" s="1">
        <v>222105.0</v>
      </c>
      <c r="C3135" s="1">
        <v>5.0</v>
      </c>
      <c r="D3135" s="1">
        <v>9.0</v>
      </c>
      <c r="E3135" s="1">
        <f t="shared" si="1"/>
        <v>47</v>
      </c>
      <c r="F3135" s="1" t="str">
        <f>VLOOKUP(E3135,State_code!$B$1:$C$56, 2, FALSE)</f>
        <v>TN</v>
      </c>
      <c r="G3135" s="1">
        <v>4709.0</v>
      </c>
      <c r="H3135" s="1">
        <v>-2.0</v>
      </c>
      <c r="I3135" s="1" t="s">
        <v>3842</v>
      </c>
      <c r="J3135" s="5">
        <v>4.0</v>
      </c>
    </row>
    <row r="3136" hidden="1">
      <c r="A3136" s="1" t="s">
        <v>3843</v>
      </c>
      <c r="B3136" s="1">
        <v>222178.0</v>
      </c>
      <c r="C3136" s="1">
        <v>6.0</v>
      </c>
      <c r="D3136" s="1">
        <v>17.0</v>
      </c>
      <c r="E3136" s="1">
        <f t="shared" si="1"/>
        <v>48</v>
      </c>
      <c r="F3136" s="1" t="str">
        <f>VLOOKUP(E3136,State_code!$B$1:$C$56, 2, FALSE)</f>
        <v>TX</v>
      </c>
      <c r="G3136" s="1">
        <v>4819.0</v>
      </c>
      <c r="H3136" s="1">
        <v>74.0</v>
      </c>
      <c r="I3136" s="1" t="s">
        <v>3843</v>
      </c>
      <c r="J3136" s="5">
        <v>4.0</v>
      </c>
    </row>
    <row r="3137" hidden="1">
      <c r="A3137" s="1" t="s">
        <v>3844</v>
      </c>
      <c r="B3137" s="1">
        <v>222497.0</v>
      </c>
      <c r="C3137" s="1">
        <v>6.0</v>
      </c>
      <c r="D3137" s="1">
        <v>-2.0</v>
      </c>
      <c r="E3137" s="1">
        <f t="shared" si="1"/>
        <v>48</v>
      </c>
      <c r="F3137" s="1" t="str">
        <f>VLOOKUP(E3137,State_code!$B$1:$C$56, 2, FALSE)</f>
        <v>TX</v>
      </c>
      <c r="G3137" s="1">
        <v>4835.0</v>
      </c>
      <c r="H3137" s="1">
        <v>-2.0</v>
      </c>
      <c r="I3137" s="1" t="s">
        <v>3844</v>
      </c>
      <c r="J3137" s="5">
        <v>1.0</v>
      </c>
    </row>
    <row r="3138" hidden="1">
      <c r="A3138" s="1" t="s">
        <v>3845</v>
      </c>
      <c r="B3138" s="1">
        <v>222567.0</v>
      </c>
      <c r="C3138" s="1">
        <v>6.0</v>
      </c>
      <c r="D3138" s="1">
        <v>9.0</v>
      </c>
      <c r="E3138" s="1">
        <f t="shared" si="1"/>
        <v>48</v>
      </c>
      <c r="F3138" s="1" t="str">
        <f>VLOOKUP(E3138,State_code!$B$1:$C$56, 2, FALSE)</f>
        <v>TX</v>
      </c>
      <c r="G3138" s="1">
        <v>4822.0</v>
      </c>
      <c r="H3138" s="1">
        <v>-2.0</v>
      </c>
      <c r="I3138" s="1" t="s">
        <v>3845</v>
      </c>
      <c r="J3138" s="5">
        <v>4.0</v>
      </c>
    </row>
    <row r="3139" hidden="1">
      <c r="A3139" s="1" t="s">
        <v>3846</v>
      </c>
      <c r="B3139" s="1">
        <v>222576.0</v>
      </c>
      <c r="C3139" s="1">
        <v>6.0</v>
      </c>
      <c r="D3139" s="1">
        <v>4.0</v>
      </c>
      <c r="E3139" s="1">
        <f t="shared" si="1"/>
        <v>48</v>
      </c>
      <c r="F3139" s="1" t="str">
        <f>VLOOKUP(E3139,State_code!$B$1:$C$56, 2, FALSE)</f>
        <v>TX</v>
      </c>
      <c r="G3139" s="1">
        <v>4813.0</v>
      </c>
      <c r="H3139" s="1">
        <v>-2.0</v>
      </c>
      <c r="I3139" s="1" t="s">
        <v>3846</v>
      </c>
      <c r="J3139" s="5">
        <v>1.0</v>
      </c>
    </row>
    <row r="3140" hidden="1">
      <c r="A3140" s="1" t="s">
        <v>3847</v>
      </c>
      <c r="B3140" s="1">
        <v>222628.0</v>
      </c>
      <c r="C3140" s="1">
        <v>6.0</v>
      </c>
      <c r="D3140" s="1">
        <v>18.0</v>
      </c>
      <c r="E3140" s="1">
        <f t="shared" si="1"/>
        <v>48</v>
      </c>
      <c r="F3140" s="1" t="str">
        <f>VLOOKUP(E3140,State_code!$B$1:$C$56, 2, FALSE)</f>
        <v>TX</v>
      </c>
      <c r="G3140" s="1">
        <v>4805.0</v>
      </c>
      <c r="H3140" s="1">
        <v>88.0</v>
      </c>
      <c r="I3140" s="1" t="s">
        <v>3847</v>
      </c>
      <c r="J3140" s="5">
        <v>1.0</v>
      </c>
    </row>
    <row r="3141" hidden="1">
      <c r="A3141" s="1" t="s">
        <v>3848</v>
      </c>
      <c r="B3141" s="1">
        <v>222822.0</v>
      </c>
      <c r="C3141" s="1">
        <v>6.0</v>
      </c>
      <c r="D3141" s="1">
        <v>5.0</v>
      </c>
      <c r="E3141" s="1">
        <f t="shared" si="1"/>
        <v>48</v>
      </c>
      <c r="F3141" s="1" t="str">
        <f>VLOOKUP(E3141,State_code!$B$1:$C$56, 2, FALSE)</f>
        <v>TX</v>
      </c>
      <c r="G3141" s="1">
        <v>4817.0</v>
      </c>
      <c r="H3141" s="1">
        <v>-2.0</v>
      </c>
      <c r="I3141" s="1" t="s">
        <v>3848</v>
      </c>
      <c r="J3141" s="5">
        <v>1.0</v>
      </c>
    </row>
    <row r="3142" hidden="1">
      <c r="A3142" s="1" t="s">
        <v>3849</v>
      </c>
      <c r="B3142" s="1">
        <v>222831.0</v>
      </c>
      <c r="C3142" s="1">
        <v>6.0</v>
      </c>
      <c r="D3142" s="1">
        <v>18.0</v>
      </c>
      <c r="E3142" s="1">
        <f t="shared" si="1"/>
        <v>48</v>
      </c>
      <c r="F3142" s="1" t="str">
        <f>VLOOKUP(E3142,State_code!$B$1:$C$56, 2, FALSE)</f>
        <v>TX</v>
      </c>
      <c r="G3142" s="1">
        <v>4811.0</v>
      </c>
      <c r="H3142" s="1">
        <v>-2.0</v>
      </c>
      <c r="I3142" s="1" t="s">
        <v>3849</v>
      </c>
      <c r="J3142" s="5">
        <v>1.0</v>
      </c>
    </row>
    <row r="3143" hidden="1">
      <c r="A3143" s="1" t="s">
        <v>3850</v>
      </c>
      <c r="B3143" s="1">
        <v>222877.0</v>
      </c>
      <c r="C3143" s="1">
        <v>6.0</v>
      </c>
      <c r="D3143" s="1">
        <v>22.0</v>
      </c>
      <c r="E3143" s="1">
        <f t="shared" si="1"/>
        <v>48</v>
      </c>
      <c r="F3143" s="1" t="str">
        <f>VLOOKUP(E3143,State_code!$B$1:$C$56, 2, FALSE)</f>
        <v>TX</v>
      </c>
      <c r="G3143" s="1">
        <v>4825.0</v>
      </c>
      <c r="H3143" s="1">
        <v>54.0</v>
      </c>
      <c r="I3143" s="1" t="s">
        <v>3850</v>
      </c>
      <c r="J3143" s="5">
        <v>2.0</v>
      </c>
    </row>
    <row r="3144" hidden="1">
      <c r="A3144" s="1" t="s">
        <v>3851</v>
      </c>
      <c r="B3144" s="1">
        <v>222886.0</v>
      </c>
      <c r="C3144" s="1">
        <v>6.0</v>
      </c>
      <c r="D3144" s="1">
        <v>-2.0</v>
      </c>
      <c r="E3144" s="1">
        <f t="shared" si="1"/>
        <v>48</v>
      </c>
      <c r="F3144" s="1" t="str">
        <f>VLOOKUP(E3144,State_code!$B$1:$C$56, 2, FALSE)</f>
        <v>TX</v>
      </c>
      <c r="G3144" s="1">
        <v>4825.0</v>
      </c>
      <c r="H3144" s="1">
        <v>-2.0</v>
      </c>
      <c r="I3144" s="1" t="s">
        <v>3851</v>
      </c>
      <c r="J3144" s="5">
        <v>2.0</v>
      </c>
    </row>
    <row r="3145" hidden="1">
      <c r="A3145" s="1" t="s">
        <v>3852</v>
      </c>
      <c r="B3145" s="1">
        <v>222938.0</v>
      </c>
      <c r="C3145" s="1">
        <v>6.0</v>
      </c>
      <c r="D3145" s="1">
        <v>22.0</v>
      </c>
      <c r="E3145" s="1">
        <f t="shared" si="1"/>
        <v>48</v>
      </c>
      <c r="F3145" s="1" t="str">
        <f>VLOOKUP(E3145,State_code!$B$1:$C$56, 2, FALSE)</f>
        <v>TX</v>
      </c>
      <c r="G3145" s="1">
        <v>4807.0</v>
      </c>
      <c r="H3145" s="1" t="e">
        <v>#N/A</v>
      </c>
      <c r="I3145" s="1" t="s">
        <v>3852</v>
      </c>
      <c r="J3145" s="5">
        <v>4.0</v>
      </c>
    </row>
    <row r="3146" hidden="1">
      <c r="A3146" s="1" t="s">
        <v>3853</v>
      </c>
      <c r="B3146" s="1">
        <v>222983.0</v>
      </c>
      <c r="C3146" s="1">
        <v>6.0</v>
      </c>
      <c r="D3146" s="1">
        <v>21.0</v>
      </c>
      <c r="E3146" s="1">
        <f t="shared" si="1"/>
        <v>48</v>
      </c>
      <c r="F3146" s="1" t="str">
        <f>VLOOKUP(E3146,State_code!$B$1:$C$56, 2, FALSE)</f>
        <v>TX</v>
      </c>
      <c r="G3146" s="1">
        <v>4804.0</v>
      </c>
      <c r="H3146" s="1">
        <v>66.0</v>
      </c>
      <c r="I3146" s="1" t="s">
        <v>3853</v>
      </c>
      <c r="J3146" s="5">
        <v>2.0</v>
      </c>
    </row>
    <row r="3147" hidden="1">
      <c r="A3147" s="1" t="s">
        <v>3854</v>
      </c>
      <c r="B3147" s="1">
        <v>222992.0</v>
      </c>
      <c r="C3147" s="1">
        <v>6.0</v>
      </c>
      <c r="D3147" s="1">
        <v>14.0</v>
      </c>
      <c r="E3147" s="1">
        <f t="shared" si="1"/>
        <v>48</v>
      </c>
      <c r="F3147" s="1" t="str">
        <f>VLOOKUP(E3147,State_code!$B$1:$C$56, 2, FALSE)</f>
        <v>TX</v>
      </c>
      <c r="G3147" s="1">
        <v>4837.0</v>
      </c>
      <c r="H3147" s="1">
        <v>-2.0</v>
      </c>
      <c r="I3147" s="1" t="s">
        <v>3854</v>
      </c>
      <c r="J3147" s="5">
        <v>2.0</v>
      </c>
    </row>
    <row r="3148" hidden="1">
      <c r="A3148" s="1" t="s">
        <v>3855</v>
      </c>
      <c r="B3148" s="1">
        <v>223001.0</v>
      </c>
      <c r="C3148" s="1">
        <v>6.0</v>
      </c>
      <c r="D3148" s="1">
        <v>24.0</v>
      </c>
      <c r="E3148" s="1">
        <f t="shared" si="1"/>
        <v>48</v>
      </c>
      <c r="F3148" s="1" t="str">
        <f>VLOOKUP(E3148,State_code!$B$1:$C$56, 2, FALSE)</f>
        <v>TX</v>
      </c>
      <c r="G3148" s="1">
        <v>4837.0</v>
      </c>
      <c r="H3148" s="1">
        <v>66.0</v>
      </c>
      <c r="I3148" s="1" t="s">
        <v>3855</v>
      </c>
      <c r="J3148" s="5">
        <v>1.0</v>
      </c>
    </row>
    <row r="3149" hidden="1">
      <c r="A3149" s="1" t="s">
        <v>3856</v>
      </c>
      <c r="B3149" s="1">
        <v>223056.0</v>
      </c>
      <c r="C3149" s="1">
        <v>6.0</v>
      </c>
      <c r="D3149" s="1">
        <v>-2.0</v>
      </c>
      <c r="E3149" s="1">
        <f t="shared" si="1"/>
        <v>48</v>
      </c>
      <c r="F3149" s="1" t="str">
        <f>VLOOKUP(E3149,State_code!$B$1:$C$56, 2, FALSE)</f>
        <v>TX</v>
      </c>
      <c r="G3149" s="1">
        <v>4837.0</v>
      </c>
      <c r="H3149" s="1">
        <v>-2.0</v>
      </c>
      <c r="I3149" s="1" t="s">
        <v>3856</v>
      </c>
      <c r="J3149" s="5">
        <v>1.0</v>
      </c>
    </row>
    <row r="3150" hidden="1">
      <c r="A3150" s="1" t="s">
        <v>3857</v>
      </c>
      <c r="B3150" s="1">
        <v>223083.0</v>
      </c>
      <c r="C3150" s="1">
        <v>6.0</v>
      </c>
      <c r="D3150" s="1">
        <v>26.0</v>
      </c>
      <c r="E3150" s="1">
        <f t="shared" si="1"/>
        <v>48</v>
      </c>
      <c r="F3150" s="1" t="str">
        <f>VLOOKUP(E3150,State_code!$B$1:$C$56, 2, FALSE)</f>
        <v>TX</v>
      </c>
      <c r="G3150" s="1">
        <v>4820.0</v>
      </c>
      <c r="H3150" s="1">
        <v>-2.0</v>
      </c>
      <c r="I3150" s="1" t="s">
        <v>3857</v>
      </c>
      <c r="J3150" s="5">
        <v>2.0</v>
      </c>
    </row>
    <row r="3151" hidden="1">
      <c r="A3151" s="1" t="s">
        <v>3858</v>
      </c>
      <c r="B3151" s="1">
        <v>223117.0</v>
      </c>
      <c r="C3151" s="1">
        <v>6.0</v>
      </c>
      <c r="D3151" s="1">
        <v>24.0</v>
      </c>
      <c r="E3151" s="1">
        <f t="shared" si="1"/>
        <v>48</v>
      </c>
      <c r="F3151" s="1" t="str">
        <f>VLOOKUP(E3151,State_code!$B$1:$C$56, 2, FALSE)</f>
        <v>TX</v>
      </c>
      <c r="G3151" s="1">
        <v>4806.0</v>
      </c>
      <c r="H3151" s="1">
        <v>54.0</v>
      </c>
      <c r="I3151" s="1" t="s">
        <v>3858</v>
      </c>
      <c r="J3151" s="5">
        <v>1.0</v>
      </c>
    </row>
    <row r="3152" hidden="1">
      <c r="A3152" s="1" t="s">
        <v>3859</v>
      </c>
      <c r="B3152" s="1">
        <v>223223.0</v>
      </c>
      <c r="C3152" s="1">
        <v>6.0</v>
      </c>
      <c r="D3152" s="1">
        <v>27.0</v>
      </c>
      <c r="E3152" s="1">
        <f t="shared" si="1"/>
        <v>48</v>
      </c>
      <c r="F3152" s="1" t="str">
        <f>VLOOKUP(E3152,State_code!$B$1:$C$56, 2, FALSE)</f>
        <v>TX</v>
      </c>
      <c r="G3152" s="1">
        <v>4809.0</v>
      </c>
      <c r="H3152" s="1">
        <v>-2.0</v>
      </c>
      <c r="I3152" s="1" t="s">
        <v>3859</v>
      </c>
      <c r="J3152" s="5">
        <v>3.0</v>
      </c>
    </row>
    <row r="3153" hidden="1">
      <c r="A3153" s="1" t="s">
        <v>567</v>
      </c>
      <c r="B3153" s="1">
        <v>223232.0</v>
      </c>
      <c r="C3153" s="1">
        <v>6.0</v>
      </c>
      <c r="D3153" s="1">
        <v>15.0</v>
      </c>
      <c r="E3153" s="1">
        <f t="shared" si="1"/>
        <v>48</v>
      </c>
      <c r="F3153" s="1" t="str">
        <f>VLOOKUP(E3153,State_code!$B$1:$C$56, 2, FALSE)</f>
        <v>TX</v>
      </c>
      <c r="G3153" s="1">
        <v>4817.0</v>
      </c>
      <c r="H3153" s="1">
        <v>54.0</v>
      </c>
      <c r="I3153" s="1" t="s">
        <v>567</v>
      </c>
      <c r="J3153" s="5">
        <v>4.0</v>
      </c>
    </row>
    <row r="3154" hidden="1">
      <c r="A3154" s="1" t="s">
        <v>3860</v>
      </c>
      <c r="B3154" s="1">
        <v>223320.0</v>
      </c>
      <c r="C3154" s="1">
        <v>6.0</v>
      </c>
      <c r="D3154" s="1">
        <v>9.0</v>
      </c>
      <c r="E3154" s="1">
        <f t="shared" si="1"/>
        <v>48</v>
      </c>
      <c r="F3154" s="1" t="str">
        <f>VLOOKUP(E3154,State_code!$B$1:$C$56, 2, FALSE)</f>
        <v>TX</v>
      </c>
      <c r="G3154" s="1">
        <v>4827.0</v>
      </c>
      <c r="H3154" s="1">
        <v>-2.0</v>
      </c>
      <c r="I3154" s="1" t="s">
        <v>3860</v>
      </c>
      <c r="J3154" s="5">
        <v>1.0</v>
      </c>
    </row>
    <row r="3155" hidden="1">
      <c r="A3155" s="1" t="s">
        <v>3861</v>
      </c>
      <c r="B3155" s="1">
        <v>223427.0</v>
      </c>
      <c r="C3155" s="1">
        <v>6.0</v>
      </c>
      <c r="D3155" s="1">
        <v>1.0</v>
      </c>
      <c r="E3155" s="1">
        <f t="shared" si="1"/>
        <v>48</v>
      </c>
      <c r="F3155" s="1" t="str">
        <f>VLOOKUP(E3155,State_code!$B$1:$C$56, 2, FALSE)</f>
        <v>TX</v>
      </c>
      <c r="G3155" s="1">
        <v>4810.0</v>
      </c>
      <c r="H3155" s="1">
        <v>-2.0</v>
      </c>
      <c r="I3155" s="1" t="s">
        <v>3861</v>
      </c>
      <c r="J3155" s="5">
        <v>1.0</v>
      </c>
    </row>
    <row r="3156" hidden="1">
      <c r="A3156" s="1" t="s">
        <v>3862</v>
      </c>
      <c r="B3156" s="1">
        <v>223463.0</v>
      </c>
      <c r="C3156" s="1">
        <v>6.0</v>
      </c>
      <c r="D3156" s="1">
        <v>14.0</v>
      </c>
      <c r="E3156" s="1">
        <f t="shared" si="1"/>
        <v>48</v>
      </c>
      <c r="F3156" s="1" t="str">
        <f>VLOOKUP(E3156,State_code!$B$1:$C$56, 2, FALSE)</f>
        <v>TX</v>
      </c>
      <c r="G3156" s="1">
        <v>4832.0</v>
      </c>
      <c r="H3156" s="1">
        <v>-2.0</v>
      </c>
      <c r="I3156" s="1" t="s">
        <v>3862</v>
      </c>
      <c r="J3156" s="5">
        <v>4.0</v>
      </c>
    </row>
    <row r="3157" hidden="1">
      <c r="A3157" s="1" t="s">
        <v>3863</v>
      </c>
      <c r="B3157" s="1">
        <v>223472.0</v>
      </c>
      <c r="C3157" s="1">
        <v>6.0</v>
      </c>
      <c r="D3157" s="1">
        <v>10.0</v>
      </c>
      <c r="E3157" s="1">
        <f t="shared" si="1"/>
        <v>48</v>
      </c>
      <c r="F3157" s="1" t="str">
        <f>VLOOKUP(E3157,State_code!$B$1:$C$56, 2, FALSE)</f>
        <v>TX</v>
      </c>
      <c r="G3157" s="1">
        <v>4807.0</v>
      </c>
      <c r="H3157" s="1">
        <v>-2.0</v>
      </c>
      <c r="I3157" s="1" t="s">
        <v>3863</v>
      </c>
      <c r="J3157" s="5">
        <v>1.0</v>
      </c>
    </row>
    <row r="3158" hidden="1">
      <c r="A3158" s="1" t="s">
        <v>3864</v>
      </c>
      <c r="B3158" s="1">
        <v>223506.0</v>
      </c>
      <c r="C3158" s="1">
        <v>6.0</v>
      </c>
      <c r="D3158" s="1">
        <v>14.0</v>
      </c>
      <c r="E3158" s="1">
        <f t="shared" si="1"/>
        <v>48</v>
      </c>
      <c r="F3158" s="1" t="str">
        <f>VLOOKUP(E3158,State_code!$B$1:$C$56, 2, FALSE)</f>
        <v>TX</v>
      </c>
      <c r="G3158" s="1">
        <v>4814.0</v>
      </c>
      <c r="H3158" s="1">
        <v>-2.0</v>
      </c>
      <c r="I3158" s="1" t="s">
        <v>3864</v>
      </c>
      <c r="J3158" s="5">
        <v>1.0</v>
      </c>
    </row>
    <row r="3159" hidden="1">
      <c r="A3159" s="1" t="s">
        <v>3865</v>
      </c>
      <c r="B3159" s="1">
        <v>223816.0</v>
      </c>
      <c r="C3159" s="1">
        <v>6.0</v>
      </c>
      <c r="D3159" s="1">
        <v>6.0</v>
      </c>
      <c r="E3159" s="1">
        <f t="shared" si="1"/>
        <v>48</v>
      </c>
      <c r="F3159" s="1" t="str">
        <f>VLOOKUP(E3159,State_code!$B$1:$C$56, 2, FALSE)</f>
        <v>TX</v>
      </c>
      <c r="G3159" s="1">
        <v>4831.0</v>
      </c>
      <c r="H3159" s="1">
        <v>-2.0</v>
      </c>
      <c r="I3159" s="1" t="s">
        <v>3865</v>
      </c>
      <c r="J3159" s="5">
        <v>1.0</v>
      </c>
    </row>
    <row r="3160" hidden="1">
      <c r="A3160" s="1" t="s">
        <v>3866</v>
      </c>
      <c r="B3160" s="1">
        <v>223852.0</v>
      </c>
      <c r="C3160" s="1">
        <v>6.0</v>
      </c>
      <c r="D3160" s="1">
        <v>-2.0</v>
      </c>
      <c r="E3160" s="1">
        <f t="shared" si="1"/>
        <v>48</v>
      </c>
      <c r="F3160" s="1" t="str">
        <f>VLOOKUP(E3160,State_code!$B$1:$C$56, 2, FALSE)</f>
        <v>TX</v>
      </c>
      <c r="G3160" s="1">
        <v>4810.0</v>
      </c>
      <c r="H3160" s="1">
        <v>-2.0</v>
      </c>
      <c r="I3160" s="1" t="s">
        <v>3866</v>
      </c>
      <c r="J3160" s="5">
        <v>1.0</v>
      </c>
    </row>
    <row r="3161" hidden="1">
      <c r="A3161" s="1" t="s">
        <v>3867</v>
      </c>
      <c r="B3161" s="1">
        <v>223898.0</v>
      </c>
      <c r="C3161" s="1">
        <v>6.0</v>
      </c>
      <c r="D3161" s="1">
        <v>4.0</v>
      </c>
      <c r="E3161" s="1">
        <f t="shared" si="1"/>
        <v>48</v>
      </c>
      <c r="F3161" s="1" t="str">
        <f>VLOOKUP(E3161,State_code!$B$1:$C$56, 2, FALSE)</f>
        <v>TX</v>
      </c>
      <c r="G3161" s="1">
        <v>4825.0</v>
      </c>
      <c r="H3161" s="1">
        <v>-2.0</v>
      </c>
      <c r="I3161" s="1" t="s">
        <v>3867</v>
      </c>
      <c r="J3161" s="5">
        <v>1.0</v>
      </c>
    </row>
    <row r="3162" hidden="1">
      <c r="A3162" s="1" t="s">
        <v>3868</v>
      </c>
      <c r="B3162" s="1">
        <v>223922.0</v>
      </c>
      <c r="C3162" s="1">
        <v>6.0</v>
      </c>
      <c r="D3162" s="1">
        <v>9.0</v>
      </c>
      <c r="E3162" s="1">
        <f t="shared" si="1"/>
        <v>48</v>
      </c>
      <c r="F3162" s="1" t="str">
        <f>VLOOKUP(E3162,State_code!$B$1:$C$56, 2, FALSE)</f>
        <v>TX</v>
      </c>
      <c r="G3162" s="1">
        <v>4813.0</v>
      </c>
      <c r="H3162" s="1">
        <v>-2.0</v>
      </c>
      <c r="I3162" s="1" t="s">
        <v>3868</v>
      </c>
      <c r="J3162" s="5">
        <v>1.0</v>
      </c>
    </row>
    <row r="3163" hidden="1">
      <c r="A3163" s="1" t="s">
        <v>3869</v>
      </c>
      <c r="B3163" s="1">
        <v>224004.0</v>
      </c>
      <c r="C3163" s="1">
        <v>6.0</v>
      </c>
      <c r="D3163" s="1">
        <v>18.0</v>
      </c>
      <c r="E3163" s="1">
        <f t="shared" si="1"/>
        <v>48</v>
      </c>
      <c r="F3163" s="1" t="str">
        <f>VLOOKUP(E3163,State_code!$B$1:$C$56, 2, FALSE)</f>
        <v>TX</v>
      </c>
      <c r="G3163" s="1">
        <v>4837.0</v>
      </c>
      <c r="H3163" s="1">
        <v>68.0</v>
      </c>
      <c r="I3163" s="1" t="s">
        <v>3869</v>
      </c>
      <c r="J3163" s="5">
        <v>4.0</v>
      </c>
    </row>
    <row r="3164" hidden="1">
      <c r="A3164" s="1" t="s">
        <v>3870</v>
      </c>
      <c r="B3164" s="1">
        <v>224013.0</v>
      </c>
      <c r="C3164" s="1">
        <v>6.0</v>
      </c>
      <c r="D3164" s="1">
        <v>-2.0</v>
      </c>
      <c r="E3164" s="1">
        <f t="shared" si="1"/>
        <v>48</v>
      </c>
      <c r="F3164" s="1" t="str">
        <f>VLOOKUP(E3164,State_code!$B$1:$C$56, 2, FALSE)</f>
        <v>TX</v>
      </c>
      <c r="G3164" s="1">
        <v>4821.0</v>
      </c>
      <c r="H3164" s="1">
        <v>-2.0</v>
      </c>
      <c r="I3164" s="1" t="s">
        <v>3870</v>
      </c>
      <c r="J3164" s="5">
        <v>4.0</v>
      </c>
    </row>
    <row r="3165" hidden="1">
      <c r="A3165" s="1" t="s">
        <v>3871</v>
      </c>
      <c r="B3165" s="1">
        <v>224110.0</v>
      </c>
      <c r="C3165" s="1">
        <v>6.0</v>
      </c>
      <c r="D3165" s="1">
        <v>6.0</v>
      </c>
      <c r="E3165" s="1">
        <f t="shared" si="1"/>
        <v>48</v>
      </c>
      <c r="F3165" s="1" t="str">
        <f>VLOOKUP(E3165,State_code!$B$1:$C$56, 2, FALSE)</f>
        <v>TX</v>
      </c>
      <c r="G3165" s="1">
        <v>4826.0</v>
      </c>
      <c r="H3165" s="1">
        <v>-2.0</v>
      </c>
      <c r="I3165" s="1" t="s">
        <v>3871</v>
      </c>
      <c r="J3165" s="5">
        <v>4.0</v>
      </c>
    </row>
    <row r="3166" hidden="1">
      <c r="A3166" s="1" t="s">
        <v>3872</v>
      </c>
      <c r="B3166" s="1">
        <v>224147.0</v>
      </c>
      <c r="C3166" s="1">
        <v>6.0</v>
      </c>
      <c r="D3166" s="1">
        <v>16.0</v>
      </c>
      <c r="E3166" s="1">
        <f t="shared" si="1"/>
        <v>48</v>
      </c>
      <c r="F3166" s="1" t="str">
        <f>VLOOKUP(E3166,State_code!$B$1:$C$56, 2, FALSE)</f>
        <v>TX</v>
      </c>
      <c r="G3166" s="1">
        <v>4827.0</v>
      </c>
      <c r="H3166" s="1">
        <v>-2.0</v>
      </c>
      <c r="I3166" s="1" t="s">
        <v>3872</v>
      </c>
      <c r="J3166" s="5">
        <v>4.0</v>
      </c>
    </row>
    <row r="3167" hidden="1">
      <c r="A3167" s="1" t="s">
        <v>3873</v>
      </c>
      <c r="B3167" s="1">
        <v>224156.0</v>
      </c>
      <c r="C3167" s="1">
        <v>6.0</v>
      </c>
      <c r="D3167" s="1">
        <v>-2.0</v>
      </c>
      <c r="E3167" s="1">
        <f t="shared" si="1"/>
        <v>48</v>
      </c>
      <c r="F3167" s="1" t="str">
        <f>VLOOKUP(E3167,State_code!$B$1:$C$56, 2, FALSE)</f>
        <v>TX</v>
      </c>
      <c r="G3167" s="1">
        <v>4832.0</v>
      </c>
      <c r="H3167" s="1">
        <v>-2.0</v>
      </c>
      <c r="I3167" s="1" t="s">
        <v>3873</v>
      </c>
      <c r="J3167" s="5">
        <v>4.0</v>
      </c>
    </row>
    <row r="3168" hidden="1">
      <c r="A3168" s="1" t="s">
        <v>3874</v>
      </c>
      <c r="B3168" s="1">
        <v>224226.0</v>
      </c>
      <c r="C3168" s="1">
        <v>6.0</v>
      </c>
      <c r="D3168" s="1">
        <v>17.0</v>
      </c>
      <c r="E3168" s="1">
        <f t="shared" si="1"/>
        <v>48</v>
      </c>
      <c r="F3168" s="1" t="str">
        <f>VLOOKUP(E3168,State_code!$B$1:$C$56, 2, FALSE)</f>
        <v>TX</v>
      </c>
      <c r="G3168" s="1">
        <v>4830.0</v>
      </c>
      <c r="H3168" s="1">
        <v>54.0</v>
      </c>
      <c r="I3168" s="1" t="s">
        <v>3874</v>
      </c>
      <c r="J3168" s="5">
        <v>2.0</v>
      </c>
    </row>
    <row r="3169" hidden="1">
      <c r="A3169" s="1" t="s">
        <v>3875</v>
      </c>
      <c r="B3169" s="1">
        <v>224244.0</v>
      </c>
      <c r="C3169" s="1">
        <v>6.0</v>
      </c>
      <c r="D3169" s="1">
        <v>22.0</v>
      </c>
      <c r="E3169" s="1">
        <f t="shared" si="1"/>
        <v>48</v>
      </c>
      <c r="F3169" s="1" t="str">
        <f>VLOOKUP(E3169,State_code!$B$1:$C$56, 2, FALSE)</f>
        <v>TX</v>
      </c>
      <c r="G3169" s="1">
        <v>4833.0</v>
      </c>
      <c r="H3169" s="1">
        <v>48.0</v>
      </c>
      <c r="I3169" s="1" t="s">
        <v>3875</v>
      </c>
      <c r="J3169" s="5">
        <v>1.0</v>
      </c>
    </row>
    <row r="3170" hidden="1">
      <c r="A3170" s="1" t="s">
        <v>3876</v>
      </c>
      <c r="B3170" s="1">
        <v>224271.0</v>
      </c>
      <c r="C3170" s="1">
        <v>6.0</v>
      </c>
      <c r="D3170" s="1">
        <v>12.0</v>
      </c>
      <c r="E3170" s="1">
        <f t="shared" si="1"/>
        <v>48</v>
      </c>
      <c r="F3170" s="1" t="str">
        <f>VLOOKUP(E3170,State_code!$B$1:$C$56, 2, FALSE)</f>
        <v>TX</v>
      </c>
      <c r="G3170" s="1">
        <v>4832.0</v>
      </c>
      <c r="H3170" s="1">
        <v>-2.0</v>
      </c>
      <c r="I3170" s="1" t="s">
        <v>3876</v>
      </c>
      <c r="J3170" s="5">
        <v>1.0</v>
      </c>
    </row>
    <row r="3171" hidden="1">
      <c r="A3171" s="1" t="s">
        <v>3877</v>
      </c>
      <c r="B3171" s="1">
        <v>224305.0</v>
      </c>
      <c r="C3171" s="1">
        <v>6.0</v>
      </c>
      <c r="D3171" s="1">
        <v>24.0</v>
      </c>
      <c r="E3171" s="1">
        <f t="shared" si="1"/>
        <v>48</v>
      </c>
      <c r="F3171" s="1" t="str">
        <f>VLOOKUP(E3171,State_code!$B$1:$C$56, 2, FALSE)</f>
        <v>TX</v>
      </c>
      <c r="G3171" s="1">
        <v>4830.0</v>
      </c>
      <c r="H3171" s="1">
        <v>88.0</v>
      </c>
      <c r="I3171" s="1" t="s">
        <v>3877</v>
      </c>
      <c r="J3171" s="5">
        <v>1.0</v>
      </c>
    </row>
    <row r="3172" hidden="1">
      <c r="A3172" s="1" t="s">
        <v>3878</v>
      </c>
      <c r="B3172" s="1">
        <v>224323.0</v>
      </c>
      <c r="C3172" s="1">
        <v>6.0</v>
      </c>
      <c r="D3172" s="1">
        <v>18.0</v>
      </c>
      <c r="E3172" s="1">
        <f t="shared" si="1"/>
        <v>48</v>
      </c>
      <c r="F3172" s="1" t="str">
        <f>VLOOKUP(E3172,State_code!$B$1:$C$56, 2, FALSE)</f>
        <v>TX</v>
      </c>
      <c r="G3172" s="1">
        <v>4806.0</v>
      </c>
      <c r="H3172" s="1">
        <v>30.0</v>
      </c>
      <c r="I3172" s="1" t="s">
        <v>3878</v>
      </c>
      <c r="J3172" s="5">
        <v>1.0</v>
      </c>
    </row>
    <row r="3173" hidden="1">
      <c r="A3173" s="1" t="s">
        <v>3879</v>
      </c>
      <c r="B3173" s="1">
        <v>224350.0</v>
      </c>
      <c r="C3173" s="1">
        <v>6.0</v>
      </c>
      <c r="D3173" s="1">
        <v>7.0</v>
      </c>
      <c r="E3173" s="1">
        <f t="shared" si="1"/>
        <v>48</v>
      </c>
      <c r="F3173" s="1" t="str">
        <f>VLOOKUP(E3173,State_code!$B$1:$C$56, 2, FALSE)</f>
        <v>TX</v>
      </c>
      <c r="G3173" s="1">
        <v>4827.0</v>
      </c>
      <c r="H3173" s="1">
        <v>-2.0</v>
      </c>
      <c r="I3173" s="1" t="s">
        <v>3879</v>
      </c>
      <c r="J3173" s="5">
        <v>2.0</v>
      </c>
    </row>
    <row r="3174" hidden="1">
      <c r="A3174" s="1" t="s">
        <v>3880</v>
      </c>
      <c r="B3174" s="1">
        <v>224527.0</v>
      </c>
      <c r="C3174" s="1">
        <v>6.0</v>
      </c>
      <c r="D3174" s="1">
        <v>20.0</v>
      </c>
      <c r="E3174" s="1">
        <f t="shared" si="1"/>
        <v>48</v>
      </c>
      <c r="F3174" s="1" t="str">
        <f>VLOOKUP(E3174,State_code!$B$1:$C$56, 2, FALSE)</f>
        <v>TX</v>
      </c>
      <c r="G3174" s="1">
        <v>4801.0</v>
      </c>
      <c r="H3174" s="1">
        <v>54.0</v>
      </c>
      <c r="I3174" s="1" t="s">
        <v>3880</v>
      </c>
      <c r="J3174" s="5">
        <v>1.0</v>
      </c>
    </row>
    <row r="3175" hidden="1">
      <c r="A3175" s="1" t="s">
        <v>3881</v>
      </c>
      <c r="B3175" s="1">
        <v>224545.0</v>
      </c>
      <c r="C3175" s="1">
        <v>6.0</v>
      </c>
      <c r="D3175" s="1">
        <v>19.0</v>
      </c>
      <c r="E3175" s="1">
        <f t="shared" si="1"/>
        <v>48</v>
      </c>
      <c r="F3175" s="1" t="str">
        <f>VLOOKUP(E3175,State_code!$B$1:$C$56, 2, FALSE)</f>
        <v>TX</v>
      </c>
      <c r="G3175" s="1">
        <v>4801.0</v>
      </c>
      <c r="H3175" s="1">
        <v>-2.0</v>
      </c>
      <c r="I3175" s="1" t="s">
        <v>3881</v>
      </c>
      <c r="J3175" s="5">
        <v>1.0</v>
      </c>
    </row>
    <row r="3176" hidden="1">
      <c r="A3176" s="1" t="s">
        <v>3882</v>
      </c>
      <c r="B3176" s="1">
        <v>224554.0</v>
      </c>
      <c r="C3176" s="1">
        <v>6.0</v>
      </c>
      <c r="D3176" s="1">
        <v>17.0</v>
      </c>
      <c r="E3176" s="1">
        <f t="shared" si="1"/>
        <v>48</v>
      </c>
      <c r="F3176" s="1" t="str">
        <f>VLOOKUP(E3176,State_code!$B$1:$C$56, 2, FALSE)</f>
        <v>TX</v>
      </c>
      <c r="G3176" s="1">
        <v>4803.0</v>
      </c>
      <c r="H3176" s="1">
        <v>-2.0</v>
      </c>
      <c r="I3176" s="1" t="s">
        <v>3882</v>
      </c>
      <c r="J3176" s="5">
        <v>1.0</v>
      </c>
    </row>
    <row r="3177" hidden="1">
      <c r="A3177" s="1" t="s">
        <v>3883</v>
      </c>
      <c r="B3177" s="1">
        <v>224615.0</v>
      </c>
      <c r="C3177" s="1">
        <v>6.0</v>
      </c>
      <c r="D3177" s="1">
        <v>6.0</v>
      </c>
      <c r="E3177" s="1">
        <f t="shared" si="1"/>
        <v>48</v>
      </c>
      <c r="F3177" s="1" t="str">
        <f>VLOOKUP(E3177,State_code!$B$1:$C$56, 2, FALSE)</f>
        <v>TX</v>
      </c>
      <c r="G3177" s="1">
        <v>4830.0</v>
      </c>
      <c r="H3177" s="1">
        <v>-2.0</v>
      </c>
      <c r="I3177" s="1" t="s">
        <v>3883</v>
      </c>
      <c r="J3177" s="5">
        <v>4.0</v>
      </c>
    </row>
    <row r="3178" hidden="1">
      <c r="A3178" s="1" t="s">
        <v>3884</v>
      </c>
      <c r="B3178" s="1">
        <v>224642.0</v>
      </c>
      <c r="C3178" s="1">
        <v>6.0</v>
      </c>
      <c r="D3178" s="1">
        <v>1.0</v>
      </c>
      <c r="E3178" s="1">
        <f t="shared" si="1"/>
        <v>48</v>
      </c>
      <c r="F3178" s="1" t="str">
        <f>VLOOKUP(E3178,State_code!$B$1:$C$56, 2, FALSE)</f>
        <v>TX</v>
      </c>
      <c r="G3178" s="1">
        <v>4816.0</v>
      </c>
      <c r="H3178" s="1">
        <v>-2.0</v>
      </c>
      <c r="I3178" s="1" t="s">
        <v>3884</v>
      </c>
      <c r="J3178" s="5">
        <v>2.0</v>
      </c>
    </row>
    <row r="3179" hidden="1">
      <c r="A3179" s="1" t="s">
        <v>3885</v>
      </c>
      <c r="B3179" s="1">
        <v>224660.0</v>
      </c>
      <c r="C3179" s="1">
        <v>6.0</v>
      </c>
      <c r="D3179" s="1">
        <v>14.0</v>
      </c>
      <c r="E3179" s="1">
        <f t="shared" si="1"/>
        <v>48</v>
      </c>
      <c r="F3179" s="1" t="str">
        <f>VLOOKUP(E3179,State_code!$B$1:$C$56, 2, FALSE)</f>
        <v>TX</v>
      </c>
      <c r="G3179" s="1">
        <v>4816.0</v>
      </c>
      <c r="H3179" s="1">
        <v>-2.0</v>
      </c>
      <c r="I3179" s="1" t="s">
        <v>3885</v>
      </c>
      <c r="J3179" s="5">
        <v>4.0</v>
      </c>
    </row>
    <row r="3180" hidden="1">
      <c r="A3180" s="1" t="s">
        <v>3885</v>
      </c>
      <c r="B3180" s="1">
        <v>224679.0</v>
      </c>
      <c r="C3180" s="1">
        <v>6.0</v>
      </c>
      <c r="D3180" s="1">
        <v>14.0</v>
      </c>
      <c r="E3180" s="1">
        <f t="shared" si="1"/>
        <v>48</v>
      </c>
      <c r="F3180" s="1" t="str">
        <f>VLOOKUP(E3180,State_code!$B$1:$C$56, 2, FALSE)</f>
        <v>TX</v>
      </c>
      <c r="G3180" s="1">
        <v>4823.0</v>
      </c>
      <c r="H3180" s="1">
        <v>-2.0</v>
      </c>
      <c r="I3180" s="1" t="s">
        <v>3885</v>
      </c>
      <c r="J3180" s="5">
        <v>1.0</v>
      </c>
    </row>
    <row r="3181" hidden="1">
      <c r="A3181" s="1" t="s">
        <v>3886</v>
      </c>
      <c r="B3181" s="1">
        <v>224712.0</v>
      </c>
      <c r="C3181" s="1">
        <v>6.0</v>
      </c>
      <c r="D3181" s="1">
        <v>24.0</v>
      </c>
      <c r="E3181" s="1">
        <f t="shared" si="1"/>
        <v>48</v>
      </c>
      <c r="F3181" s="1" t="str">
        <f>VLOOKUP(E3181,State_code!$B$1:$C$56, 2, FALSE)</f>
        <v>TX</v>
      </c>
      <c r="G3181" s="1">
        <v>4837.0</v>
      </c>
      <c r="H3181" s="1">
        <v>73.0</v>
      </c>
      <c r="I3181" s="1" t="s">
        <v>3886</v>
      </c>
      <c r="J3181" s="5">
        <v>4.0</v>
      </c>
    </row>
    <row r="3182" hidden="1">
      <c r="A3182" s="1" t="s">
        <v>3887</v>
      </c>
      <c r="B3182" s="1">
        <v>224758.0</v>
      </c>
      <c r="C3182" s="1">
        <v>6.0</v>
      </c>
      <c r="D3182" s="1">
        <v>-2.0</v>
      </c>
      <c r="E3182" s="1">
        <f t="shared" si="1"/>
        <v>48</v>
      </c>
      <c r="F3182" s="1" t="str">
        <f>VLOOKUP(E3182,State_code!$B$1:$C$56, 2, FALSE)</f>
        <v>TX</v>
      </c>
      <c r="G3182" s="1">
        <v>4813.0</v>
      </c>
      <c r="H3182" s="1">
        <v>-2.0</v>
      </c>
      <c r="I3182" s="1" t="s">
        <v>3887</v>
      </c>
      <c r="J3182" s="5">
        <v>1.0</v>
      </c>
    </row>
    <row r="3183" hidden="1">
      <c r="A3183" s="1" t="s">
        <v>3888</v>
      </c>
      <c r="B3183" s="1">
        <v>224776.0</v>
      </c>
      <c r="C3183" s="1">
        <v>6.0</v>
      </c>
      <c r="D3183" s="1">
        <v>22.0</v>
      </c>
      <c r="E3183" s="1">
        <f t="shared" si="1"/>
        <v>48</v>
      </c>
      <c r="F3183" s="1" t="str">
        <f>VLOOKUP(E3183,State_code!$B$1:$C$56, 2, FALSE)</f>
        <v>TX</v>
      </c>
      <c r="G3183" s="1">
        <v>4832.0</v>
      </c>
      <c r="H3183" s="1" t="e">
        <v>#N/A</v>
      </c>
      <c r="I3183" s="1" t="s">
        <v>3888</v>
      </c>
      <c r="J3183" s="5">
        <v>4.0</v>
      </c>
    </row>
    <row r="3184" hidden="1">
      <c r="A3184" s="1" t="s">
        <v>3889</v>
      </c>
      <c r="B3184" s="1">
        <v>224828.0</v>
      </c>
      <c r="C3184" s="1">
        <v>6.0</v>
      </c>
      <c r="D3184" s="1">
        <v>-2.0</v>
      </c>
      <c r="E3184" s="1">
        <f t="shared" si="1"/>
        <v>48</v>
      </c>
      <c r="F3184" s="1" t="str">
        <f>VLOOKUP(E3184,State_code!$B$1:$C$56, 2, FALSE)</f>
        <v>TX</v>
      </c>
      <c r="G3184" s="1">
        <v>4812.0</v>
      </c>
      <c r="H3184" s="1">
        <v>-2.0</v>
      </c>
      <c r="I3184" s="1" t="s">
        <v>3889</v>
      </c>
      <c r="J3184" s="5">
        <v>4.0</v>
      </c>
    </row>
    <row r="3185" hidden="1">
      <c r="A3185" s="1" t="s">
        <v>3890</v>
      </c>
      <c r="B3185" s="1">
        <v>224891.0</v>
      </c>
      <c r="C3185" s="1">
        <v>6.0</v>
      </c>
      <c r="D3185" s="1">
        <v>3.0</v>
      </c>
      <c r="E3185" s="1">
        <f t="shared" si="1"/>
        <v>48</v>
      </c>
      <c r="F3185" s="1" t="str">
        <f>VLOOKUP(E3185,State_code!$B$1:$C$56, 2, FALSE)</f>
        <v>TX</v>
      </c>
      <c r="G3185" s="1">
        <v>4813.0</v>
      </c>
      <c r="H3185" s="1">
        <v>-2.0</v>
      </c>
      <c r="I3185" s="1" t="s">
        <v>3890</v>
      </c>
      <c r="J3185" s="5">
        <v>1.0</v>
      </c>
    </row>
    <row r="3186" hidden="1">
      <c r="A3186" s="1" t="s">
        <v>3891</v>
      </c>
      <c r="B3186" s="1">
        <v>224961.0</v>
      </c>
      <c r="C3186" s="1">
        <v>6.0</v>
      </c>
      <c r="D3186" s="1">
        <v>8.0</v>
      </c>
      <c r="E3186" s="1">
        <f t="shared" si="1"/>
        <v>48</v>
      </c>
      <c r="F3186" s="1" t="str">
        <f>VLOOKUP(E3186,State_code!$B$1:$C$56, 2, FALSE)</f>
        <v>TX</v>
      </c>
      <c r="G3186" s="1">
        <v>4814.0</v>
      </c>
      <c r="H3186" s="1">
        <v>-2.0</v>
      </c>
      <c r="I3186" s="1" t="s">
        <v>3891</v>
      </c>
      <c r="J3186" s="5">
        <v>1.0</v>
      </c>
    </row>
    <row r="3187" hidden="1">
      <c r="A3187" s="1" t="s">
        <v>3892</v>
      </c>
      <c r="B3187" s="1">
        <v>225043.0</v>
      </c>
      <c r="C3187" s="1">
        <v>6.0</v>
      </c>
      <c r="D3187" s="1">
        <v>-2.0</v>
      </c>
      <c r="E3187" s="1">
        <f t="shared" si="1"/>
        <v>48</v>
      </c>
      <c r="F3187" s="1" t="str">
        <f>VLOOKUP(E3187,State_code!$B$1:$C$56, 2, FALSE)</f>
        <v>TX</v>
      </c>
      <c r="G3187" s="1">
        <v>4830.0</v>
      </c>
      <c r="H3187" s="1">
        <v>-2.0</v>
      </c>
      <c r="I3187" s="1" t="s">
        <v>3892</v>
      </c>
      <c r="J3187" s="5">
        <v>2.0</v>
      </c>
    </row>
    <row r="3188" hidden="1">
      <c r="A3188" s="1" t="s">
        <v>3893</v>
      </c>
      <c r="B3188" s="1">
        <v>225070.0</v>
      </c>
      <c r="C3188" s="1">
        <v>6.0</v>
      </c>
      <c r="D3188" s="1">
        <v>8.0</v>
      </c>
      <c r="E3188" s="1">
        <f t="shared" si="1"/>
        <v>48</v>
      </c>
      <c r="F3188" s="1" t="str">
        <f>VLOOKUP(E3188,State_code!$B$1:$C$56, 2, FALSE)</f>
        <v>TX</v>
      </c>
      <c r="G3188" s="1">
        <v>4804.0</v>
      </c>
      <c r="H3188" s="1">
        <v>-2.0</v>
      </c>
      <c r="I3188" s="1" t="s">
        <v>3893</v>
      </c>
      <c r="J3188" s="5">
        <v>2.0</v>
      </c>
    </row>
    <row r="3189" hidden="1">
      <c r="A3189" s="1" t="s">
        <v>3894</v>
      </c>
      <c r="B3189" s="1">
        <v>225201.0</v>
      </c>
      <c r="C3189" s="1">
        <v>6.0</v>
      </c>
      <c r="D3189" s="1">
        <v>22.0</v>
      </c>
      <c r="E3189" s="1">
        <f t="shared" si="1"/>
        <v>48</v>
      </c>
      <c r="F3189" s="1" t="str">
        <f>VLOOKUP(E3189,State_code!$B$1:$C$56, 2, FALSE)</f>
        <v>TX</v>
      </c>
      <c r="G3189" s="1">
        <v>4820.0</v>
      </c>
      <c r="H3189" s="1">
        <v>-2.0</v>
      </c>
      <c r="I3189" s="1" t="s">
        <v>3894</v>
      </c>
      <c r="J3189" s="5">
        <v>2.0</v>
      </c>
    </row>
    <row r="3190" hidden="1">
      <c r="A3190" s="1" t="s">
        <v>3895</v>
      </c>
      <c r="B3190" s="1">
        <v>225247.0</v>
      </c>
      <c r="C3190" s="1">
        <v>6.0</v>
      </c>
      <c r="D3190" s="1">
        <v>17.0</v>
      </c>
      <c r="E3190" s="1">
        <f t="shared" si="1"/>
        <v>48</v>
      </c>
      <c r="F3190" s="1" t="str">
        <f>VLOOKUP(E3190,State_code!$B$1:$C$56, 2, FALSE)</f>
        <v>TX</v>
      </c>
      <c r="G3190" s="1">
        <v>4819.0</v>
      </c>
      <c r="H3190" s="1">
        <v>54.0</v>
      </c>
      <c r="I3190" s="1" t="s">
        <v>3895</v>
      </c>
      <c r="J3190" s="5">
        <v>2.0</v>
      </c>
    </row>
    <row r="3191" hidden="1">
      <c r="A3191" s="1" t="s">
        <v>3896</v>
      </c>
      <c r="B3191" s="1">
        <v>225308.0</v>
      </c>
      <c r="C3191" s="1">
        <v>6.0</v>
      </c>
      <c r="D3191" s="1">
        <v>4.0</v>
      </c>
      <c r="E3191" s="1">
        <f t="shared" si="1"/>
        <v>48</v>
      </c>
      <c r="F3191" s="1" t="str">
        <f>VLOOKUP(E3191,State_code!$B$1:$C$56, 2, FALSE)</f>
        <v>TX</v>
      </c>
      <c r="G3191" s="1">
        <v>4805.0</v>
      </c>
      <c r="H3191" s="1">
        <v>-2.0</v>
      </c>
      <c r="I3191" s="1" t="s">
        <v>3896</v>
      </c>
      <c r="J3191" s="5">
        <v>1.0</v>
      </c>
    </row>
    <row r="3192" hidden="1">
      <c r="A3192" s="1" t="s">
        <v>3897</v>
      </c>
      <c r="B3192" s="1">
        <v>225371.0</v>
      </c>
      <c r="C3192" s="1">
        <v>6.0</v>
      </c>
      <c r="D3192" s="1">
        <v>3.0</v>
      </c>
      <c r="E3192" s="1">
        <f t="shared" si="1"/>
        <v>48</v>
      </c>
      <c r="F3192" s="1" t="str">
        <f>VLOOKUP(E3192,State_code!$B$1:$C$56, 2, FALSE)</f>
        <v>TX</v>
      </c>
      <c r="G3192" s="1">
        <v>4806.0</v>
      </c>
      <c r="H3192" s="1">
        <v>-2.0</v>
      </c>
      <c r="I3192" s="1" t="s">
        <v>3897</v>
      </c>
      <c r="J3192" s="5">
        <v>1.0</v>
      </c>
    </row>
    <row r="3193" hidden="1">
      <c r="A3193" s="1" t="s">
        <v>3898</v>
      </c>
      <c r="B3193" s="1">
        <v>225399.0</v>
      </c>
      <c r="C3193" s="1">
        <v>6.0</v>
      </c>
      <c r="D3193" s="1">
        <v>18.0</v>
      </c>
      <c r="E3193" s="1">
        <f t="shared" si="1"/>
        <v>48</v>
      </c>
      <c r="F3193" s="1" t="str">
        <f>VLOOKUP(E3193,State_code!$B$1:$C$56, 2, FALSE)</f>
        <v>TX</v>
      </c>
      <c r="G3193" s="1">
        <v>4809.0</v>
      </c>
      <c r="H3193" s="1">
        <v>54.0</v>
      </c>
      <c r="I3193" s="1" t="s">
        <v>3898</v>
      </c>
      <c r="J3193" s="5">
        <v>1.0</v>
      </c>
    </row>
    <row r="3194" hidden="1">
      <c r="A3194" s="1" t="s">
        <v>3899</v>
      </c>
      <c r="B3194" s="1">
        <v>225414.0</v>
      </c>
      <c r="C3194" s="1">
        <v>6.0</v>
      </c>
      <c r="D3194" s="1">
        <v>17.0</v>
      </c>
      <c r="E3194" s="1">
        <f t="shared" si="1"/>
        <v>48</v>
      </c>
      <c r="F3194" s="1" t="str">
        <f>VLOOKUP(E3194,State_code!$B$1:$C$56, 2, FALSE)</f>
        <v>TX</v>
      </c>
      <c r="G3194" s="1">
        <v>4836.0</v>
      </c>
      <c r="H3194" s="1">
        <v>-2.0</v>
      </c>
      <c r="I3194" s="1" t="s">
        <v>3899</v>
      </c>
      <c r="J3194" s="5">
        <v>1.0</v>
      </c>
    </row>
    <row r="3195" hidden="1">
      <c r="A3195" s="1" t="s">
        <v>3900</v>
      </c>
      <c r="B3195" s="1">
        <v>225423.0</v>
      </c>
      <c r="C3195" s="1">
        <v>6.0</v>
      </c>
      <c r="D3195" s="1">
        <v>1.0</v>
      </c>
      <c r="E3195" s="1">
        <f t="shared" si="1"/>
        <v>48</v>
      </c>
      <c r="F3195" s="1" t="str">
        <f>VLOOKUP(E3195,State_code!$B$1:$C$56, 2, FALSE)</f>
        <v>TX</v>
      </c>
      <c r="G3195" s="1">
        <v>4807.0</v>
      </c>
      <c r="H3195" s="1">
        <v>-2.0</v>
      </c>
      <c r="I3195" s="1" t="s">
        <v>3900</v>
      </c>
      <c r="J3195" s="5">
        <v>4.0</v>
      </c>
    </row>
    <row r="3196" hidden="1">
      <c r="A3196" s="1" t="s">
        <v>3901</v>
      </c>
      <c r="B3196" s="1">
        <v>225432.0</v>
      </c>
      <c r="C3196" s="1">
        <v>6.0</v>
      </c>
      <c r="D3196" s="1">
        <v>18.0</v>
      </c>
      <c r="E3196" s="1">
        <f t="shared" si="1"/>
        <v>48</v>
      </c>
      <c r="F3196" s="1" t="str">
        <f>VLOOKUP(E3196,State_code!$B$1:$C$56, 2, FALSE)</f>
        <v>TX</v>
      </c>
      <c r="G3196" s="1">
        <v>4818.0</v>
      </c>
      <c r="H3196" s="1">
        <v>-2.0</v>
      </c>
      <c r="I3196" s="1" t="s">
        <v>3901</v>
      </c>
      <c r="J3196" s="5">
        <v>2.0</v>
      </c>
    </row>
    <row r="3197" hidden="1">
      <c r="A3197" s="1" t="s">
        <v>3902</v>
      </c>
      <c r="B3197" s="1">
        <v>225502.0</v>
      </c>
      <c r="C3197" s="1">
        <v>6.0</v>
      </c>
      <c r="D3197" s="1">
        <v>18.0</v>
      </c>
      <c r="E3197" s="1">
        <f t="shared" si="1"/>
        <v>48</v>
      </c>
      <c r="F3197" s="1" t="str">
        <f>VLOOKUP(E3197,State_code!$B$1:$C$56, 2, FALSE)</f>
        <v>TX</v>
      </c>
      <c r="G3197" s="1">
        <v>4827.0</v>
      </c>
      <c r="H3197" s="1">
        <v>-2.0</v>
      </c>
      <c r="I3197" s="1" t="s">
        <v>3902</v>
      </c>
      <c r="J3197" s="5">
        <v>1.0</v>
      </c>
    </row>
    <row r="3198" hidden="1">
      <c r="A3198" s="1" t="s">
        <v>3903</v>
      </c>
      <c r="B3198" s="1">
        <v>225511.0</v>
      </c>
      <c r="C3198" s="1">
        <v>6.0</v>
      </c>
      <c r="D3198" s="1">
        <v>15.0</v>
      </c>
      <c r="E3198" s="1">
        <f t="shared" si="1"/>
        <v>48</v>
      </c>
      <c r="F3198" s="1" t="str">
        <f>VLOOKUP(E3198,State_code!$B$1:$C$56, 2, FALSE)</f>
        <v>TX</v>
      </c>
      <c r="G3198" s="1">
        <v>4818.0</v>
      </c>
      <c r="H3198" s="1">
        <v>-2.0</v>
      </c>
      <c r="I3198" s="1" t="s">
        <v>3903</v>
      </c>
      <c r="J3198" s="5">
        <v>2.0</v>
      </c>
    </row>
    <row r="3199" hidden="1">
      <c r="A3199" s="1" t="s">
        <v>3904</v>
      </c>
      <c r="B3199" s="1">
        <v>225520.0</v>
      </c>
      <c r="C3199" s="1">
        <v>6.0</v>
      </c>
      <c r="D3199" s="1">
        <v>6.0</v>
      </c>
      <c r="E3199" s="1">
        <f t="shared" si="1"/>
        <v>48</v>
      </c>
      <c r="F3199" s="1" t="str">
        <f>VLOOKUP(E3199,State_code!$B$1:$C$56, 2, FALSE)</f>
        <v>TX</v>
      </c>
      <c r="G3199" s="1">
        <v>4819.0</v>
      </c>
      <c r="H3199" s="1">
        <v>-2.0</v>
      </c>
      <c r="I3199" s="1" t="s">
        <v>3904</v>
      </c>
      <c r="J3199" s="5">
        <v>2.0</v>
      </c>
    </row>
    <row r="3200" hidden="1">
      <c r="A3200" s="1" t="s">
        <v>3905</v>
      </c>
      <c r="B3200" s="1">
        <v>225548.0</v>
      </c>
      <c r="C3200" s="1">
        <v>6.0</v>
      </c>
      <c r="D3200" s="1">
        <v>22.0</v>
      </c>
      <c r="E3200" s="1">
        <f t="shared" si="1"/>
        <v>48</v>
      </c>
      <c r="F3200" s="1" t="str">
        <f>VLOOKUP(E3200,State_code!$B$1:$C$56, 2, FALSE)</f>
        <v>TX</v>
      </c>
      <c r="G3200" s="1">
        <v>4811.0</v>
      </c>
      <c r="H3200" s="1">
        <v>54.0</v>
      </c>
      <c r="I3200" s="1" t="s">
        <v>3905</v>
      </c>
      <c r="J3200" s="5">
        <v>4.0</v>
      </c>
    </row>
    <row r="3201" hidden="1">
      <c r="A3201" s="1" t="s">
        <v>3906</v>
      </c>
      <c r="B3201" s="1">
        <v>225575.0</v>
      </c>
      <c r="C3201" s="1">
        <v>6.0</v>
      </c>
      <c r="D3201" s="1">
        <v>22.0</v>
      </c>
      <c r="E3201" s="1">
        <f t="shared" si="1"/>
        <v>48</v>
      </c>
      <c r="F3201" s="1" t="str">
        <f>VLOOKUP(E3201,State_code!$B$1:$C$56, 2, FALSE)</f>
        <v>TX</v>
      </c>
      <c r="G3201" s="1">
        <v>4835.0</v>
      </c>
      <c r="H3201" s="1">
        <v>78.0</v>
      </c>
      <c r="I3201" s="1" t="s">
        <v>3906</v>
      </c>
      <c r="J3201" s="5">
        <v>1.0</v>
      </c>
    </row>
    <row r="3202" hidden="1">
      <c r="A3202" s="1" t="s">
        <v>3907</v>
      </c>
      <c r="B3202" s="1">
        <v>225627.0</v>
      </c>
      <c r="C3202" s="1">
        <v>6.0</v>
      </c>
      <c r="D3202" s="1">
        <v>17.0</v>
      </c>
      <c r="E3202" s="1">
        <f t="shared" si="1"/>
        <v>48</v>
      </c>
      <c r="F3202" s="1" t="str">
        <f>VLOOKUP(E3202,State_code!$B$1:$C$56, 2, FALSE)</f>
        <v>TX</v>
      </c>
      <c r="G3202" s="1">
        <v>4821.0</v>
      </c>
      <c r="H3202" s="1">
        <v>30.0</v>
      </c>
      <c r="I3202" s="1" t="s">
        <v>3907</v>
      </c>
      <c r="J3202" s="5">
        <v>1.0</v>
      </c>
    </row>
    <row r="3203" hidden="1">
      <c r="A3203" s="1" t="s">
        <v>3908</v>
      </c>
      <c r="B3203" s="1">
        <v>225876.0</v>
      </c>
      <c r="C3203" s="1">
        <v>6.0</v>
      </c>
      <c r="D3203" s="1">
        <v>3.0</v>
      </c>
      <c r="E3203" s="1">
        <f t="shared" si="1"/>
        <v>48</v>
      </c>
      <c r="F3203" s="1" t="str">
        <f>VLOOKUP(E3203,State_code!$B$1:$C$56, 2, FALSE)</f>
        <v>TX</v>
      </c>
      <c r="G3203" s="1">
        <v>4806.0</v>
      </c>
      <c r="H3203" s="1">
        <v>54.0</v>
      </c>
      <c r="I3203" s="1" t="s">
        <v>3908</v>
      </c>
      <c r="J3203" s="5">
        <v>1.0</v>
      </c>
    </row>
    <row r="3204" hidden="1">
      <c r="A3204" s="1" t="s">
        <v>3909</v>
      </c>
      <c r="B3204" s="1">
        <v>225885.0</v>
      </c>
      <c r="C3204" s="1">
        <v>6.0</v>
      </c>
      <c r="D3204" s="1">
        <v>22.0</v>
      </c>
      <c r="E3204" s="1">
        <f t="shared" si="1"/>
        <v>48</v>
      </c>
      <c r="F3204" s="1" t="str">
        <f>VLOOKUP(E3204,State_code!$B$1:$C$56, 2, FALSE)</f>
        <v>TX</v>
      </c>
      <c r="G3204" s="1">
        <v>4805.0</v>
      </c>
      <c r="H3204" s="1">
        <v>61.0</v>
      </c>
      <c r="I3204" s="1" t="s">
        <v>3909</v>
      </c>
      <c r="J3204" s="5">
        <v>1.0</v>
      </c>
    </row>
    <row r="3205" hidden="1">
      <c r="A3205" s="1" t="s">
        <v>3910</v>
      </c>
      <c r="B3205" s="1">
        <v>225991.0</v>
      </c>
      <c r="C3205" s="1">
        <v>6.0</v>
      </c>
      <c r="D3205" s="1">
        <v>12.0</v>
      </c>
      <c r="E3205" s="1">
        <f t="shared" si="1"/>
        <v>48</v>
      </c>
      <c r="F3205" s="1" t="str">
        <f>VLOOKUP(E3205,State_code!$B$1:$C$56, 2, FALSE)</f>
        <v>TX</v>
      </c>
      <c r="G3205" s="1">
        <v>4830.0</v>
      </c>
      <c r="H3205" s="1">
        <v>-2.0</v>
      </c>
      <c r="I3205" s="1" t="s">
        <v>3910</v>
      </c>
      <c r="J3205" s="5">
        <v>4.0</v>
      </c>
    </row>
    <row r="3206" hidden="1">
      <c r="A3206" s="1" t="s">
        <v>3911</v>
      </c>
      <c r="B3206" s="1">
        <v>226019.0</v>
      </c>
      <c r="C3206" s="1">
        <v>6.0</v>
      </c>
      <c r="D3206" s="1">
        <v>5.0</v>
      </c>
      <c r="E3206" s="1">
        <f t="shared" si="1"/>
        <v>48</v>
      </c>
      <c r="F3206" s="1" t="str">
        <f>VLOOKUP(E3206,State_code!$B$1:$C$56, 2, FALSE)</f>
        <v>TX</v>
      </c>
      <c r="G3206" s="1">
        <v>4801.0</v>
      </c>
      <c r="H3206" s="1">
        <v>-2.0</v>
      </c>
      <c r="I3206" s="1" t="s">
        <v>3911</v>
      </c>
      <c r="J3206" s="5">
        <v>1.0</v>
      </c>
    </row>
    <row r="3207" hidden="1">
      <c r="A3207" s="1" t="s">
        <v>3912</v>
      </c>
      <c r="B3207" s="1">
        <v>226091.0</v>
      </c>
      <c r="C3207" s="1">
        <v>6.0</v>
      </c>
      <c r="D3207" s="1">
        <v>17.0</v>
      </c>
      <c r="E3207" s="1">
        <f t="shared" si="1"/>
        <v>48</v>
      </c>
      <c r="F3207" s="1" t="str">
        <f>VLOOKUP(E3207,State_code!$B$1:$C$56, 2, FALSE)</f>
        <v>TX</v>
      </c>
      <c r="G3207" s="1">
        <v>4814.0</v>
      </c>
      <c r="H3207" s="1">
        <v>-2.0</v>
      </c>
      <c r="I3207" s="1" t="s">
        <v>3912</v>
      </c>
      <c r="J3207" s="5">
        <v>1.0</v>
      </c>
    </row>
    <row r="3208" hidden="1">
      <c r="A3208" s="1" t="s">
        <v>3913</v>
      </c>
      <c r="B3208" s="1">
        <v>226107.0</v>
      </c>
      <c r="C3208" s="1">
        <v>6.0</v>
      </c>
      <c r="D3208" s="1">
        <v>8.0</v>
      </c>
      <c r="E3208" s="1">
        <f t="shared" si="1"/>
        <v>48</v>
      </c>
      <c r="F3208" s="1" t="str">
        <f>VLOOKUP(E3208,State_code!$B$1:$C$56, 2, FALSE)</f>
        <v>TX</v>
      </c>
      <c r="G3208" s="1">
        <v>4814.0</v>
      </c>
      <c r="H3208" s="1">
        <v>-2.0</v>
      </c>
      <c r="I3208" s="1" t="s">
        <v>3913</v>
      </c>
      <c r="J3208" s="5">
        <v>2.0</v>
      </c>
    </row>
    <row r="3209" hidden="1">
      <c r="A3209" s="1" t="s">
        <v>3914</v>
      </c>
      <c r="B3209" s="1">
        <v>226116.0</v>
      </c>
      <c r="C3209" s="1">
        <v>6.0</v>
      </c>
      <c r="D3209" s="1">
        <v>7.0</v>
      </c>
      <c r="E3209" s="1">
        <f t="shared" si="1"/>
        <v>48</v>
      </c>
      <c r="F3209" s="1" t="str">
        <f>VLOOKUP(E3209,State_code!$B$1:$C$56, 2, FALSE)</f>
        <v>TX</v>
      </c>
      <c r="G3209" s="1">
        <v>4814.0</v>
      </c>
      <c r="H3209" s="1">
        <v>-2.0</v>
      </c>
      <c r="I3209" s="1" t="s">
        <v>3914</v>
      </c>
      <c r="J3209" s="5">
        <v>3.0</v>
      </c>
    </row>
    <row r="3210" hidden="1">
      <c r="A3210" s="1" t="s">
        <v>3915</v>
      </c>
      <c r="B3210" s="1">
        <v>226125.0</v>
      </c>
      <c r="C3210" s="1">
        <v>6.0</v>
      </c>
      <c r="D3210" s="1">
        <v>-2.0</v>
      </c>
      <c r="E3210" s="1">
        <f t="shared" si="1"/>
        <v>48</v>
      </c>
      <c r="F3210" s="1" t="str">
        <f>VLOOKUP(E3210,State_code!$B$1:$C$56, 2, FALSE)</f>
        <v>TX</v>
      </c>
      <c r="G3210" s="1">
        <v>4828.0</v>
      </c>
      <c r="H3210" s="1">
        <v>-2.0</v>
      </c>
      <c r="I3210" s="1" t="s">
        <v>3915</v>
      </c>
      <c r="J3210" s="5">
        <v>4.0</v>
      </c>
    </row>
    <row r="3211" hidden="1">
      <c r="A3211" s="1" t="s">
        <v>3916</v>
      </c>
      <c r="B3211" s="1">
        <v>226134.0</v>
      </c>
      <c r="C3211" s="1">
        <v>6.0</v>
      </c>
      <c r="D3211" s="1">
        <v>14.0</v>
      </c>
      <c r="E3211" s="1">
        <f t="shared" si="1"/>
        <v>48</v>
      </c>
      <c r="F3211" s="1" t="str">
        <f>VLOOKUP(E3211,State_code!$B$1:$C$56, 2, FALSE)</f>
        <v>TX</v>
      </c>
      <c r="G3211" s="1">
        <v>4828.0</v>
      </c>
      <c r="H3211" s="1">
        <v>-2.0</v>
      </c>
      <c r="I3211" s="1" t="s">
        <v>3916</v>
      </c>
      <c r="J3211" s="5">
        <v>1.0</v>
      </c>
    </row>
    <row r="3212" hidden="1">
      <c r="A3212" s="1" t="s">
        <v>3917</v>
      </c>
      <c r="B3212" s="1">
        <v>226152.0</v>
      </c>
      <c r="C3212" s="1">
        <v>6.0</v>
      </c>
      <c r="D3212" s="1">
        <v>18.0</v>
      </c>
      <c r="E3212" s="1">
        <f t="shared" si="1"/>
        <v>48</v>
      </c>
      <c r="F3212" s="1" t="str">
        <f>VLOOKUP(E3212,State_code!$B$1:$C$56, 2, FALSE)</f>
        <v>TX</v>
      </c>
      <c r="G3212" s="1">
        <v>4828.0</v>
      </c>
      <c r="H3212" s="1">
        <v>-2.0</v>
      </c>
      <c r="I3212" s="1" t="s">
        <v>3917</v>
      </c>
      <c r="J3212" s="5">
        <v>4.0</v>
      </c>
    </row>
    <row r="3213" hidden="1">
      <c r="A3213" s="1" t="s">
        <v>3918</v>
      </c>
      <c r="B3213" s="1">
        <v>226204.0</v>
      </c>
      <c r="C3213" s="1">
        <v>6.0</v>
      </c>
      <c r="D3213" s="1">
        <v>7.0</v>
      </c>
      <c r="E3213" s="1">
        <f t="shared" si="1"/>
        <v>48</v>
      </c>
      <c r="F3213" s="1" t="str">
        <f>VLOOKUP(E3213,State_code!$B$1:$C$56, 2, FALSE)</f>
        <v>TX</v>
      </c>
      <c r="G3213" s="1">
        <v>4836.0</v>
      </c>
      <c r="H3213" s="1">
        <v>-2.0</v>
      </c>
      <c r="I3213" s="1" t="s">
        <v>3918</v>
      </c>
      <c r="J3213" s="5">
        <v>1.0</v>
      </c>
    </row>
    <row r="3214" hidden="1">
      <c r="A3214" s="1" t="s">
        <v>3919</v>
      </c>
      <c r="B3214" s="1">
        <v>226231.0</v>
      </c>
      <c r="C3214" s="1">
        <v>6.0</v>
      </c>
      <c r="D3214" s="1">
        <v>19.0</v>
      </c>
      <c r="E3214" s="1">
        <f t="shared" si="1"/>
        <v>48</v>
      </c>
      <c r="F3214" s="1" t="str">
        <f>VLOOKUP(E3214,State_code!$B$1:$C$56, 2, FALSE)</f>
        <v>TX</v>
      </c>
      <c r="G3214" s="1">
        <v>4801.0</v>
      </c>
      <c r="H3214" s="1">
        <v>42.0</v>
      </c>
      <c r="I3214" s="1" t="s">
        <v>3919</v>
      </c>
      <c r="J3214" s="5">
        <v>1.0</v>
      </c>
    </row>
    <row r="3215" hidden="1">
      <c r="A3215" s="1" t="s">
        <v>3920</v>
      </c>
      <c r="B3215" s="1">
        <v>226277.0</v>
      </c>
      <c r="C3215" s="1">
        <v>6.0</v>
      </c>
      <c r="D3215" s="1">
        <v>11.0</v>
      </c>
      <c r="E3215" s="1">
        <f t="shared" si="1"/>
        <v>48</v>
      </c>
      <c r="F3215" s="1" t="str">
        <f>VLOOKUP(E3215,State_code!$B$1:$C$56, 2, FALSE)</f>
        <v>TX</v>
      </c>
      <c r="G3215" s="1">
        <v>4830.0</v>
      </c>
      <c r="H3215" s="1">
        <v>-2.0</v>
      </c>
      <c r="I3215" s="1" t="s">
        <v>3920</v>
      </c>
      <c r="J3215" s="5">
        <v>1.0</v>
      </c>
    </row>
    <row r="3216" hidden="1">
      <c r="A3216" s="1" t="s">
        <v>3921</v>
      </c>
      <c r="B3216" s="1">
        <v>226383.0</v>
      </c>
      <c r="C3216" s="1">
        <v>6.0</v>
      </c>
      <c r="D3216" s="1">
        <v>19.0</v>
      </c>
      <c r="E3216" s="1">
        <f t="shared" si="1"/>
        <v>48</v>
      </c>
      <c r="F3216" s="1" t="str">
        <f>VLOOKUP(E3216,State_code!$B$1:$C$56, 2, FALSE)</f>
        <v>TX</v>
      </c>
      <c r="G3216" s="1">
        <v>4819.0</v>
      </c>
      <c r="H3216" s="1">
        <v>74.0</v>
      </c>
      <c r="I3216" s="1" t="s">
        <v>3921</v>
      </c>
      <c r="J3216" s="5">
        <v>4.0</v>
      </c>
    </row>
    <row r="3217" hidden="1">
      <c r="A3217" s="1" t="s">
        <v>3922</v>
      </c>
      <c r="B3217" s="1">
        <v>226408.0</v>
      </c>
      <c r="C3217" s="1">
        <v>6.0</v>
      </c>
      <c r="D3217" s="1">
        <v>6.0</v>
      </c>
      <c r="E3217" s="1">
        <f t="shared" si="1"/>
        <v>48</v>
      </c>
      <c r="F3217" s="1" t="str">
        <f>VLOOKUP(E3217,State_code!$B$1:$C$56, 2, FALSE)</f>
        <v>TX</v>
      </c>
      <c r="G3217" s="1">
        <v>4814.0</v>
      </c>
      <c r="H3217" s="1">
        <v>-2.0</v>
      </c>
      <c r="I3217" s="1" t="s">
        <v>3922</v>
      </c>
      <c r="J3217" s="5">
        <v>2.0</v>
      </c>
    </row>
    <row r="3218" hidden="1">
      <c r="A3218" s="1" t="s">
        <v>3923</v>
      </c>
      <c r="B3218" s="1">
        <v>226471.0</v>
      </c>
      <c r="C3218" s="1">
        <v>6.0</v>
      </c>
      <c r="D3218" s="1">
        <v>17.0</v>
      </c>
      <c r="E3218" s="1">
        <f t="shared" si="1"/>
        <v>48</v>
      </c>
      <c r="F3218" s="1" t="str">
        <f>VLOOKUP(E3218,State_code!$B$1:$C$56, 2, FALSE)</f>
        <v>TX</v>
      </c>
      <c r="G3218" s="1">
        <v>4831.0</v>
      </c>
      <c r="H3218" s="1">
        <v>54.0</v>
      </c>
      <c r="I3218" s="1" t="s">
        <v>3923</v>
      </c>
      <c r="J3218" s="5">
        <v>4.0</v>
      </c>
    </row>
    <row r="3219" hidden="1">
      <c r="A3219" s="1" t="s">
        <v>3924</v>
      </c>
      <c r="B3219" s="1">
        <v>226578.0</v>
      </c>
      <c r="C3219" s="1">
        <v>6.0</v>
      </c>
      <c r="D3219" s="1">
        <v>3.0</v>
      </c>
      <c r="E3219" s="1">
        <f t="shared" si="1"/>
        <v>48</v>
      </c>
      <c r="F3219" s="1" t="str">
        <f>VLOOKUP(E3219,State_code!$B$1:$C$56, 2, FALSE)</f>
        <v>TX</v>
      </c>
      <c r="G3219" s="1">
        <v>4817.0</v>
      </c>
      <c r="H3219" s="1">
        <v>-2.0</v>
      </c>
      <c r="I3219" s="1" t="s">
        <v>3924</v>
      </c>
      <c r="J3219" s="5">
        <v>1.0</v>
      </c>
    </row>
    <row r="3220" hidden="1">
      <c r="A3220" s="1" t="s">
        <v>3925</v>
      </c>
      <c r="B3220" s="1">
        <v>226587.0</v>
      </c>
      <c r="C3220" s="1">
        <v>6.0</v>
      </c>
      <c r="D3220" s="1">
        <v>22.0</v>
      </c>
      <c r="E3220" s="1">
        <f t="shared" si="1"/>
        <v>48</v>
      </c>
      <c r="F3220" s="1" t="str">
        <f>VLOOKUP(E3220,State_code!$B$1:$C$56, 2, FALSE)</f>
        <v>TX</v>
      </c>
      <c r="G3220" s="1">
        <v>4819.0</v>
      </c>
      <c r="H3220" s="1">
        <v>71.0</v>
      </c>
      <c r="I3220" s="1" t="s">
        <v>3925</v>
      </c>
      <c r="J3220" s="5">
        <v>2.0</v>
      </c>
    </row>
    <row r="3221" hidden="1">
      <c r="A3221" s="1" t="s">
        <v>3926</v>
      </c>
      <c r="B3221" s="1">
        <v>226675.0</v>
      </c>
      <c r="C3221" s="1">
        <v>6.0</v>
      </c>
      <c r="D3221" s="1">
        <v>-2.0</v>
      </c>
      <c r="E3221" s="1">
        <f t="shared" si="1"/>
        <v>48</v>
      </c>
      <c r="F3221" s="1" t="str">
        <f>VLOOKUP(E3221,State_code!$B$1:$C$56, 2, FALSE)</f>
        <v>TX</v>
      </c>
      <c r="G3221" s="1">
        <v>4819.0</v>
      </c>
      <c r="H3221" s="1">
        <v>30.0</v>
      </c>
      <c r="I3221" s="1" t="s">
        <v>3926</v>
      </c>
      <c r="J3221" s="5">
        <v>3.0</v>
      </c>
    </row>
    <row r="3222" hidden="1">
      <c r="A3222" s="1" t="s">
        <v>3927</v>
      </c>
      <c r="B3222" s="1">
        <v>226806.0</v>
      </c>
      <c r="C3222" s="1">
        <v>6.0</v>
      </c>
      <c r="D3222" s="1">
        <v>14.0</v>
      </c>
      <c r="E3222" s="1">
        <f t="shared" si="1"/>
        <v>48</v>
      </c>
      <c r="F3222" s="1" t="str">
        <f>VLOOKUP(E3222,State_code!$B$1:$C$56, 2, FALSE)</f>
        <v>TX</v>
      </c>
      <c r="G3222" s="1">
        <v>4811.0</v>
      </c>
      <c r="H3222" s="1">
        <v>-2.0</v>
      </c>
      <c r="I3222" s="1" t="s">
        <v>3927</v>
      </c>
      <c r="J3222" s="5">
        <v>2.0</v>
      </c>
    </row>
    <row r="3223" hidden="1">
      <c r="A3223" s="1" t="s">
        <v>3928</v>
      </c>
      <c r="B3223" s="1">
        <v>226833.0</v>
      </c>
      <c r="C3223" s="1">
        <v>6.0</v>
      </c>
      <c r="D3223" s="1">
        <v>18.0</v>
      </c>
      <c r="E3223" s="1">
        <f t="shared" si="1"/>
        <v>48</v>
      </c>
      <c r="F3223" s="1" t="str">
        <f>VLOOKUP(E3223,State_code!$B$1:$C$56, 2, FALSE)</f>
        <v>TX</v>
      </c>
      <c r="G3223" s="1">
        <v>4813.0</v>
      </c>
      <c r="H3223" s="1">
        <v>-2.0</v>
      </c>
      <c r="I3223" s="1" t="s">
        <v>3928</v>
      </c>
      <c r="J3223" s="5">
        <v>2.0</v>
      </c>
    </row>
    <row r="3224" hidden="1">
      <c r="A3224" s="1" t="s">
        <v>3929</v>
      </c>
      <c r="B3224" s="1">
        <v>226860.0</v>
      </c>
      <c r="C3224" s="1">
        <v>6.0</v>
      </c>
      <c r="D3224" s="1">
        <v>-2.0</v>
      </c>
      <c r="E3224" s="1">
        <f t="shared" si="1"/>
        <v>48</v>
      </c>
      <c r="F3224" s="1" t="str">
        <f>VLOOKUP(E3224,State_code!$B$1:$C$56, 2, FALSE)</f>
        <v>TX</v>
      </c>
      <c r="G3224" s="1">
        <v>4821.0</v>
      </c>
      <c r="H3224" s="1">
        <v>-2.0</v>
      </c>
      <c r="I3224" s="1" t="s">
        <v>3929</v>
      </c>
      <c r="J3224" s="5">
        <v>4.0</v>
      </c>
    </row>
    <row r="3225" hidden="1">
      <c r="A3225" s="1" t="s">
        <v>3930</v>
      </c>
      <c r="B3225" s="1">
        <v>226879.0</v>
      </c>
      <c r="C3225" s="1">
        <v>6.0</v>
      </c>
      <c r="D3225" s="1">
        <v>22.0</v>
      </c>
      <c r="E3225" s="1">
        <f t="shared" si="1"/>
        <v>48</v>
      </c>
      <c r="F3225" s="1" t="str">
        <f>VLOOKUP(E3225,State_code!$B$1:$C$56, 2, FALSE)</f>
        <v>TX</v>
      </c>
      <c r="G3225" s="1">
        <v>4830.0</v>
      </c>
      <c r="H3225" s="1">
        <v>-2.0</v>
      </c>
      <c r="I3225" s="1" t="s">
        <v>3930</v>
      </c>
      <c r="J3225" s="5">
        <v>2.0</v>
      </c>
    </row>
    <row r="3226" hidden="1">
      <c r="A3226" s="1" t="s">
        <v>3931</v>
      </c>
      <c r="B3226" s="1">
        <v>226903.0</v>
      </c>
      <c r="C3226" s="1">
        <v>6.0</v>
      </c>
      <c r="D3226" s="1">
        <v>13.0</v>
      </c>
      <c r="E3226" s="1">
        <f t="shared" si="1"/>
        <v>48</v>
      </c>
      <c r="F3226" s="1" t="str">
        <f>VLOOKUP(E3226,State_code!$B$1:$C$56, 2, FALSE)</f>
        <v>TX</v>
      </c>
      <c r="G3226" s="1">
        <v>4837.0</v>
      </c>
      <c r="H3226" s="1">
        <v>-2.0</v>
      </c>
      <c r="I3226" s="1" t="s">
        <v>3931</v>
      </c>
      <c r="J3226" s="5">
        <v>1.0</v>
      </c>
    </row>
    <row r="3227" hidden="1">
      <c r="A3227" s="1" t="s">
        <v>3932</v>
      </c>
      <c r="B3227" s="1">
        <v>227058.0</v>
      </c>
      <c r="C3227" s="1">
        <v>6.0</v>
      </c>
      <c r="D3227" s="1">
        <v>-2.0</v>
      </c>
      <c r="E3227" s="1">
        <f t="shared" si="1"/>
        <v>48</v>
      </c>
      <c r="F3227" s="1" t="str">
        <f>VLOOKUP(E3227,State_code!$B$1:$C$56, 2, FALSE)</f>
        <v>TX</v>
      </c>
      <c r="G3227" s="1">
        <v>4806.0</v>
      </c>
      <c r="H3227" s="1">
        <v>-2.0</v>
      </c>
      <c r="I3227" s="1" t="s">
        <v>3932</v>
      </c>
      <c r="J3227" s="5">
        <v>4.0</v>
      </c>
    </row>
    <row r="3228" hidden="1">
      <c r="A3228" s="1" t="s">
        <v>3933</v>
      </c>
      <c r="B3228" s="1">
        <v>227146.0</v>
      </c>
      <c r="C3228" s="1">
        <v>6.0</v>
      </c>
      <c r="D3228" s="1">
        <v>4.0</v>
      </c>
      <c r="E3228" s="1">
        <f t="shared" si="1"/>
        <v>48</v>
      </c>
      <c r="F3228" s="1" t="str">
        <f>VLOOKUP(E3228,State_code!$B$1:$C$56, 2, FALSE)</f>
        <v>TX</v>
      </c>
      <c r="G3228" s="1">
        <v>4806.0</v>
      </c>
      <c r="H3228" s="1">
        <v>-2.0</v>
      </c>
      <c r="I3228" s="1" t="s">
        <v>3933</v>
      </c>
      <c r="J3228" s="5">
        <v>4.0</v>
      </c>
    </row>
    <row r="3229" hidden="1">
      <c r="A3229" s="1" t="s">
        <v>3934</v>
      </c>
      <c r="B3229" s="1">
        <v>227182.0</v>
      </c>
      <c r="C3229" s="1">
        <v>6.0</v>
      </c>
      <c r="D3229" s="1">
        <v>2.0</v>
      </c>
      <c r="E3229" s="1">
        <f t="shared" si="1"/>
        <v>48</v>
      </c>
      <c r="F3229" s="1" t="str">
        <f>VLOOKUP(E3229,State_code!$B$1:$C$56, 2, FALSE)</f>
        <v>TX</v>
      </c>
      <c r="G3229" s="1">
        <v>4802.0</v>
      </c>
      <c r="H3229" s="1">
        <v>-2.0</v>
      </c>
      <c r="I3229" s="1" t="s">
        <v>3934</v>
      </c>
      <c r="J3229" s="5">
        <v>1.0</v>
      </c>
    </row>
    <row r="3230" hidden="1">
      <c r="A3230" s="1" t="s">
        <v>3935</v>
      </c>
      <c r="B3230" s="1">
        <v>227216.0</v>
      </c>
      <c r="C3230" s="1">
        <v>6.0</v>
      </c>
      <c r="D3230" s="1">
        <v>15.0</v>
      </c>
      <c r="E3230" s="1">
        <f t="shared" si="1"/>
        <v>48</v>
      </c>
      <c r="F3230" s="1" t="str">
        <f>VLOOKUP(E3230,State_code!$B$1:$C$56, 2, FALSE)</f>
        <v>TX</v>
      </c>
      <c r="G3230" s="1">
        <v>4813.0</v>
      </c>
      <c r="H3230" s="1">
        <v>-2.0</v>
      </c>
      <c r="I3230" s="1" t="s">
        <v>3935</v>
      </c>
      <c r="J3230" s="5">
        <v>1.0</v>
      </c>
    </row>
    <row r="3231" hidden="1">
      <c r="A3231" s="1" t="s">
        <v>3936</v>
      </c>
      <c r="B3231" s="1">
        <v>227225.0</v>
      </c>
      <c r="C3231" s="1">
        <v>6.0</v>
      </c>
      <c r="D3231" s="1">
        <v>5.0</v>
      </c>
      <c r="E3231" s="1">
        <f t="shared" si="1"/>
        <v>48</v>
      </c>
      <c r="F3231" s="1" t="str">
        <f>VLOOKUP(E3231,State_code!$B$1:$C$56, 2, FALSE)</f>
        <v>TX</v>
      </c>
      <c r="G3231" s="1">
        <v>4801.0</v>
      </c>
      <c r="H3231" s="1">
        <v>-2.0</v>
      </c>
      <c r="I3231" s="1" t="s">
        <v>3936</v>
      </c>
      <c r="J3231" s="5">
        <v>4.0</v>
      </c>
    </row>
    <row r="3232" hidden="1">
      <c r="A3232" s="1" t="s">
        <v>3937</v>
      </c>
      <c r="B3232" s="1">
        <v>227289.0</v>
      </c>
      <c r="C3232" s="1">
        <v>6.0</v>
      </c>
      <c r="D3232" s="1">
        <v>24.0</v>
      </c>
      <c r="E3232" s="1">
        <f t="shared" si="1"/>
        <v>48</v>
      </c>
      <c r="F3232" s="1" t="str">
        <f>VLOOKUP(E3232,State_code!$B$1:$C$56, 2, FALSE)</f>
        <v>TX</v>
      </c>
      <c r="G3232" s="1">
        <v>4820.0</v>
      </c>
      <c r="H3232" s="1">
        <v>30.0</v>
      </c>
      <c r="I3232" s="1" t="s">
        <v>3937</v>
      </c>
      <c r="J3232" s="5">
        <v>4.0</v>
      </c>
    </row>
    <row r="3233" hidden="1">
      <c r="A3233" s="1" t="s">
        <v>3938</v>
      </c>
      <c r="B3233" s="1">
        <v>227298.0</v>
      </c>
      <c r="C3233" s="1">
        <v>6.0</v>
      </c>
      <c r="D3233" s="1">
        <v>-2.0</v>
      </c>
      <c r="E3233" s="1">
        <f t="shared" si="1"/>
        <v>48</v>
      </c>
      <c r="F3233" s="1" t="str">
        <f>VLOOKUP(E3233,State_code!$B$1:$C$56, 2, FALSE)</f>
        <v>TX</v>
      </c>
      <c r="G3233" s="1">
        <v>4809.0</v>
      </c>
      <c r="H3233" s="1">
        <v>-2.0</v>
      </c>
      <c r="I3233" s="1" t="s">
        <v>3938</v>
      </c>
      <c r="J3233" s="5">
        <v>1.0</v>
      </c>
    </row>
    <row r="3234" hidden="1">
      <c r="A3234" s="1" t="s">
        <v>3939</v>
      </c>
      <c r="B3234" s="1">
        <v>227304.0</v>
      </c>
      <c r="C3234" s="1">
        <v>6.0</v>
      </c>
      <c r="D3234" s="1">
        <v>6.0</v>
      </c>
      <c r="E3234" s="1">
        <f t="shared" si="1"/>
        <v>48</v>
      </c>
      <c r="F3234" s="1" t="str">
        <f>VLOOKUP(E3234,State_code!$B$1:$C$56, 2, FALSE)</f>
        <v>TX</v>
      </c>
      <c r="G3234" s="1">
        <v>4811.0</v>
      </c>
      <c r="H3234" s="1">
        <v>-2.0</v>
      </c>
      <c r="I3234" s="1" t="s">
        <v>3939</v>
      </c>
      <c r="J3234" s="5">
        <v>1.0</v>
      </c>
    </row>
    <row r="3235" hidden="1">
      <c r="A3235" s="1" t="s">
        <v>3940</v>
      </c>
      <c r="B3235" s="1">
        <v>227313.0</v>
      </c>
      <c r="C3235" s="1">
        <v>6.0</v>
      </c>
      <c r="D3235" s="1">
        <v>-2.0</v>
      </c>
      <c r="E3235" s="1">
        <f t="shared" si="1"/>
        <v>48</v>
      </c>
      <c r="F3235" s="1" t="str">
        <f>VLOOKUP(E3235,State_code!$B$1:$C$56, 2, FALSE)</f>
        <v>TX</v>
      </c>
      <c r="G3235" s="1">
        <v>4825.0</v>
      </c>
      <c r="H3235" s="1">
        <v>-2.0</v>
      </c>
      <c r="I3235" s="1" t="s">
        <v>3940</v>
      </c>
      <c r="J3235" s="5">
        <v>1.0</v>
      </c>
    </row>
    <row r="3236" hidden="1">
      <c r="A3236" s="1" t="s">
        <v>3941</v>
      </c>
      <c r="B3236" s="1">
        <v>227322.0</v>
      </c>
      <c r="C3236" s="1">
        <v>6.0</v>
      </c>
      <c r="D3236" s="1">
        <v>-2.0</v>
      </c>
      <c r="E3236" s="1">
        <f t="shared" si="1"/>
        <v>48</v>
      </c>
      <c r="F3236" s="1" t="str">
        <f>VLOOKUP(E3236,State_code!$B$1:$C$56, 2, FALSE)</f>
        <v>TX</v>
      </c>
      <c r="G3236" s="1">
        <v>4812.0</v>
      </c>
      <c r="H3236" s="1">
        <v>-2.0</v>
      </c>
      <c r="I3236" s="1" t="s">
        <v>3941</v>
      </c>
      <c r="J3236" s="5">
        <v>1.0</v>
      </c>
    </row>
    <row r="3237" hidden="1">
      <c r="A3237" s="1" t="s">
        <v>3942</v>
      </c>
      <c r="B3237" s="1">
        <v>227331.0</v>
      </c>
      <c r="C3237" s="1">
        <v>6.0</v>
      </c>
      <c r="D3237" s="1">
        <v>17.0</v>
      </c>
      <c r="E3237" s="1">
        <f t="shared" si="1"/>
        <v>48</v>
      </c>
      <c r="F3237" s="1" t="str">
        <f>VLOOKUP(E3237,State_code!$B$1:$C$56, 2, FALSE)</f>
        <v>TX</v>
      </c>
      <c r="G3237" s="1">
        <v>4820.0</v>
      </c>
      <c r="H3237" s="1">
        <v>30.0</v>
      </c>
      <c r="I3237" s="1" t="s">
        <v>3942</v>
      </c>
      <c r="J3237" s="5">
        <v>1.0</v>
      </c>
    </row>
    <row r="3238" hidden="1">
      <c r="A3238" s="1" t="s">
        <v>3943</v>
      </c>
      <c r="B3238" s="1">
        <v>227368.0</v>
      </c>
      <c r="C3238" s="1">
        <v>6.0</v>
      </c>
      <c r="D3238" s="1">
        <v>16.0</v>
      </c>
      <c r="E3238" s="1">
        <f t="shared" si="1"/>
        <v>48</v>
      </c>
      <c r="F3238" s="1" t="str">
        <f>VLOOKUP(E3238,State_code!$B$1:$C$56, 2, FALSE)</f>
        <v>TX</v>
      </c>
      <c r="G3238" s="1">
        <v>4815.0</v>
      </c>
      <c r="H3238" s="1">
        <v>-2.0</v>
      </c>
      <c r="I3238" s="1" t="s">
        <v>3943</v>
      </c>
      <c r="J3238" s="5">
        <v>1.0</v>
      </c>
    </row>
    <row r="3239" hidden="1">
      <c r="A3239" s="1" t="s">
        <v>3944</v>
      </c>
      <c r="B3239" s="1">
        <v>227377.0</v>
      </c>
      <c r="C3239" s="1">
        <v>6.0</v>
      </c>
      <c r="D3239" s="1">
        <v>3.0</v>
      </c>
      <c r="E3239" s="1">
        <f t="shared" si="1"/>
        <v>48</v>
      </c>
      <c r="F3239" s="1" t="str">
        <f>VLOOKUP(E3239,State_code!$B$1:$C$56, 2, FALSE)</f>
        <v>TX</v>
      </c>
      <c r="G3239" s="1">
        <v>4834.0</v>
      </c>
      <c r="H3239" s="1">
        <v>-2.0</v>
      </c>
      <c r="I3239" s="1" t="s">
        <v>3944</v>
      </c>
      <c r="J3239" s="5">
        <v>1.0</v>
      </c>
    </row>
    <row r="3240" hidden="1">
      <c r="A3240" s="1" t="s">
        <v>3945</v>
      </c>
      <c r="B3240" s="1">
        <v>227386.0</v>
      </c>
      <c r="C3240" s="1">
        <v>6.0</v>
      </c>
      <c r="D3240" s="1">
        <v>5.0</v>
      </c>
      <c r="E3240" s="1">
        <f t="shared" si="1"/>
        <v>48</v>
      </c>
      <c r="F3240" s="1" t="str">
        <f>VLOOKUP(E3240,State_code!$B$1:$C$56, 2, FALSE)</f>
        <v>TX</v>
      </c>
      <c r="G3240" s="1">
        <v>4801.0</v>
      </c>
      <c r="H3240" s="1">
        <v>-2.0</v>
      </c>
      <c r="I3240" s="1" t="s">
        <v>3945</v>
      </c>
      <c r="J3240" s="5">
        <v>1.0</v>
      </c>
    </row>
    <row r="3241" hidden="1">
      <c r="A3241" s="1" t="s">
        <v>3946</v>
      </c>
      <c r="B3241" s="1">
        <v>227401.0</v>
      </c>
      <c r="C3241" s="1">
        <v>6.0</v>
      </c>
      <c r="D3241" s="1">
        <v>3.0</v>
      </c>
      <c r="E3241" s="1">
        <f t="shared" si="1"/>
        <v>48</v>
      </c>
      <c r="F3241" s="1" t="str">
        <f>VLOOKUP(E3241,State_code!$B$1:$C$56, 2, FALSE)</f>
        <v>TX</v>
      </c>
      <c r="G3241" s="1">
        <v>4804.0</v>
      </c>
      <c r="H3241" s="1">
        <v>-2.0</v>
      </c>
      <c r="I3241" s="1" t="s">
        <v>3946</v>
      </c>
      <c r="J3241" s="5">
        <v>1.0</v>
      </c>
    </row>
    <row r="3242" hidden="1">
      <c r="A3242" s="1" t="s">
        <v>3947</v>
      </c>
      <c r="B3242" s="1">
        <v>227429.0</v>
      </c>
      <c r="C3242" s="1">
        <v>6.0</v>
      </c>
      <c r="D3242" s="1">
        <v>22.0</v>
      </c>
      <c r="E3242" s="1">
        <f t="shared" si="1"/>
        <v>48</v>
      </c>
      <c r="F3242" s="1" t="str">
        <f>VLOOKUP(E3242,State_code!$B$1:$C$56, 2, FALSE)</f>
        <v>TX</v>
      </c>
      <c r="G3242" s="1">
        <v>4830.0</v>
      </c>
      <c r="H3242" s="1">
        <v>51.0</v>
      </c>
      <c r="I3242" s="1" t="s">
        <v>3947</v>
      </c>
      <c r="J3242" s="5">
        <v>1.0</v>
      </c>
    </row>
    <row r="3243" hidden="1">
      <c r="A3243" s="1" t="s">
        <v>3948</v>
      </c>
      <c r="B3243" s="1">
        <v>227526.0</v>
      </c>
      <c r="C3243" s="1">
        <v>6.0</v>
      </c>
      <c r="D3243" s="1">
        <v>16.0</v>
      </c>
      <c r="E3243" s="1">
        <f t="shared" si="1"/>
        <v>48</v>
      </c>
      <c r="F3243" s="1" t="str">
        <f>VLOOKUP(E3243,State_code!$B$1:$C$56, 2, FALSE)</f>
        <v>TX</v>
      </c>
      <c r="G3243" s="1">
        <v>4810.0</v>
      </c>
      <c r="H3243" s="1">
        <v>-2.0</v>
      </c>
      <c r="I3243" s="1" t="s">
        <v>3948</v>
      </c>
      <c r="J3243" s="5">
        <v>1.0</v>
      </c>
    </row>
    <row r="3244" hidden="1">
      <c r="A3244" s="1" t="s">
        <v>3949</v>
      </c>
      <c r="B3244" s="1">
        <v>227687.0</v>
      </c>
      <c r="C3244" s="1">
        <v>6.0</v>
      </c>
      <c r="D3244" s="1">
        <v>1.0</v>
      </c>
      <c r="E3244" s="1">
        <f t="shared" si="1"/>
        <v>48</v>
      </c>
      <c r="F3244" s="1" t="str">
        <f>VLOOKUP(E3244,State_code!$B$1:$C$56, 2, FALSE)</f>
        <v>TX</v>
      </c>
      <c r="G3244" s="1">
        <v>4825.0</v>
      </c>
      <c r="H3244" s="1">
        <v>-2.0</v>
      </c>
      <c r="I3244" s="1" t="s">
        <v>3949</v>
      </c>
      <c r="J3244" s="5">
        <v>1.0</v>
      </c>
    </row>
    <row r="3245" hidden="1">
      <c r="A3245" s="1" t="s">
        <v>3950</v>
      </c>
      <c r="B3245" s="1">
        <v>227748.0</v>
      </c>
      <c r="C3245" s="1">
        <v>6.0</v>
      </c>
      <c r="D3245" s="1">
        <v>-2.0</v>
      </c>
      <c r="E3245" s="1">
        <f t="shared" si="1"/>
        <v>48</v>
      </c>
      <c r="F3245" s="1" t="str">
        <f>VLOOKUP(E3245,State_code!$B$1:$C$56, 2, FALSE)</f>
        <v>TX</v>
      </c>
      <c r="G3245" s="1">
        <v>4809.0</v>
      </c>
      <c r="H3245" s="1">
        <v>-2.0</v>
      </c>
      <c r="I3245" s="1" t="s">
        <v>3950</v>
      </c>
      <c r="J3245" s="5">
        <v>1.0</v>
      </c>
    </row>
    <row r="3246" hidden="1">
      <c r="A3246" s="1" t="s">
        <v>3951</v>
      </c>
      <c r="B3246" s="1">
        <v>227757.0</v>
      </c>
      <c r="C3246" s="1">
        <v>6.0</v>
      </c>
      <c r="D3246" s="1">
        <v>15.0</v>
      </c>
      <c r="E3246" s="1">
        <f t="shared" si="1"/>
        <v>48</v>
      </c>
      <c r="F3246" s="1" t="str">
        <f>VLOOKUP(E3246,State_code!$B$1:$C$56, 2, FALSE)</f>
        <v>TX</v>
      </c>
      <c r="G3246" s="1">
        <v>4807.0</v>
      </c>
      <c r="H3246" s="1">
        <v>-2.0</v>
      </c>
      <c r="I3246" s="1" t="s">
        <v>3951</v>
      </c>
      <c r="J3246" s="5">
        <v>1.0</v>
      </c>
    </row>
    <row r="3247" hidden="1">
      <c r="A3247" s="1" t="s">
        <v>3952</v>
      </c>
      <c r="B3247" s="1">
        <v>227845.0</v>
      </c>
      <c r="C3247" s="1">
        <v>6.0</v>
      </c>
      <c r="D3247" s="1">
        <v>18.0</v>
      </c>
      <c r="E3247" s="1">
        <f t="shared" si="1"/>
        <v>48</v>
      </c>
      <c r="F3247" s="1" t="str">
        <f>VLOOKUP(E3247,State_code!$B$1:$C$56, 2, FALSE)</f>
        <v>TX</v>
      </c>
      <c r="G3247" s="1">
        <v>4837.0</v>
      </c>
      <c r="H3247" s="1">
        <v>30.0</v>
      </c>
      <c r="I3247" s="1" t="s">
        <v>3952</v>
      </c>
      <c r="J3247" s="5">
        <v>1.0</v>
      </c>
    </row>
    <row r="3248" hidden="1">
      <c r="A3248" s="1" t="s">
        <v>3953</v>
      </c>
      <c r="B3248" s="1">
        <v>227854.0</v>
      </c>
      <c r="C3248" s="1">
        <v>6.0</v>
      </c>
      <c r="D3248" s="1">
        <v>6.0</v>
      </c>
      <c r="E3248" s="1">
        <f t="shared" si="1"/>
        <v>48</v>
      </c>
      <c r="F3248" s="1" t="str">
        <f>VLOOKUP(E3248,State_code!$B$1:$C$56, 2, FALSE)</f>
        <v>TX</v>
      </c>
      <c r="G3248" s="1">
        <v>4828.0</v>
      </c>
      <c r="H3248" s="1">
        <v>-2.0</v>
      </c>
      <c r="I3248" s="1" t="s">
        <v>3953</v>
      </c>
      <c r="J3248" s="5">
        <v>1.0</v>
      </c>
    </row>
    <row r="3249" hidden="1">
      <c r="A3249" s="1" t="s">
        <v>2540</v>
      </c>
      <c r="B3249" s="1">
        <v>227863.0</v>
      </c>
      <c r="C3249" s="1">
        <v>6.0</v>
      </c>
      <c r="D3249" s="1">
        <v>17.0</v>
      </c>
      <c r="E3249" s="1">
        <f t="shared" si="1"/>
        <v>48</v>
      </c>
      <c r="F3249" s="1" t="str">
        <f>VLOOKUP(E3249,State_code!$B$1:$C$56, 2, FALSE)</f>
        <v>TX</v>
      </c>
      <c r="G3249" s="1">
        <v>4807.0</v>
      </c>
      <c r="H3249" s="1">
        <v>30.0</v>
      </c>
      <c r="I3249" s="1" t="s">
        <v>2540</v>
      </c>
      <c r="J3249" s="5">
        <v>3.0</v>
      </c>
    </row>
    <row r="3250" hidden="1">
      <c r="A3250" s="1" t="s">
        <v>3954</v>
      </c>
      <c r="B3250" s="1">
        <v>227881.0</v>
      </c>
      <c r="C3250" s="1">
        <v>6.0</v>
      </c>
      <c r="D3250" s="1">
        <v>16.0</v>
      </c>
      <c r="E3250" s="1">
        <f t="shared" si="1"/>
        <v>48</v>
      </c>
      <c r="F3250" s="1" t="str">
        <f>VLOOKUP(E3250,State_code!$B$1:$C$56, 2, FALSE)</f>
        <v>TX</v>
      </c>
      <c r="G3250" s="1">
        <v>4817.0</v>
      </c>
      <c r="H3250" s="1">
        <v>-2.0</v>
      </c>
      <c r="I3250" s="1" t="s">
        <v>3954</v>
      </c>
      <c r="J3250" s="5">
        <v>4.0</v>
      </c>
    </row>
    <row r="3251" hidden="1">
      <c r="A3251" s="1" t="s">
        <v>3955</v>
      </c>
      <c r="B3251" s="1">
        <v>227924.0</v>
      </c>
      <c r="C3251" s="1">
        <v>6.0</v>
      </c>
      <c r="D3251" s="1">
        <v>2.0</v>
      </c>
      <c r="E3251" s="1">
        <f t="shared" si="1"/>
        <v>48</v>
      </c>
      <c r="F3251" s="1" t="str">
        <f>VLOOKUP(E3251,State_code!$B$1:$C$56, 2, FALSE)</f>
        <v>TX</v>
      </c>
      <c r="G3251" s="1">
        <v>4835.0</v>
      </c>
      <c r="H3251" s="1">
        <v>-2.0</v>
      </c>
      <c r="I3251" s="1" t="s">
        <v>3955</v>
      </c>
      <c r="J3251" s="5">
        <v>4.0</v>
      </c>
    </row>
    <row r="3252" hidden="1">
      <c r="A3252" s="1" t="s">
        <v>3956</v>
      </c>
      <c r="B3252" s="1">
        <v>227979.0</v>
      </c>
      <c r="C3252" s="1">
        <v>6.0</v>
      </c>
      <c r="D3252" s="1">
        <v>8.0</v>
      </c>
      <c r="E3252" s="1">
        <f t="shared" si="1"/>
        <v>48</v>
      </c>
      <c r="F3252" s="1" t="str">
        <f>VLOOKUP(E3252,State_code!$B$1:$C$56, 2, FALSE)</f>
        <v>TX</v>
      </c>
      <c r="G3252" s="1">
        <v>4836.0</v>
      </c>
      <c r="H3252" s="1">
        <v>-2.0</v>
      </c>
      <c r="I3252" s="1" t="s">
        <v>3956</v>
      </c>
      <c r="J3252" s="5">
        <v>1.0</v>
      </c>
    </row>
    <row r="3253" hidden="1">
      <c r="A3253" s="1" t="s">
        <v>3957</v>
      </c>
      <c r="B3253" s="1">
        <v>228042.0</v>
      </c>
      <c r="C3253" s="1">
        <v>6.0</v>
      </c>
      <c r="D3253" s="1">
        <v>20.0</v>
      </c>
      <c r="E3253" s="1">
        <f t="shared" si="1"/>
        <v>48</v>
      </c>
      <c r="F3253" s="1" t="str">
        <f>VLOOKUP(E3253,State_code!$B$1:$C$56, 2, FALSE)</f>
        <v>TX</v>
      </c>
      <c r="G3253" s="1">
        <v>4821.0</v>
      </c>
      <c r="H3253" s="1">
        <v>66.0</v>
      </c>
      <c r="I3253" s="1" t="s">
        <v>3957</v>
      </c>
      <c r="J3253" s="5">
        <v>4.0</v>
      </c>
    </row>
    <row r="3254" hidden="1">
      <c r="A3254" s="1" t="s">
        <v>3958</v>
      </c>
      <c r="B3254" s="1">
        <v>228088.0</v>
      </c>
      <c r="C3254" s="1">
        <v>6.0</v>
      </c>
      <c r="D3254" s="1">
        <v>-2.0</v>
      </c>
      <c r="E3254" s="1">
        <f t="shared" si="1"/>
        <v>48</v>
      </c>
      <c r="F3254" s="1" t="str">
        <f>VLOOKUP(E3254,State_code!$B$1:$C$56, 2, FALSE)</f>
        <v>TX</v>
      </c>
      <c r="G3254" s="1">
        <v>4815.0</v>
      </c>
      <c r="H3254" s="1">
        <v>-2.0</v>
      </c>
      <c r="I3254" s="1" t="s">
        <v>3958</v>
      </c>
      <c r="J3254" s="5">
        <v>1.0</v>
      </c>
    </row>
    <row r="3255" hidden="1">
      <c r="A3255" s="1" t="s">
        <v>3959</v>
      </c>
      <c r="B3255" s="1">
        <v>228149.0</v>
      </c>
      <c r="C3255" s="1">
        <v>6.0</v>
      </c>
      <c r="D3255" s="1">
        <v>18.0</v>
      </c>
      <c r="E3255" s="1">
        <f t="shared" si="1"/>
        <v>48</v>
      </c>
      <c r="F3255" s="1" t="str">
        <f>VLOOKUP(E3255,State_code!$B$1:$C$56, 2, FALSE)</f>
        <v>TX</v>
      </c>
      <c r="G3255" s="1">
        <v>4820.0</v>
      </c>
      <c r="H3255" s="1">
        <v>30.0</v>
      </c>
      <c r="I3255" s="1" t="s">
        <v>3959</v>
      </c>
      <c r="J3255" s="5">
        <v>1.0</v>
      </c>
    </row>
    <row r="3256" hidden="1">
      <c r="A3256" s="1" t="s">
        <v>3960</v>
      </c>
      <c r="B3256" s="1">
        <v>228158.0</v>
      </c>
      <c r="C3256" s="1">
        <v>6.0</v>
      </c>
      <c r="D3256" s="1">
        <v>1.0</v>
      </c>
      <c r="E3256" s="1">
        <f t="shared" si="1"/>
        <v>48</v>
      </c>
      <c r="F3256" s="1" t="str">
        <f>VLOOKUP(E3256,State_code!$B$1:$C$56, 2, FALSE)</f>
        <v>TX</v>
      </c>
      <c r="G3256" s="1">
        <v>4819.0</v>
      </c>
      <c r="H3256" s="1">
        <v>-2.0</v>
      </c>
      <c r="I3256" s="1" t="s">
        <v>3960</v>
      </c>
      <c r="J3256" s="5">
        <v>1.0</v>
      </c>
    </row>
    <row r="3257" hidden="1">
      <c r="A3257" s="1" t="s">
        <v>3961</v>
      </c>
      <c r="B3257" s="1">
        <v>228185.0</v>
      </c>
      <c r="C3257" s="1">
        <v>6.0</v>
      </c>
      <c r="D3257" s="1">
        <v>-2.0</v>
      </c>
      <c r="E3257" s="1">
        <f t="shared" si="1"/>
        <v>48</v>
      </c>
      <c r="F3257" s="1" t="str">
        <f>VLOOKUP(E3257,State_code!$B$1:$C$56, 2, FALSE)</f>
        <v>TX</v>
      </c>
      <c r="G3257" s="1">
        <v>4827.0</v>
      </c>
      <c r="H3257" s="1">
        <v>-2.0</v>
      </c>
      <c r="I3257" s="1" t="s">
        <v>3961</v>
      </c>
      <c r="J3257" s="5">
        <v>1.0</v>
      </c>
    </row>
    <row r="3258" hidden="1">
      <c r="A3258" s="1" t="s">
        <v>3962</v>
      </c>
      <c r="B3258" s="1">
        <v>228194.0</v>
      </c>
      <c r="C3258" s="1">
        <v>6.0</v>
      </c>
      <c r="D3258" s="1">
        <v>31.0</v>
      </c>
      <c r="E3258" s="1">
        <f t="shared" si="1"/>
        <v>48</v>
      </c>
      <c r="F3258" s="1" t="str">
        <f>VLOOKUP(E3258,State_code!$B$1:$C$56, 2, FALSE)</f>
        <v>TX</v>
      </c>
      <c r="G3258" s="1">
        <v>4818.0</v>
      </c>
      <c r="H3258" s="1">
        <v>-2.0</v>
      </c>
      <c r="I3258" s="1" t="s">
        <v>3962</v>
      </c>
      <c r="J3258" s="5">
        <v>1.0</v>
      </c>
    </row>
    <row r="3259" hidden="1">
      <c r="A3259" s="1" t="s">
        <v>3963</v>
      </c>
      <c r="B3259" s="1">
        <v>228200.0</v>
      </c>
      <c r="C3259" s="1">
        <v>6.0</v>
      </c>
      <c r="D3259" s="1">
        <v>-2.0</v>
      </c>
      <c r="E3259" s="1">
        <f t="shared" si="1"/>
        <v>48</v>
      </c>
      <c r="F3259" s="1" t="str">
        <f>VLOOKUP(E3259,State_code!$B$1:$C$56, 2, FALSE)</f>
        <v>TX</v>
      </c>
      <c r="G3259" s="1">
        <v>4834.0</v>
      </c>
      <c r="H3259" s="1">
        <v>-2.0</v>
      </c>
      <c r="I3259" s="1" t="s">
        <v>3963</v>
      </c>
      <c r="J3259" s="5">
        <v>4.0</v>
      </c>
    </row>
    <row r="3260" hidden="1">
      <c r="A3260" s="1" t="s">
        <v>3964</v>
      </c>
      <c r="B3260" s="1">
        <v>228219.0</v>
      </c>
      <c r="C3260" s="1">
        <v>6.0</v>
      </c>
      <c r="D3260" s="1">
        <v>-2.0</v>
      </c>
      <c r="E3260" s="1">
        <f t="shared" si="1"/>
        <v>48</v>
      </c>
      <c r="F3260" s="1" t="str">
        <f>VLOOKUP(E3260,State_code!$B$1:$C$56, 2, FALSE)</f>
        <v>TX</v>
      </c>
      <c r="G3260" s="1">
        <v>4815.0</v>
      </c>
      <c r="H3260" s="1">
        <v>-2.0</v>
      </c>
      <c r="I3260" s="1" t="s">
        <v>3964</v>
      </c>
      <c r="J3260" s="5">
        <v>1.0</v>
      </c>
    </row>
    <row r="3261" hidden="1">
      <c r="A3261" s="1" t="s">
        <v>3965</v>
      </c>
      <c r="B3261" s="1">
        <v>228246.0</v>
      </c>
      <c r="C3261" s="1">
        <v>6.0</v>
      </c>
      <c r="D3261" s="1">
        <v>16.0</v>
      </c>
      <c r="E3261" s="1">
        <f t="shared" si="1"/>
        <v>48</v>
      </c>
      <c r="F3261" s="1" t="str">
        <f>VLOOKUP(E3261,State_code!$B$1:$C$56, 2, FALSE)</f>
        <v>TX</v>
      </c>
      <c r="G3261" s="1">
        <v>4824.0</v>
      </c>
      <c r="H3261" s="1">
        <v>71.0</v>
      </c>
      <c r="I3261" s="1" t="s">
        <v>3965</v>
      </c>
      <c r="J3261" s="5">
        <v>4.0</v>
      </c>
    </row>
    <row r="3262" hidden="1">
      <c r="A3262" s="1" t="s">
        <v>3966</v>
      </c>
      <c r="B3262" s="1">
        <v>228282.0</v>
      </c>
      <c r="C3262" s="1">
        <v>6.0</v>
      </c>
      <c r="D3262" s="1">
        <v>-2.0</v>
      </c>
      <c r="E3262" s="1">
        <f t="shared" si="1"/>
        <v>48</v>
      </c>
      <c r="F3262" s="1" t="str">
        <f>VLOOKUP(E3262,State_code!$B$1:$C$56, 2, FALSE)</f>
        <v>TX</v>
      </c>
      <c r="G3262" s="1">
        <v>4828.0</v>
      </c>
      <c r="H3262" s="1">
        <v>-2.0</v>
      </c>
      <c r="I3262" s="1" t="s">
        <v>3966</v>
      </c>
      <c r="J3262" s="5">
        <v>1.0</v>
      </c>
    </row>
    <row r="3263" hidden="1">
      <c r="A3263" s="1" t="s">
        <v>3967</v>
      </c>
      <c r="B3263" s="1">
        <v>228316.0</v>
      </c>
      <c r="C3263" s="1">
        <v>6.0</v>
      </c>
      <c r="D3263" s="1">
        <v>3.0</v>
      </c>
      <c r="E3263" s="1">
        <f t="shared" si="1"/>
        <v>48</v>
      </c>
      <c r="F3263" s="1" t="str">
        <f>VLOOKUP(E3263,State_code!$B$1:$C$56, 2, FALSE)</f>
        <v>TX</v>
      </c>
      <c r="G3263" s="1">
        <v>4823.0</v>
      </c>
      <c r="H3263" s="1">
        <v>-2.0</v>
      </c>
      <c r="I3263" s="1" t="s">
        <v>3967</v>
      </c>
      <c r="J3263" s="5">
        <v>1.0</v>
      </c>
    </row>
    <row r="3264" hidden="1">
      <c r="A3264" s="1" t="s">
        <v>3968</v>
      </c>
      <c r="B3264" s="1">
        <v>228325.0</v>
      </c>
      <c r="C3264" s="1">
        <v>6.0</v>
      </c>
      <c r="D3264" s="1">
        <v>20.0</v>
      </c>
      <c r="E3264" s="1">
        <f t="shared" si="1"/>
        <v>48</v>
      </c>
      <c r="F3264" s="1" t="str">
        <f>VLOOKUP(E3264,State_code!$B$1:$C$56, 2, FALSE)</f>
        <v>TX</v>
      </c>
      <c r="G3264" s="1">
        <v>4806.0</v>
      </c>
      <c r="H3264" s="1">
        <v>27.0</v>
      </c>
      <c r="I3264" s="1" t="s">
        <v>3968</v>
      </c>
      <c r="J3264" s="5">
        <v>1.0</v>
      </c>
    </row>
    <row r="3265" hidden="1">
      <c r="A3265" s="1" t="s">
        <v>3969</v>
      </c>
      <c r="B3265" s="1">
        <v>228343.0</v>
      </c>
      <c r="C3265" s="1">
        <v>6.0</v>
      </c>
      <c r="D3265" s="1">
        <v>21.0</v>
      </c>
      <c r="E3265" s="1">
        <f t="shared" si="1"/>
        <v>48</v>
      </c>
      <c r="F3265" s="1" t="str">
        <f>VLOOKUP(E3265,State_code!$B$1:$C$56, 2, FALSE)</f>
        <v>TX</v>
      </c>
      <c r="G3265" s="1">
        <v>4831.0</v>
      </c>
      <c r="H3265" s="1">
        <v>71.0</v>
      </c>
      <c r="I3265" s="1" t="s">
        <v>3969</v>
      </c>
      <c r="J3265" s="5">
        <v>1.0</v>
      </c>
    </row>
    <row r="3266" hidden="1">
      <c r="A3266" s="1" t="s">
        <v>3970</v>
      </c>
      <c r="B3266" s="1">
        <v>228431.0</v>
      </c>
      <c r="C3266" s="1">
        <v>6.0</v>
      </c>
      <c r="D3266" s="1">
        <v>18.0</v>
      </c>
      <c r="E3266" s="1">
        <f t="shared" si="1"/>
        <v>48</v>
      </c>
      <c r="F3266" s="1" t="str">
        <f>VLOOKUP(E3266,State_code!$B$1:$C$56, 2, FALSE)</f>
        <v>TX</v>
      </c>
      <c r="G3266" s="1">
        <v>4817.0</v>
      </c>
      <c r="H3266" s="1">
        <v>-2.0</v>
      </c>
      <c r="I3266" s="1" t="s">
        <v>3970</v>
      </c>
      <c r="J3266" s="5">
        <v>2.0</v>
      </c>
    </row>
    <row r="3267" hidden="1">
      <c r="A3267" s="1" t="s">
        <v>3971</v>
      </c>
      <c r="B3267" s="1">
        <v>228459.0</v>
      </c>
      <c r="C3267" s="1">
        <v>6.0</v>
      </c>
      <c r="D3267" s="1">
        <v>16.0</v>
      </c>
      <c r="E3267" s="1">
        <f t="shared" si="1"/>
        <v>48</v>
      </c>
      <c r="F3267" s="1" t="str">
        <f>VLOOKUP(E3267,State_code!$B$1:$C$56, 2, FALSE)</f>
        <v>TX</v>
      </c>
      <c r="G3267" s="1">
        <v>4835.0</v>
      </c>
      <c r="H3267" s="1">
        <v>-2.0</v>
      </c>
      <c r="I3267" s="1" t="s">
        <v>3971</v>
      </c>
      <c r="J3267" s="5">
        <v>2.0</v>
      </c>
    </row>
    <row r="3268" hidden="1">
      <c r="A3268" s="1" t="s">
        <v>3972</v>
      </c>
      <c r="B3268" s="1">
        <v>228468.0</v>
      </c>
      <c r="C3268" s="1">
        <v>6.0</v>
      </c>
      <c r="D3268" s="1">
        <v>22.0</v>
      </c>
      <c r="E3268" s="1">
        <f t="shared" si="1"/>
        <v>48</v>
      </c>
      <c r="F3268" s="1" t="str">
        <f>VLOOKUP(E3268,State_code!$B$1:$C$56, 2, FALSE)</f>
        <v>TX</v>
      </c>
      <c r="G3268" s="1">
        <v>4825.0</v>
      </c>
      <c r="H3268" s="1">
        <v>95.0</v>
      </c>
      <c r="I3268" s="1" t="s">
        <v>3972</v>
      </c>
      <c r="J3268" s="5">
        <v>1.0</v>
      </c>
    </row>
    <row r="3269" hidden="1">
      <c r="A3269" s="1" t="s">
        <v>3973</v>
      </c>
      <c r="B3269" s="1">
        <v>228486.0</v>
      </c>
      <c r="C3269" s="1">
        <v>6.0</v>
      </c>
      <c r="D3269" s="1">
        <v>14.0</v>
      </c>
      <c r="E3269" s="1">
        <f t="shared" si="1"/>
        <v>48</v>
      </c>
      <c r="F3269" s="1" t="str">
        <f>VLOOKUP(E3269,State_code!$B$1:$C$56, 2, FALSE)</f>
        <v>TX</v>
      </c>
      <c r="G3269" s="1">
        <v>4805.0</v>
      </c>
      <c r="H3269" s="1">
        <v>74.0</v>
      </c>
      <c r="I3269" s="1" t="s">
        <v>3973</v>
      </c>
      <c r="J3269" s="5">
        <v>2.0</v>
      </c>
    </row>
    <row r="3270" hidden="1">
      <c r="A3270" s="1" t="s">
        <v>3974</v>
      </c>
      <c r="B3270" s="1">
        <v>228501.0</v>
      </c>
      <c r="C3270" s="1">
        <v>6.0</v>
      </c>
      <c r="D3270" s="1">
        <v>18.0</v>
      </c>
      <c r="E3270" s="1">
        <f t="shared" si="1"/>
        <v>48</v>
      </c>
      <c r="F3270" s="1" t="str">
        <f>VLOOKUP(E3270,State_code!$B$1:$C$56, 2, FALSE)</f>
        <v>TX</v>
      </c>
      <c r="G3270" s="1">
        <v>4823.0</v>
      </c>
      <c r="H3270" s="1">
        <v>-2.0</v>
      </c>
      <c r="I3270" s="1" t="s">
        <v>3974</v>
      </c>
      <c r="J3270" s="5">
        <v>1.0</v>
      </c>
    </row>
    <row r="3271" hidden="1">
      <c r="A3271" s="1" t="s">
        <v>3975</v>
      </c>
      <c r="B3271" s="1">
        <v>228529.0</v>
      </c>
      <c r="C3271" s="1">
        <v>6.0</v>
      </c>
      <c r="D3271" s="1">
        <v>16.0</v>
      </c>
      <c r="E3271" s="1">
        <f t="shared" si="1"/>
        <v>48</v>
      </c>
      <c r="F3271" s="1" t="str">
        <f>VLOOKUP(E3271,State_code!$B$1:$C$56, 2, FALSE)</f>
        <v>TX</v>
      </c>
      <c r="G3271" s="1">
        <v>4825.0</v>
      </c>
      <c r="H3271" s="1">
        <v>-2.0</v>
      </c>
      <c r="I3271" s="1" t="s">
        <v>3975</v>
      </c>
      <c r="J3271" s="5">
        <v>2.0</v>
      </c>
    </row>
    <row r="3272" hidden="1">
      <c r="A3272" s="1" t="s">
        <v>3976</v>
      </c>
      <c r="B3272" s="1">
        <v>228547.0</v>
      </c>
      <c r="C3272" s="1">
        <v>6.0</v>
      </c>
      <c r="D3272" s="1">
        <v>1.0</v>
      </c>
      <c r="E3272" s="1">
        <f t="shared" si="1"/>
        <v>48</v>
      </c>
      <c r="F3272" s="1" t="str">
        <f>VLOOKUP(E3272,State_code!$B$1:$C$56, 2, FALSE)</f>
        <v>TX</v>
      </c>
      <c r="G3272" s="1">
        <v>4812.0</v>
      </c>
      <c r="H3272" s="1">
        <v>-2.0</v>
      </c>
      <c r="I3272" s="1" t="s">
        <v>3976</v>
      </c>
      <c r="J3272" s="5">
        <v>4.0</v>
      </c>
    </row>
    <row r="3273" hidden="1">
      <c r="A3273" s="1" t="s">
        <v>3977</v>
      </c>
      <c r="B3273" s="1">
        <v>228608.0</v>
      </c>
      <c r="C3273" s="1">
        <v>6.0</v>
      </c>
      <c r="D3273" s="1">
        <v>4.0</v>
      </c>
      <c r="E3273" s="1">
        <f t="shared" si="1"/>
        <v>48</v>
      </c>
      <c r="F3273" s="1" t="str">
        <f>VLOOKUP(E3273,State_code!$B$1:$C$56, 2, FALSE)</f>
        <v>TX</v>
      </c>
      <c r="G3273" s="1">
        <v>4831.0</v>
      </c>
      <c r="H3273" s="1">
        <v>-2.0</v>
      </c>
      <c r="I3273" s="1" t="s">
        <v>3977</v>
      </c>
      <c r="J3273" s="5">
        <v>1.0</v>
      </c>
    </row>
    <row r="3274" hidden="1">
      <c r="A3274" s="1" t="s">
        <v>3978</v>
      </c>
      <c r="B3274" s="1">
        <v>228635.0</v>
      </c>
      <c r="C3274" s="1">
        <v>6.0</v>
      </c>
      <c r="D3274" s="1">
        <v>27.0</v>
      </c>
      <c r="E3274" s="1">
        <f t="shared" si="1"/>
        <v>48</v>
      </c>
      <c r="F3274" s="1" t="str">
        <f>VLOOKUP(E3274,State_code!$B$1:$C$56, 2, FALSE)</f>
        <v>TX</v>
      </c>
      <c r="G3274" s="1">
        <v>4830.0</v>
      </c>
      <c r="H3274" s="1">
        <v>-2.0</v>
      </c>
      <c r="I3274" s="1" t="s">
        <v>3978</v>
      </c>
      <c r="J3274" s="5">
        <v>1.0</v>
      </c>
    </row>
    <row r="3275" hidden="1">
      <c r="A3275" s="1" t="s">
        <v>3979</v>
      </c>
      <c r="B3275" s="1">
        <v>228644.0</v>
      </c>
      <c r="C3275" s="1">
        <v>6.0</v>
      </c>
      <c r="D3275" s="1">
        <v>27.0</v>
      </c>
      <c r="E3275" s="1">
        <f t="shared" si="1"/>
        <v>48</v>
      </c>
      <c r="F3275" s="1" t="str">
        <f>VLOOKUP(E3275,State_code!$B$1:$C$56, 2, FALSE)</f>
        <v>TX</v>
      </c>
      <c r="G3275" s="1">
        <v>4820.0</v>
      </c>
      <c r="H3275" s="1">
        <v>-2.0</v>
      </c>
      <c r="I3275" s="1" t="s">
        <v>3979</v>
      </c>
      <c r="J3275" s="5">
        <v>1.0</v>
      </c>
    </row>
    <row r="3276" hidden="1">
      <c r="A3276" s="1" t="s">
        <v>3980</v>
      </c>
      <c r="B3276" s="1">
        <v>228653.0</v>
      </c>
      <c r="C3276" s="1">
        <v>6.0</v>
      </c>
      <c r="D3276" s="1">
        <v>27.0</v>
      </c>
      <c r="E3276" s="1">
        <f t="shared" si="1"/>
        <v>48</v>
      </c>
      <c r="F3276" s="1" t="str">
        <f>VLOOKUP(E3276,State_code!$B$1:$C$56, 2, FALSE)</f>
        <v>TX</v>
      </c>
      <c r="G3276" s="1">
        <v>4814.0</v>
      </c>
      <c r="H3276" s="1">
        <v>-2.0</v>
      </c>
      <c r="I3276" s="1" t="s">
        <v>3980</v>
      </c>
      <c r="J3276" s="5">
        <v>1.0</v>
      </c>
    </row>
    <row r="3277" hidden="1">
      <c r="A3277" s="1" t="s">
        <v>3981</v>
      </c>
      <c r="B3277" s="1">
        <v>228699.0</v>
      </c>
      <c r="C3277" s="1">
        <v>6.0</v>
      </c>
      <c r="D3277" s="1">
        <v>9.0</v>
      </c>
      <c r="E3277" s="1">
        <f t="shared" si="1"/>
        <v>48</v>
      </c>
      <c r="F3277" s="1" t="str">
        <f>VLOOKUP(E3277,State_code!$B$1:$C$56, 2, FALSE)</f>
        <v>TX</v>
      </c>
      <c r="G3277" s="1">
        <v>4801.0</v>
      </c>
      <c r="H3277" s="1">
        <v>-2.0</v>
      </c>
      <c r="I3277" s="1" t="s">
        <v>3981</v>
      </c>
      <c r="J3277" s="5">
        <v>4.0</v>
      </c>
    </row>
    <row r="3278" hidden="1">
      <c r="A3278" s="1" t="s">
        <v>3982</v>
      </c>
      <c r="B3278" s="1">
        <v>228705.0</v>
      </c>
      <c r="C3278" s="1">
        <v>6.0</v>
      </c>
      <c r="D3278" s="1">
        <v>16.0</v>
      </c>
      <c r="E3278" s="1">
        <f t="shared" si="1"/>
        <v>48</v>
      </c>
      <c r="F3278" s="1" t="str">
        <f>VLOOKUP(E3278,State_code!$B$1:$C$56, 2, FALSE)</f>
        <v>TX</v>
      </c>
      <c r="G3278" s="1">
        <v>4834.0</v>
      </c>
      <c r="H3278" s="1">
        <v>-2.0</v>
      </c>
      <c r="I3278" s="1" t="s">
        <v>3982</v>
      </c>
      <c r="J3278" s="5">
        <v>1.0</v>
      </c>
    </row>
    <row r="3279" hidden="1">
      <c r="A3279" s="1" t="s">
        <v>3983</v>
      </c>
      <c r="B3279" s="1">
        <v>228723.0</v>
      </c>
      <c r="C3279" s="1">
        <v>6.0</v>
      </c>
      <c r="D3279" s="1">
        <v>15.0</v>
      </c>
      <c r="E3279" s="1">
        <f t="shared" si="1"/>
        <v>48</v>
      </c>
      <c r="F3279" s="1" t="str">
        <f>VLOOKUP(E3279,State_code!$B$1:$C$56, 2, FALSE)</f>
        <v>TX</v>
      </c>
      <c r="G3279" s="1">
        <v>4810.0</v>
      </c>
      <c r="H3279" s="1">
        <v>-2.0</v>
      </c>
      <c r="I3279" s="1" t="s">
        <v>3983</v>
      </c>
      <c r="J3279" s="5">
        <v>4.0</v>
      </c>
    </row>
    <row r="3280" hidden="1">
      <c r="A3280" s="1" t="s">
        <v>3984</v>
      </c>
      <c r="B3280" s="1">
        <v>228732.0</v>
      </c>
      <c r="C3280" s="1">
        <v>6.0</v>
      </c>
      <c r="D3280" s="1">
        <v>-2.0</v>
      </c>
      <c r="E3280" s="1">
        <f t="shared" si="1"/>
        <v>48</v>
      </c>
      <c r="F3280" s="1" t="str">
        <f>VLOOKUP(E3280,State_code!$B$1:$C$56, 2, FALSE)</f>
        <v>TX</v>
      </c>
      <c r="G3280" s="1">
        <v>4810.0</v>
      </c>
      <c r="H3280" s="1">
        <v>-2.0</v>
      </c>
      <c r="I3280" s="1" t="s">
        <v>3984</v>
      </c>
      <c r="J3280" s="5">
        <v>4.0</v>
      </c>
    </row>
    <row r="3281" hidden="1">
      <c r="A3281" s="1" t="s">
        <v>3985</v>
      </c>
      <c r="B3281" s="1">
        <v>228769.0</v>
      </c>
      <c r="C3281" s="1">
        <v>6.0</v>
      </c>
      <c r="D3281" s="1">
        <v>15.0</v>
      </c>
      <c r="E3281" s="1">
        <f t="shared" si="1"/>
        <v>48</v>
      </c>
      <c r="F3281" s="1" t="str">
        <f>VLOOKUP(E3281,State_code!$B$1:$C$56, 2, FALSE)</f>
        <v>TX</v>
      </c>
      <c r="G3281" s="1">
        <v>4825.0</v>
      </c>
      <c r="H3281" s="1">
        <v>-2.0</v>
      </c>
      <c r="I3281" s="1" t="s">
        <v>3985</v>
      </c>
      <c r="J3281" s="5">
        <v>2.0</v>
      </c>
    </row>
    <row r="3282" hidden="1">
      <c r="A3282" s="1" t="s">
        <v>3986</v>
      </c>
      <c r="B3282" s="1">
        <v>228778.0</v>
      </c>
      <c r="C3282" s="1">
        <v>6.0</v>
      </c>
      <c r="D3282" s="1">
        <v>15.0</v>
      </c>
      <c r="E3282" s="1">
        <f t="shared" si="1"/>
        <v>48</v>
      </c>
      <c r="F3282" s="1" t="str">
        <f>VLOOKUP(E3282,State_code!$B$1:$C$56, 2, FALSE)</f>
        <v>TX</v>
      </c>
      <c r="G3282" s="1">
        <v>4837.0</v>
      </c>
      <c r="H3282" s="1">
        <v>-2.0</v>
      </c>
      <c r="I3282" s="1" t="s">
        <v>3986</v>
      </c>
      <c r="J3282" s="5">
        <v>2.0</v>
      </c>
    </row>
    <row r="3283" hidden="1">
      <c r="A3283" s="1" t="s">
        <v>3987</v>
      </c>
      <c r="B3283" s="1">
        <v>228787.0</v>
      </c>
      <c r="C3283" s="1">
        <v>6.0</v>
      </c>
      <c r="D3283" s="1">
        <v>15.0</v>
      </c>
      <c r="E3283" s="1">
        <f t="shared" si="1"/>
        <v>48</v>
      </c>
      <c r="F3283" s="1" t="str">
        <f>VLOOKUP(E3283,State_code!$B$1:$C$56, 2, FALSE)</f>
        <v>TX</v>
      </c>
      <c r="G3283" s="1">
        <v>4832.0</v>
      </c>
      <c r="H3283" s="1">
        <v>-2.0</v>
      </c>
      <c r="I3283" s="1" t="s">
        <v>3987</v>
      </c>
      <c r="J3283" s="5">
        <v>1.0</v>
      </c>
    </row>
    <row r="3284" hidden="1">
      <c r="A3284" s="1" t="s">
        <v>3988</v>
      </c>
      <c r="B3284" s="1">
        <v>228796.0</v>
      </c>
      <c r="C3284" s="1">
        <v>6.0</v>
      </c>
      <c r="D3284" s="1">
        <v>15.0</v>
      </c>
      <c r="E3284" s="1">
        <f t="shared" si="1"/>
        <v>48</v>
      </c>
      <c r="F3284" s="1" t="str">
        <f>VLOOKUP(E3284,State_code!$B$1:$C$56, 2, FALSE)</f>
        <v>TX</v>
      </c>
      <c r="G3284" s="1">
        <v>4816.0</v>
      </c>
      <c r="H3284" s="1">
        <v>-2.0</v>
      </c>
      <c r="I3284" s="1" t="s">
        <v>3988</v>
      </c>
      <c r="J3284" s="5">
        <v>1.0</v>
      </c>
    </row>
    <row r="3285" hidden="1">
      <c r="A3285" s="1" t="s">
        <v>3989</v>
      </c>
      <c r="B3285" s="1">
        <v>228802.0</v>
      </c>
      <c r="C3285" s="1">
        <v>6.0</v>
      </c>
      <c r="D3285" s="1">
        <v>16.0</v>
      </c>
      <c r="E3285" s="1">
        <f t="shared" si="1"/>
        <v>48</v>
      </c>
      <c r="F3285" s="1" t="str">
        <f>VLOOKUP(E3285,State_code!$B$1:$C$56, 2, FALSE)</f>
        <v>TX</v>
      </c>
      <c r="G3285" s="1">
        <v>4801.0</v>
      </c>
      <c r="H3285" s="1">
        <v>-2.0</v>
      </c>
      <c r="I3285" s="1" t="s">
        <v>3989</v>
      </c>
      <c r="J3285" s="5">
        <v>2.0</v>
      </c>
    </row>
    <row r="3286" hidden="1">
      <c r="A3286" s="1" t="s">
        <v>3990</v>
      </c>
      <c r="B3286" s="1">
        <v>228866.0</v>
      </c>
      <c r="C3286" s="1">
        <v>6.0</v>
      </c>
      <c r="D3286" s="1">
        <v>26.0</v>
      </c>
      <c r="E3286" s="1">
        <f t="shared" si="1"/>
        <v>48</v>
      </c>
      <c r="F3286" s="1" t="str">
        <f>VLOOKUP(E3286,State_code!$B$1:$C$56, 2, FALSE)</f>
        <v>TX</v>
      </c>
      <c r="G3286" s="1">
        <v>4836.0</v>
      </c>
      <c r="H3286" s="1">
        <v>-2.0</v>
      </c>
      <c r="I3286" s="1" t="s">
        <v>3990</v>
      </c>
      <c r="J3286" s="5">
        <v>2.0</v>
      </c>
    </row>
    <row r="3287" hidden="1">
      <c r="A3287" s="1" t="s">
        <v>3991</v>
      </c>
      <c r="B3287" s="1">
        <v>228875.0</v>
      </c>
      <c r="C3287" s="1">
        <v>6.0</v>
      </c>
      <c r="D3287" s="1">
        <v>16.0</v>
      </c>
      <c r="E3287" s="1">
        <f t="shared" si="1"/>
        <v>48</v>
      </c>
      <c r="F3287" s="1" t="str">
        <f>VLOOKUP(E3287,State_code!$B$1:$C$56, 2, FALSE)</f>
        <v>TX</v>
      </c>
      <c r="G3287" s="1">
        <v>4812.0</v>
      </c>
      <c r="H3287" s="1">
        <v>61.0</v>
      </c>
      <c r="I3287" s="1" t="s">
        <v>3991</v>
      </c>
      <c r="J3287" s="5">
        <v>2.0</v>
      </c>
    </row>
    <row r="3288" hidden="1">
      <c r="A3288" s="1" t="s">
        <v>3992</v>
      </c>
      <c r="B3288" s="1">
        <v>228884.0</v>
      </c>
      <c r="C3288" s="1">
        <v>6.0</v>
      </c>
      <c r="D3288" s="1">
        <v>22.0</v>
      </c>
      <c r="E3288" s="1">
        <f t="shared" si="1"/>
        <v>48</v>
      </c>
      <c r="F3288" s="1" t="str">
        <f>VLOOKUP(E3288,State_code!$B$1:$C$56, 2, FALSE)</f>
        <v>TX</v>
      </c>
      <c r="G3288" s="1">
        <v>4801.0</v>
      </c>
      <c r="H3288" s="1">
        <v>55.0</v>
      </c>
      <c r="I3288" s="1" t="s">
        <v>3992</v>
      </c>
      <c r="J3288" s="5">
        <v>2.0</v>
      </c>
    </row>
    <row r="3289" hidden="1">
      <c r="A3289" s="1" t="s">
        <v>3993</v>
      </c>
      <c r="B3289" s="1">
        <v>228909.0</v>
      </c>
      <c r="C3289" s="1">
        <v>6.0</v>
      </c>
      <c r="D3289" s="1">
        <v>25.0</v>
      </c>
      <c r="E3289" s="1">
        <f t="shared" si="1"/>
        <v>48</v>
      </c>
      <c r="F3289" s="1" t="str">
        <f>VLOOKUP(E3289,State_code!$B$1:$C$56, 2, FALSE)</f>
        <v>TX</v>
      </c>
      <c r="G3289" s="1">
        <v>4812.0</v>
      </c>
      <c r="H3289" s="1">
        <v>-2.0</v>
      </c>
      <c r="I3289" s="1" t="s">
        <v>3993</v>
      </c>
      <c r="J3289" s="5">
        <v>4.0</v>
      </c>
    </row>
    <row r="3290" hidden="1">
      <c r="A3290" s="1" t="s">
        <v>3994</v>
      </c>
      <c r="B3290" s="1">
        <v>228981.0</v>
      </c>
      <c r="C3290" s="1">
        <v>6.0</v>
      </c>
      <c r="D3290" s="1">
        <v>22.0</v>
      </c>
      <c r="E3290" s="1">
        <f t="shared" si="1"/>
        <v>48</v>
      </c>
      <c r="F3290" s="1" t="str">
        <f>VLOOKUP(E3290,State_code!$B$1:$C$56, 2, FALSE)</f>
        <v>TX</v>
      </c>
      <c r="G3290" s="1">
        <v>4815.0</v>
      </c>
      <c r="H3290" s="1">
        <v>22.0</v>
      </c>
      <c r="I3290" s="1" t="s">
        <v>3994</v>
      </c>
      <c r="J3290" s="5">
        <v>1.0</v>
      </c>
    </row>
    <row r="3291" hidden="1">
      <c r="A3291" s="1" t="s">
        <v>3995</v>
      </c>
      <c r="B3291" s="1">
        <v>229018.0</v>
      </c>
      <c r="C3291" s="1">
        <v>6.0</v>
      </c>
      <c r="D3291" s="1">
        <v>18.0</v>
      </c>
      <c r="E3291" s="1">
        <f t="shared" si="1"/>
        <v>48</v>
      </c>
      <c r="F3291" s="1" t="str">
        <f>VLOOKUP(E3291,State_code!$B$1:$C$56, 2, FALSE)</f>
        <v>TX</v>
      </c>
      <c r="G3291" s="1">
        <v>4811.0</v>
      </c>
      <c r="H3291" s="1">
        <v>-2.0</v>
      </c>
      <c r="I3291" s="1" t="s">
        <v>3995</v>
      </c>
      <c r="J3291" s="5">
        <v>1.0</v>
      </c>
    </row>
    <row r="3292" hidden="1">
      <c r="A3292" s="1" t="s">
        <v>3996</v>
      </c>
      <c r="B3292" s="1">
        <v>229027.0</v>
      </c>
      <c r="C3292" s="1">
        <v>6.0</v>
      </c>
      <c r="D3292" s="1">
        <v>15.0</v>
      </c>
      <c r="E3292" s="1">
        <f t="shared" si="1"/>
        <v>48</v>
      </c>
      <c r="F3292" s="1" t="str">
        <f>VLOOKUP(E3292,State_code!$B$1:$C$56, 2, FALSE)</f>
        <v>TX</v>
      </c>
      <c r="G3292" s="1">
        <v>4820.0</v>
      </c>
      <c r="H3292" s="1">
        <v>-2.0</v>
      </c>
      <c r="I3292" s="1" t="s">
        <v>3996</v>
      </c>
      <c r="J3292" s="5">
        <v>1.0</v>
      </c>
    </row>
    <row r="3293" hidden="1">
      <c r="A3293" s="1" t="s">
        <v>3997</v>
      </c>
      <c r="B3293" s="1">
        <v>229063.0</v>
      </c>
      <c r="C3293" s="1">
        <v>6.0</v>
      </c>
      <c r="D3293" s="1">
        <v>16.0</v>
      </c>
      <c r="E3293" s="1">
        <f t="shared" si="1"/>
        <v>48</v>
      </c>
      <c r="F3293" s="1" t="str">
        <f>VLOOKUP(E3293,State_code!$B$1:$C$56, 2, FALSE)</f>
        <v>TX</v>
      </c>
      <c r="G3293" s="1">
        <v>4818.0</v>
      </c>
      <c r="H3293" s="1">
        <v>-2.0</v>
      </c>
      <c r="I3293" s="1" t="s">
        <v>3997</v>
      </c>
      <c r="J3293" s="5">
        <v>1.0</v>
      </c>
    </row>
    <row r="3294" hidden="1">
      <c r="A3294" s="1" t="s">
        <v>3998</v>
      </c>
      <c r="B3294" s="1">
        <v>229090.0</v>
      </c>
      <c r="C3294" s="1">
        <v>6.0</v>
      </c>
      <c r="D3294" s="1">
        <v>-2.0</v>
      </c>
      <c r="E3294" s="1">
        <f t="shared" si="1"/>
        <v>48</v>
      </c>
      <c r="F3294" s="1" t="str">
        <f>VLOOKUP(E3294,State_code!$B$1:$C$56, 2, FALSE)</f>
        <v>TX</v>
      </c>
      <c r="G3294" s="1">
        <v>4837.0</v>
      </c>
      <c r="H3294" s="1">
        <v>-2.0</v>
      </c>
      <c r="I3294" s="1" t="s">
        <v>3998</v>
      </c>
      <c r="J3294" s="5">
        <v>1.0</v>
      </c>
    </row>
    <row r="3295" hidden="1">
      <c r="A3295" s="1" t="s">
        <v>3999</v>
      </c>
      <c r="B3295" s="1">
        <v>229115.0</v>
      </c>
      <c r="C3295" s="1">
        <v>6.0</v>
      </c>
      <c r="D3295" s="1">
        <v>15.0</v>
      </c>
      <c r="E3295" s="1">
        <f t="shared" si="1"/>
        <v>48</v>
      </c>
      <c r="F3295" s="1" t="str">
        <f>VLOOKUP(E3295,State_code!$B$1:$C$56, 2, FALSE)</f>
        <v>TX</v>
      </c>
      <c r="G3295" s="1">
        <v>4819.0</v>
      </c>
      <c r="H3295" s="1">
        <v>-2.0</v>
      </c>
      <c r="I3295" s="1" t="s">
        <v>3999</v>
      </c>
      <c r="J3295" s="5">
        <v>1.0</v>
      </c>
    </row>
    <row r="3296" hidden="1">
      <c r="A3296" s="1" t="s">
        <v>4000</v>
      </c>
      <c r="B3296" s="1">
        <v>229160.0</v>
      </c>
      <c r="C3296" s="1">
        <v>6.0</v>
      </c>
      <c r="D3296" s="1">
        <v>17.0</v>
      </c>
      <c r="E3296" s="1">
        <f t="shared" si="1"/>
        <v>48</v>
      </c>
      <c r="F3296" s="1" t="str">
        <f>VLOOKUP(E3296,State_code!$B$1:$C$56, 2, FALSE)</f>
        <v>TX</v>
      </c>
      <c r="G3296" s="1">
        <v>4833.0</v>
      </c>
      <c r="H3296" s="1">
        <v>71.0</v>
      </c>
      <c r="I3296" s="1" t="s">
        <v>4000</v>
      </c>
      <c r="J3296" s="5">
        <v>1.0</v>
      </c>
    </row>
    <row r="3297" hidden="1">
      <c r="A3297" s="1" t="s">
        <v>4001</v>
      </c>
      <c r="B3297" s="1">
        <v>229179.0</v>
      </c>
      <c r="C3297" s="1">
        <v>6.0</v>
      </c>
      <c r="D3297" s="1">
        <v>17.0</v>
      </c>
      <c r="E3297" s="1">
        <f t="shared" si="1"/>
        <v>48</v>
      </c>
      <c r="F3297" s="1" t="str">
        <f>VLOOKUP(E3297,State_code!$B$1:$C$56, 2, FALSE)</f>
        <v>TX</v>
      </c>
      <c r="G3297" s="1">
        <v>4813.0</v>
      </c>
      <c r="H3297" s="1">
        <v>-2.0</v>
      </c>
      <c r="I3297" s="1" t="s">
        <v>4001</v>
      </c>
      <c r="J3297" s="5">
        <v>1.0</v>
      </c>
    </row>
    <row r="3298" hidden="1">
      <c r="A3298" s="1" t="s">
        <v>4002</v>
      </c>
      <c r="B3298" s="1">
        <v>229267.0</v>
      </c>
      <c r="C3298" s="1">
        <v>6.0</v>
      </c>
      <c r="D3298" s="1">
        <v>21.0</v>
      </c>
      <c r="E3298" s="1">
        <f t="shared" si="1"/>
        <v>48</v>
      </c>
      <c r="F3298" s="1" t="str">
        <f>VLOOKUP(E3298,State_code!$B$1:$C$56, 2, FALSE)</f>
        <v>TX</v>
      </c>
      <c r="G3298" s="1">
        <v>4835.0</v>
      </c>
      <c r="H3298" s="1">
        <v>66.0</v>
      </c>
      <c r="I3298" s="1" t="s">
        <v>4002</v>
      </c>
      <c r="J3298" s="5">
        <v>1.0</v>
      </c>
    </row>
    <row r="3299" hidden="1">
      <c r="A3299" s="1" t="s">
        <v>4003</v>
      </c>
      <c r="B3299" s="1">
        <v>229300.0</v>
      </c>
      <c r="C3299" s="1">
        <v>6.0</v>
      </c>
      <c r="D3299" s="1">
        <v>27.0</v>
      </c>
      <c r="E3299" s="1">
        <f t="shared" si="1"/>
        <v>48</v>
      </c>
      <c r="F3299" s="1" t="str">
        <f>VLOOKUP(E3299,State_code!$B$1:$C$56, 2, FALSE)</f>
        <v>TX</v>
      </c>
      <c r="G3299" s="1">
        <v>4809.0</v>
      </c>
      <c r="H3299" s="1">
        <v>-2.0</v>
      </c>
      <c r="I3299" s="1" t="s">
        <v>4003</v>
      </c>
      <c r="J3299" s="5">
        <v>3.0</v>
      </c>
    </row>
    <row r="3300" hidden="1">
      <c r="A3300" s="1" t="s">
        <v>4004</v>
      </c>
      <c r="B3300" s="1">
        <v>229337.0</v>
      </c>
      <c r="C3300" s="1">
        <v>6.0</v>
      </c>
      <c r="D3300" s="1">
        <v>27.0</v>
      </c>
      <c r="E3300" s="1">
        <f t="shared" si="1"/>
        <v>48</v>
      </c>
      <c r="F3300" s="1" t="str">
        <f>VLOOKUP(E3300,State_code!$B$1:$C$56, 2, FALSE)</f>
        <v>TX</v>
      </c>
      <c r="G3300" s="1">
        <v>4819.0</v>
      </c>
      <c r="H3300" s="1">
        <v>-2.0</v>
      </c>
      <c r="I3300" s="1" t="s">
        <v>4004</v>
      </c>
      <c r="J3300" s="5">
        <v>3.0</v>
      </c>
    </row>
    <row r="3301" hidden="1">
      <c r="A3301" s="1" t="s">
        <v>4005</v>
      </c>
      <c r="B3301" s="1">
        <v>229355.0</v>
      </c>
      <c r="C3301" s="1">
        <v>6.0</v>
      </c>
      <c r="D3301" s="1">
        <v>14.0</v>
      </c>
      <c r="E3301" s="1">
        <f t="shared" si="1"/>
        <v>48</v>
      </c>
      <c r="F3301" s="1" t="str">
        <f>VLOOKUP(E3301,State_code!$B$1:$C$56, 2, FALSE)</f>
        <v>TX</v>
      </c>
      <c r="G3301" s="1">
        <v>4801.0</v>
      </c>
      <c r="H3301" s="1">
        <v>-2.0</v>
      </c>
      <c r="I3301" s="1" t="s">
        <v>4005</v>
      </c>
      <c r="J3301" s="5">
        <v>3.0</v>
      </c>
    </row>
    <row r="3302" hidden="1">
      <c r="A3302" s="1" t="s">
        <v>4006</v>
      </c>
      <c r="B3302" s="1">
        <v>229407.0</v>
      </c>
      <c r="C3302" s="1">
        <v>6.0</v>
      </c>
      <c r="D3302" s="1">
        <v>-2.0</v>
      </c>
      <c r="E3302" s="1">
        <f t="shared" si="1"/>
        <v>48</v>
      </c>
      <c r="F3302" s="1" t="str">
        <f>VLOOKUP(E3302,State_code!$B$1:$C$56, 2, FALSE)</f>
        <v>TX</v>
      </c>
      <c r="G3302" s="1">
        <v>4818.0</v>
      </c>
      <c r="H3302" s="1">
        <v>-2.0</v>
      </c>
      <c r="I3302" s="1" t="s">
        <v>4006</v>
      </c>
      <c r="J3302" s="5">
        <v>1.0</v>
      </c>
    </row>
    <row r="3303" hidden="1">
      <c r="A3303" s="1" t="s">
        <v>4007</v>
      </c>
      <c r="B3303" s="1">
        <v>229416.0</v>
      </c>
      <c r="C3303" s="1">
        <v>6.0</v>
      </c>
      <c r="D3303" s="1">
        <v>-2.0</v>
      </c>
      <c r="E3303" s="1">
        <f t="shared" si="1"/>
        <v>48</v>
      </c>
      <c r="F3303" s="1" t="str">
        <f>VLOOKUP(E3303,State_code!$B$1:$C$56, 2, FALSE)</f>
        <v>TX</v>
      </c>
      <c r="G3303" s="1">
        <v>4818.0</v>
      </c>
      <c r="H3303" s="1">
        <v>-2.0</v>
      </c>
      <c r="I3303" s="1" t="s">
        <v>4007</v>
      </c>
      <c r="J3303" s="5">
        <v>3.0</v>
      </c>
    </row>
    <row r="3304" hidden="1">
      <c r="A3304" s="1" t="s">
        <v>4008</v>
      </c>
      <c r="B3304" s="1">
        <v>229425.0</v>
      </c>
      <c r="C3304" s="1">
        <v>6.0</v>
      </c>
      <c r="D3304" s="1">
        <v>-2.0</v>
      </c>
      <c r="E3304" s="1">
        <f t="shared" si="1"/>
        <v>48</v>
      </c>
      <c r="F3304" s="1" t="str">
        <f>VLOOKUP(E3304,State_code!$B$1:$C$56, 2, FALSE)</f>
        <v>TX</v>
      </c>
      <c r="G3304" s="1">
        <v>4815.0</v>
      </c>
      <c r="H3304" s="1">
        <v>-2.0</v>
      </c>
      <c r="I3304" s="1" t="s">
        <v>4008</v>
      </c>
      <c r="J3304" s="5">
        <v>3.0</v>
      </c>
    </row>
    <row r="3305" hidden="1">
      <c r="A3305" s="1" t="s">
        <v>4009</v>
      </c>
      <c r="B3305" s="1">
        <v>229504.0</v>
      </c>
      <c r="C3305" s="1">
        <v>6.0</v>
      </c>
      <c r="D3305" s="1">
        <v>4.0</v>
      </c>
      <c r="E3305" s="1">
        <f t="shared" si="1"/>
        <v>48</v>
      </c>
      <c r="F3305" s="1" t="str">
        <f>VLOOKUP(E3305,State_code!$B$1:$C$56, 2, FALSE)</f>
        <v>TX</v>
      </c>
      <c r="G3305" s="1">
        <v>4813.0</v>
      </c>
      <c r="H3305" s="1">
        <v>-2.0</v>
      </c>
      <c r="I3305" s="1" t="s">
        <v>4009</v>
      </c>
      <c r="J3305" s="5">
        <v>3.0</v>
      </c>
    </row>
    <row r="3306" hidden="1">
      <c r="A3306" s="1" t="s">
        <v>4010</v>
      </c>
      <c r="B3306" s="1">
        <v>229522.0</v>
      </c>
      <c r="C3306" s="1">
        <v>6.0</v>
      </c>
      <c r="D3306" s="1">
        <v>-2.0</v>
      </c>
      <c r="E3306" s="1">
        <f t="shared" si="1"/>
        <v>48</v>
      </c>
      <c r="F3306" s="1" t="str">
        <f>VLOOKUP(E3306,State_code!$B$1:$C$56, 2, FALSE)</f>
        <v>TX</v>
      </c>
      <c r="G3306" s="1">
        <v>4827.0</v>
      </c>
      <c r="H3306" s="1">
        <v>-2.0</v>
      </c>
      <c r="I3306" s="1" t="s">
        <v>4010</v>
      </c>
      <c r="J3306" s="5">
        <v>2.0</v>
      </c>
    </row>
    <row r="3307" hidden="1">
      <c r="A3307" s="1" t="s">
        <v>4011</v>
      </c>
      <c r="B3307" s="1">
        <v>229540.0</v>
      </c>
      <c r="C3307" s="1">
        <v>6.0</v>
      </c>
      <c r="D3307" s="1">
        <v>4.0</v>
      </c>
      <c r="E3307" s="1">
        <f t="shared" si="1"/>
        <v>48</v>
      </c>
      <c r="F3307" s="1" t="str">
        <f>VLOOKUP(E3307,State_code!$B$1:$C$56, 2, FALSE)</f>
        <v>TX</v>
      </c>
      <c r="G3307" s="1">
        <v>4827.0</v>
      </c>
      <c r="H3307" s="1">
        <v>-2.0</v>
      </c>
      <c r="I3307" s="1" t="s">
        <v>4011</v>
      </c>
      <c r="J3307" s="5">
        <v>4.0</v>
      </c>
    </row>
    <row r="3308" hidden="1">
      <c r="A3308" s="1" t="s">
        <v>4012</v>
      </c>
      <c r="B3308" s="1">
        <v>229656.0</v>
      </c>
      <c r="C3308" s="1">
        <v>6.0</v>
      </c>
      <c r="D3308" s="1">
        <v>-2.0</v>
      </c>
      <c r="E3308" s="1">
        <f t="shared" si="1"/>
        <v>48</v>
      </c>
      <c r="F3308" s="1" t="str">
        <f>VLOOKUP(E3308,State_code!$B$1:$C$56, 2, FALSE)</f>
        <v>TX</v>
      </c>
      <c r="G3308" s="1">
        <v>4815.0</v>
      </c>
      <c r="H3308" s="1">
        <v>-2.0</v>
      </c>
      <c r="I3308" s="1" t="s">
        <v>4012</v>
      </c>
      <c r="J3308" s="5">
        <v>3.0</v>
      </c>
    </row>
    <row r="3309" hidden="1">
      <c r="A3309" s="1" t="s">
        <v>4013</v>
      </c>
      <c r="B3309" s="1">
        <v>229780.0</v>
      </c>
      <c r="C3309" s="1">
        <v>6.0</v>
      </c>
      <c r="D3309" s="1">
        <v>18.0</v>
      </c>
      <c r="E3309" s="1">
        <f t="shared" si="1"/>
        <v>48</v>
      </c>
      <c r="F3309" s="1" t="str">
        <f>VLOOKUP(E3309,State_code!$B$1:$C$56, 2, FALSE)</f>
        <v>TX</v>
      </c>
      <c r="G3309" s="1">
        <v>4819.0</v>
      </c>
      <c r="H3309" s="1">
        <v>75.0</v>
      </c>
      <c r="I3309" s="1" t="s">
        <v>4013</v>
      </c>
      <c r="J3309" s="5">
        <v>3.0</v>
      </c>
    </row>
    <row r="3310" hidden="1">
      <c r="A3310" s="1" t="s">
        <v>4014</v>
      </c>
      <c r="B3310" s="1">
        <v>229799.0</v>
      </c>
      <c r="C3310" s="1">
        <v>6.0</v>
      </c>
      <c r="D3310" s="1">
        <v>4.0</v>
      </c>
      <c r="E3310" s="1">
        <f t="shared" si="1"/>
        <v>48</v>
      </c>
      <c r="F3310" s="1" t="str">
        <f>VLOOKUP(E3310,State_code!$B$1:$C$56, 2, FALSE)</f>
        <v>TX</v>
      </c>
      <c r="G3310" s="1">
        <v>4812.0</v>
      </c>
      <c r="H3310" s="1">
        <v>-2.0</v>
      </c>
      <c r="I3310" s="1" t="s">
        <v>4014</v>
      </c>
      <c r="J3310" s="5">
        <v>3.0</v>
      </c>
    </row>
    <row r="3311" hidden="1">
      <c r="A3311" s="1" t="s">
        <v>4015</v>
      </c>
      <c r="B3311" s="1">
        <v>229814.0</v>
      </c>
      <c r="C3311" s="1">
        <v>6.0</v>
      </c>
      <c r="D3311" s="1">
        <v>18.0</v>
      </c>
      <c r="E3311" s="1">
        <f t="shared" si="1"/>
        <v>48</v>
      </c>
      <c r="F3311" s="1" t="str">
        <f>VLOOKUP(E3311,State_code!$B$1:$C$56, 2, FALSE)</f>
        <v>TX</v>
      </c>
      <c r="G3311" s="1">
        <v>4813.0</v>
      </c>
      <c r="H3311" s="1">
        <v>-2.0</v>
      </c>
      <c r="I3311" s="1" t="s">
        <v>4015</v>
      </c>
      <c r="J3311" s="5">
        <v>1.0</v>
      </c>
    </row>
    <row r="3312" hidden="1">
      <c r="A3312" s="1" t="s">
        <v>4016</v>
      </c>
      <c r="B3312" s="1">
        <v>229832.0</v>
      </c>
      <c r="C3312" s="1">
        <v>6.0</v>
      </c>
      <c r="D3312" s="1">
        <v>3.0</v>
      </c>
      <c r="E3312" s="1">
        <f t="shared" si="1"/>
        <v>48</v>
      </c>
      <c r="F3312" s="1" t="str">
        <f>VLOOKUP(E3312,State_code!$B$1:$C$56, 2, FALSE)</f>
        <v>TX</v>
      </c>
      <c r="G3312" s="1">
        <v>4819.0</v>
      </c>
      <c r="H3312" s="1">
        <v>-2.0</v>
      </c>
      <c r="I3312" s="1" t="s">
        <v>4016</v>
      </c>
      <c r="J3312" s="5">
        <v>1.0</v>
      </c>
    </row>
    <row r="3313" hidden="1">
      <c r="A3313" s="1" t="s">
        <v>4017</v>
      </c>
      <c r="B3313" s="1">
        <v>229841.0</v>
      </c>
      <c r="C3313" s="1">
        <v>6.0</v>
      </c>
      <c r="D3313" s="1">
        <v>7.0</v>
      </c>
      <c r="E3313" s="1">
        <f t="shared" si="1"/>
        <v>48</v>
      </c>
      <c r="F3313" s="1" t="str">
        <f>VLOOKUP(E3313,State_code!$B$1:$C$56, 2, FALSE)</f>
        <v>TX</v>
      </c>
      <c r="G3313" s="1">
        <v>4822.0</v>
      </c>
      <c r="H3313" s="1">
        <v>-2.0</v>
      </c>
      <c r="I3313" s="1" t="s">
        <v>4017</v>
      </c>
      <c r="J3313" s="5">
        <v>1.0</v>
      </c>
    </row>
    <row r="3314" hidden="1">
      <c r="A3314" s="1" t="s">
        <v>4018</v>
      </c>
      <c r="B3314" s="1">
        <v>229887.0</v>
      </c>
      <c r="C3314" s="1">
        <v>6.0</v>
      </c>
      <c r="D3314" s="1">
        <v>22.0</v>
      </c>
      <c r="E3314" s="1">
        <f t="shared" si="1"/>
        <v>48</v>
      </c>
      <c r="F3314" s="1" t="str">
        <f>VLOOKUP(E3314,State_code!$B$1:$C$56, 2, FALSE)</f>
        <v>TX</v>
      </c>
      <c r="G3314" s="1">
        <v>4801.0</v>
      </c>
      <c r="H3314" s="1">
        <v>71.0</v>
      </c>
      <c r="I3314" s="1" t="s">
        <v>4018</v>
      </c>
      <c r="J3314" s="5">
        <v>2.0</v>
      </c>
    </row>
    <row r="3315" hidden="1">
      <c r="A3315" s="1" t="s">
        <v>4019</v>
      </c>
      <c r="B3315" s="1">
        <v>230010.0</v>
      </c>
      <c r="C3315" s="1">
        <v>7.0</v>
      </c>
      <c r="D3315" s="1">
        <v>-2.0</v>
      </c>
      <c r="E3315" s="1">
        <f t="shared" si="1"/>
        <v>49</v>
      </c>
      <c r="F3315" s="1" t="str">
        <f>VLOOKUP(E3315,State_code!$B$1:$C$56, 2, FALSE)</f>
        <v>UT</v>
      </c>
      <c r="G3315" s="1">
        <v>4901.0</v>
      </c>
      <c r="H3315" s="1">
        <v>-2.0</v>
      </c>
      <c r="I3315" s="1" t="s">
        <v>4019</v>
      </c>
      <c r="J3315" s="5">
        <v>2.0</v>
      </c>
    </row>
    <row r="3316" hidden="1">
      <c r="A3316" s="1" t="s">
        <v>4020</v>
      </c>
      <c r="B3316" s="1">
        <v>230038.0</v>
      </c>
      <c r="C3316" s="1">
        <v>7.0</v>
      </c>
      <c r="D3316" s="1">
        <v>16.0</v>
      </c>
      <c r="E3316" s="1">
        <f t="shared" si="1"/>
        <v>49</v>
      </c>
      <c r="F3316" s="1" t="str">
        <f>VLOOKUP(E3316,State_code!$B$1:$C$56, 2, FALSE)</f>
        <v>UT</v>
      </c>
      <c r="G3316" s="1">
        <v>4903.0</v>
      </c>
      <c r="H3316" s="1">
        <v>94.0</v>
      </c>
      <c r="I3316" s="1" t="s">
        <v>4020</v>
      </c>
      <c r="J3316" s="5">
        <v>4.0</v>
      </c>
    </row>
    <row r="3317" hidden="1">
      <c r="A3317" s="1" t="s">
        <v>4021</v>
      </c>
      <c r="B3317" s="1">
        <v>230047.0</v>
      </c>
      <c r="C3317" s="1">
        <v>8.0</v>
      </c>
      <c r="D3317" s="1">
        <v>22.0</v>
      </c>
      <c r="E3317" s="1">
        <f t="shared" si="1"/>
        <v>15</v>
      </c>
      <c r="F3317" s="1" t="str">
        <f>VLOOKUP(E3317,State_code!$B$1:$C$56, 2, FALSE)</f>
        <v>HI</v>
      </c>
      <c r="G3317" s="1">
        <v>1502.0</v>
      </c>
      <c r="H3317" s="1">
        <v>94.0</v>
      </c>
      <c r="I3317" s="1" t="s">
        <v>4021</v>
      </c>
      <c r="J3317" s="5">
        <v>1.0</v>
      </c>
    </row>
    <row r="3318" hidden="1">
      <c r="A3318" s="1" t="s">
        <v>4022</v>
      </c>
      <c r="B3318" s="1">
        <v>230065.0</v>
      </c>
      <c r="C3318" s="1">
        <v>7.0</v>
      </c>
      <c r="D3318" s="1">
        <v>-2.0</v>
      </c>
      <c r="E3318" s="1">
        <f t="shared" si="1"/>
        <v>49</v>
      </c>
      <c r="F3318" s="1" t="str">
        <f>VLOOKUP(E3318,State_code!$B$1:$C$56, 2, FALSE)</f>
        <v>UT</v>
      </c>
      <c r="G3318" s="1">
        <v>4904.0</v>
      </c>
      <c r="H3318" s="1">
        <v>-2.0</v>
      </c>
      <c r="I3318" s="1" t="s">
        <v>4022</v>
      </c>
      <c r="J3318" s="5">
        <v>4.0</v>
      </c>
    </row>
    <row r="3319" hidden="1">
      <c r="A3319" s="1" t="s">
        <v>4023</v>
      </c>
      <c r="B3319" s="1">
        <v>230144.0</v>
      </c>
      <c r="C3319" s="1">
        <v>7.0</v>
      </c>
      <c r="D3319" s="1">
        <v>-2.0</v>
      </c>
      <c r="E3319" s="1">
        <f t="shared" si="1"/>
        <v>49</v>
      </c>
      <c r="F3319" s="1" t="str">
        <f>VLOOKUP(E3319,State_code!$B$1:$C$56, 2, FALSE)</f>
        <v>UT</v>
      </c>
      <c r="G3319" s="1">
        <v>4903.0</v>
      </c>
      <c r="H3319" s="1">
        <v>-2.0</v>
      </c>
      <c r="I3319" s="1" t="s">
        <v>4023</v>
      </c>
      <c r="J3319" s="5">
        <v>4.0</v>
      </c>
    </row>
    <row r="3320" hidden="1">
      <c r="A3320" s="1" t="s">
        <v>4024</v>
      </c>
      <c r="B3320" s="1">
        <v>230162.0</v>
      </c>
      <c r="C3320" s="1">
        <v>7.0</v>
      </c>
      <c r="D3320" s="1">
        <v>-2.0</v>
      </c>
      <c r="E3320" s="1">
        <f t="shared" si="1"/>
        <v>49</v>
      </c>
      <c r="F3320" s="1" t="str">
        <f>VLOOKUP(E3320,State_code!$B$1:$C$56, 2, FALSE)</f>
        <v>UT</v>
      </c>
      <c r="G3320" s="1">
        <v>4901.0</v>
      </c>
      <c r="H3320" s="1">
        <v>-2.0</v>
      </c>
      <c r="I3320" s="1" t="s">
        <v>4024</v>
      </c>
      <c r="J3320" s="5">
        <v>1.0</v>
      </c>
    </row>
    <row r="3321" hidden="1">
      <c r="A3321" s="1" t="s">
        <v>4025</v>
      </c>
      <c r="B3321" s="1">
        <v>230171.0</v>
      </c>
      <c r="C3321" s="1">
        <v>7.0</v>
      </c>
      <c r="D3321" s="1">
        <v>22.0</v>
      </c>
      <c r="E3321" s="1">
        <f t="shared" si="1"/>
        <v>49</v>
      </c>
      <c r="F3321" s="1" t="str">
        <f>VLOOKUP(E3321,State_code!$B$1:$C$56, 2, FALSE)</f>
        <v>UT</v>
      </c>
      <c r="G3321" s="1">
        <v>4902.0</v>
      </c>
      <c r="H3321" s="1">
        <v>-2.0</v>
      </c>
      <c r="I3321" s="1" t="s">
        <v>4025</v>
      </c>
      <c r="J3321" s="5">
        <v>3.0</v>
      </c>
    </row>
    <row r="3322" hidden="1">
      <c r="A3322" s="1" t="s">
        <v>4026</v>
      </c>
      <c r="B3322" s="1">
        <v>230199.0</v>
      </c>
      <c r="C3322" s="1">
        <v>7.0</v>
      </c>
      <c r="D3322" s="1">
        <v>-2.0</v>
      </c>
      <c r="E3322" s="1">
        <f t="shared" si="1"/>
        <v>49</v>
      </c>
      <c r="F3322" s="1" t="str">
        <f>VLOOKUP(E3322,State_code!$B$1:$C$56, 2, FALSE)</f>
        <v>UT</v>
      </c>
      <c r="G3322" s="1">
        <v>4902.0</v>
      </c>
      <c r="H3322" s="1">
        <v>-2.0</v>
      </c>
      <c r="I3322" s="1" t="s">
        <v>4026</v>
      </c>
      <c r="J3322" s="5">
        <v>1.0</v>
      </c>
    </row>
    <row r="3323" hidden="1">
      <c r="A3323" s="1" t="s">
        <v>4027</v>
      </c>
      <c r="B3323" s="1">
        <v>230205.0</v>
      </c>
      <c r="C3323" s="1">
        <v>7.0</v>
      </c>
      <c r="D3323" s="1">
        <v>-2.0</v>
      </c>
      <c r="E3323" s="1">
        <f t="shared" si="1"/>
        <v>49</v>
      </c>
      <c r="F3323" s="1" t="str">
        <f>VLOOKUP(E3323,State_code!$B$1:$C$56, 2, FALSE)</f>
        <v>UT</v>
      </c>
      <c r="G3323" s="1">
        <v>4902.0</v>
      </c>
      <c r="H3323" s="1">
        <v>-2.0</v>
      </c>
      <c r="I3323" s="1" t="s">
        <v>4027</v>
      </c>
      <c r="J3323" s="5">
        <v>1.0</v>
      </c>
    </row>
    <row r="3324" hidden="1">
      <c r="A3324" s="1" t="s">
        <v>4028</v>
      </c>
      <c r="B3324" s="1">
        <v>230214.0</v>
      </c>
      <c r="C3324" s="1">
        <v>7.0</v>
      </c>
      <c r="D3324" s="1">
        <v>-2.0</v>
      </c>
      <c r="E3324" s="1">
        <f t="shared" si="1"/>
        <v>49</v>
      </c>
      <c r="F3324" s="1" t="str">
        <f>VLOOKUP(E3324,State_code!$B$1:$C$56, 2, FALSE)</f>
        <v>UT</v>
      </c>
      <c r="G3324" s="1">
        <v>4903.0</v>
      </c>
      <c r="H3324" s="1">
        <v>-2.0</v>
      </c>
      <c r="I3324" s="1" t="s">
        <v>4028</v>
      </c>
      <c r="J3324" s="5">
        <v>1.0</v>
      </c>
    </row>
    <row r="3325" hidden="1">
      <c r="A3325" s="1" t="s">
        <v>4029</v>
      </c>
      <c r="B3325" s="1">
        <v>230366.0</v>
      </c>
      <c r="C3325" s="1">
        <v>7.0</v>
      </c>
      <c r="D3325" s="1">
        <v>26.0</v>
      </c>
      <c r="E3325" s="1">
        <f t="shared" si="1"/>
        <v>49</v>
      </c>
      <c r="F3325" s="1" t="str">
        <f>VLOOKUP(E3325,State_code!$B$1:$C$56, 2, FALSE)</f>
        <v>UT</v>
      </c>
      <c r="G3325" s="1">
        <v>4904.0</v>
      </c>
      <c r="H3325" s="1">
        <v>-2.0</v>
      </c>
      <c r="I3325" s="1" t="s">
        <v>4029</v>
      </c>
      <c r="J3325" s="5">
        <v>3.0</v>
      </c>
    </row>
    <row r="3326" hidden="1">
      <c r="A3326" s="1" t="s">
        <v>4030</v>
      </c>
      <c r="B3326" s="1">
        <v>230418.0</v>
      </c>
      <c r="C3326" s="1">
        <v>7.0</v>
      </c>
      <c r="D3326" s="1">
        <v>1.0</v>
      </c>
      <c r="E3326" s="1">
        <f t="shared" si="1"/>
        <v>49</v>
      </c>
      <c r="F3326" s="1" t="str">
        <f>VLOOKUP(E3326,State_code!$B$1:$C$56, 2, FALSE)</f>
        <v>UT</v>
      </c>
      <c r="G3326" s="1">
        <v>4902.0</v>
      </c>
      <c r="H3326" s="1">
        <v>94.0</v>
      </c>
      <c r="I3326" s="1" t="s">
        <v>4030</v>
      </c>
      <c r="J3326" s="5">
        <v>1.0</v>
      </c>
    </row>
    <row r="3327" hidden="1">
      <c r="A3327" s="1" t="s">
        <v>4031</v>
      </c>
      <c r="B3327" s="1">
        <v>230490.0</v>
      </c>
      <c r="C3327" s="1">
        <v>7.0</v>
      </c>
      <c r="D3327" s="1">
        <v>-2.0</v>
      </c>
      <c r="E3327" s="1">
        <f t="shared" si="1"/>
        <v>49</v>
      </c>
      <c r="F3327" s="1" t="str">
        <f>VLOOKUP(E3327,State_code!$B$1:$C$56, 2, FALSE)</f>
        <v>UT</v>
      </c>
      <c r="G3327" s="1">
        <v>4901.0</v>
      </c>
      <c r="H3327" s="1">
        <v>-2.0</v>
      </c>
      <c r="I3327" s="1" t="s">
        <v>4031</v>
      </c>
      <c r="J3327" s="5">
        <v>1.0</v>
      </c>
    </row>
    <row r="3328" hidden="1">
      <c r="A3328" s="1" t="s">
        <v>4032</v>
      </c>
      <c r="B3328" s="1">
        <v>230597.0</v>
      </c>
      <c r="C3328" s="1">
        <v>7.0</v>
      </c>
      <c r="D3328" s="1">
        <v>14.0</v>
      </c>
      <c r="E3328" s="1">
        <f t="shared" si="1"/>
        <v>49</v>
      </c>
      <c r="F3328" s="1" t="str">
        <f>VLOOKUP(E3328,State_code!$B$1:$C$56, 2, FALSE)</f>
        <v>UT</v>
      </c>
      <c r="G3328" s="1">
        <v>4904.0</v>
      </c>
      <c r="H3328" s="1">
        <v>-2.0</v>
      </c>
      <c r="I3328" s="1" t="s">
        <v>4032</v>
      </c>
      <c r="J3328" s="5">
        <v>1.0</v>
      </c>
    </row>
    <row r="3329" hidden="1">
      <c r="A3329" s="1" t="s">
        <v>4033</v>
      </c>
      <c r="B3329" s="1">
        <v>230603.0</v>
      </c>
      <c r="C3329" s="1">
        <v>7.0</v>
      </c>
      <c r="D3329" s="1">
        <v>18.0</v>
      </c>
      <c r="E3329" s="1">
        <f t="shared" si="1"/>
        <v>49</v>
      </c>
      <c r="F3329" s="1" t="str">
        <f>VLOOKUP(E3329,State_code!$B$1:$C$56, 2, FALSE)</f>
        <v>UT</v>
      </c>
      <c r="G3329" s="1">
        <v>4902.0</v>
      </c>
      <c r="H3329" s="1">
        <v>-2.0</v>
      </c>
      <c r="I3329" s="1" t="s">
        <v>4033</v>
      </c>
      <c r="J3329" s="5">
        <v>2.0</v>
      </c>
    </row>
    <row r="3330" hidden="1">
      <c r="A3330" s="1" t="s">
        <v>4034</v>
      </c>
      <c r="B3330" s="1">
        <v>230676.0</v>
      </c>
      <c r="C3330" s="1">
        <v>7.0</v>
      </c>
      <c r="D3330" s="1">
        <v>-2.0</v>
      </c>
      <c r="E3330" s="1">
        <f t="shared" si="1"/>
        <v>49</v>
      </c>
      <c r="F3330" s="1" t="str">
        <f>VLOOKUP(E3330,State_code!$B$1:$C$56, 2, FALSE)</f>
        <v>UT</v>
      </c>
      <c r="G3330" s="1">
        <v>4903.0</v>
      </c>
      <c r="H3330" s="1">
        <v>-2.0</v>
      </c>
      <c r="I3330" s="1" t="s">
        <v>4034</v>
      </c>
      <c r="J3330" s="5">
        <v>4.0</v>
      </c>
    </row>
    <row r="3331" hidden="1">
      <c r="A3331" s="1" t="s">
        <v>4035</v>
      </c>
      <c r="B3331" s="1">
        <v>230728.0</v>
      </c>
      <c r="C3331" s="1">
        <v>7.0</v>
      </c>
      <c r="D3331" s="1">
        <v>15.0</v>
      </c>
      <c r="E3331" s="1">
        <f t="shared" si="1"/>
        <v>49</v>
      </c>
      <c r="F3331" s="1" t="str">
        <f>VLOOKUP(E3331,State_code!$B$1:$C$56, 2, FALSE)</f>
        <v>UT</v>
      </c>
      <c r="G3331" s="1">
        <v>4901.0</v>
      </c>
      <c r="H3331" s="1">
        <v>-2.0</v>
      </c>
      <c r="I3331" s="1" t="s">
        <v>4035</v>
      </c>
      <c r="J3331" s="5">
        <v>4.0</v>
      </c>
    </row>
    <row r="3332" hidden="1">
      <c r="A3332" s="1" t="s">
        <v>4036</v>
      </c>
      <c r="B3332" s="1">
        <v>230737.0</v>
      </c>
      <c r="C3332" s="1">
        <v>7.0</v>
      </c>
      <c r="D3332" s="1">
        <v>18.0</v>
      </c>
      <c r="E3332" s="1">
        <f t="shared" si="1"/>
        <v>49</v>
      </c>
      <c r="F3332" s="1" t="str">
        <f>VLOOKUP(E3332,State_code!$B$1:$C$56, 2, FALSE)</f>
        <v>UT</v>
      </c>
      <c r="G3332" s="1">
        <v>4903.0</v>
      </c>
      <c r="H3332" s="1">
        <v>-2.0</v>
      </c>
      <c r="I3332" s="1" t="s">
        <v>4036</v>
      </c>
      <c r="J3332" s="5">
        <v>1.0</v>
      </c>
    </row>
    <row r="3333" hidden="1">
      <c r="A3333" s="1" t="s">
        <v>4037</v>
      </c>
      <c r="B3333" s="1">
        <v>230746.0</v>
      </c>
      <c r="C3333" s="1">
        <v>7.0</v>
      </c>
      <c r="D3333" s="1">
        <v>2.0</v>
      </c>
      <c r="E3333" s="1">
        <f t="shared" si="1"/>
        <v>49</v>
      </c>
      <c r="F3333" s="1" t="str">
        <f>VLOOKUP(E3333,State_code!$B$1:$C$56, 2, FALSE)</f>
        <v>UT</v>
      </c>
      <c r="G3333" s="1">
        <v>4904.0</v>
      </c>
      <c r="H3333" s="1">
        <v>-2.0</v>
      </c>
      <c r="I3333" s="1" t="s">
        <v>4037</v>
      </c>
      <c r="J3333" s="5">
        <v>4.0</v>
      </c>
    </row>
    <row r="3334" hidden="1">
      <c r="A3334" s="1" t="s">
        <v>4038</v>
      </c>
      <c r="B3334" s="1">
        <v>230764.0</v>
      </c>
      <c r="C3334" s="1">
        <v>7.0</v>
      </c>
      <c r="D3334" s="1">
        <v>15.0</v>
      </c>
      <c r="E3334" s="1">
        <f t="shared" si="1"/>
        <v>49</v>
      </c>
      <c r="F3334" s="1" t="str">
        <f>VLOOKUP(E3334,State_code!$B$1:$C$56, 2, FALSE)</f>
        <v>UT</v>
      </c>
      <c r="G3334" s="1">
        <v>4901.0</v>
      </c>
      <c r="H3334" s="1">
        <v>-2.0</v>
      </c>
      <c r="I3334" s="1" t="s">
        <v>4038</v>
      </c>
      <c r="J3334" s="5">
        <v>1.0</v>
      </c>
    </row>
    <row r="3335" hidden="1">
      <c r="A3335" s="1" t="s">
        <v>4039</v>
      </c>
      <c r="B3335" s="1">
        <v>230782.0</v>
      </c>
      <c r="C3335" s="1">
        <v>7.0</v>
      </c>
      <c r="D3335" s="1">
        <v>18.0</v>
      </c>
      <c r="E3335" s="1">
        <f t="shared" si="1"/>
        <v>49</v>
      </c>
      <c r="F3335" s="1" t="str">
        <f>VLOOKUP(E3335,State_code!$B$1:$C$56, 2, FALSE)</f>
        <v>UT</v>
      </c>
      <c r="G3335" s="1">
        <v>4901.0</v>
      </c>
      <c r="H3335" s="1">
        <v>-2.0</v>
      </c>
      <c r="I3335" s="1" t="s">
        <v>4039</v>
      </c>
      <c r="J3335" s="5">
        <v>1.0</v>
      </c>
    </row>
    <row r="3336" hidden="1">
      <c r="A3336" s="1" t="s">
        <v>243</v>
      </c>
      <c r="B3336" s="1">
        <v>230807.0</v>
      </c>
      <c r="C3336" s="1">
        <v>7.0</v>
      </c>
      <c r="D3336" s="1">
        <v>19.0</v>
      </c>
      <c r="E3336" s="1">
        <f t="shared" si="1"/>
        <v>49</v>
      </c>
      <c r="F3336" s="1" t="str">
        <f>VLOOKUP(E3336,State_code!$B$1:$C$56, 2, FALSE)</f>
        <v>UT</v>
      </c>
      <c r="G3336" s="1">
        <v>4902.0</v>
      </c>
      <c r="H3336" s="1">
        <v>-2.0</v>
      </c>
      <c r="I3336" s="1" t="s">
        <v>243</v>
      </c>
      <c r="J3336" s="5">
        <v>3.0</v>
      </c>
    </row>
    <row r="3337" hidden="1">
      <c r="A3337" s="1" t="s">
        <v>1003</v>
      </c>
      <c r="B3337" s="1">
        <v>230816.0</v>
      </c>
      <c r="C3337" s="1">
        <v>1.0</v>
      </c>
      <c r="D3337" s="1">
        <v>21.0</v>
      </c>
      <c r="E3337" s="1">
        <f t="shared" si="1"/>
        <v>50</v>
      </c>
      <c r="F3337" s="1" t="str">
        <f>VLOOKUP(E3337,State_code!$B$1:$C$56, 2, FALSE)</f>
        <v>VT</v>
      </c>
      <c r="G3337" s="1">
        <v>5000.0</v>
      </c>
      <c r="H3337" s="1">
        <v>-2.0</v>
      </c>
      <c r="I3337" s="1" t="s">
        <v>1003</v>
      </c>
      <c r="J3337" s="5">
        <v>3.0</v>
      </c>
    </row>
    <row r="3338" hidden="1">
      <c r="A3338" s="1" t="s">
        <v>4040</v>
      </c>
      <c r="B3338" s="1">
        <v>230834.0</v>
      </c>
      <c r="C3338" s="1">
        <v>1.0</v>
      </c>
      <c r="D3338" s="1">
        <v>20.0</v>
      </c>
      <c r="E3338" s="1">
        <f t="shared" si="1"/>
        <v>50</v>
      </c>
      <c r="F3338" s="1" t="str">
        <f>VLOOKUP(E3338,State_code!$B$1:$C$56, 2, FALSE)</f>
        <v>VT</v>
      </c>
      <c r="G3338" s="1">
        <v>5000.0</v>
      </c>
      <c r="H3338" s="1" t="e">
        <v>#N/A</v>
      </c>
      <c r="I3338" s="1" t="s">
        <v>4040</v>
      </c>
      <c r="J3338" s="5">
        <v>3.0</v>
      </c>
    </row>
    <row r="3339" hidden="1">
      <c r="A3339" s="1" t="s">
        <v>415</v>
      </c>
      <c r="B3339" s="1">
        <v>230852.0</v>
      </c>
      <c r="C3339" s="1">
        <v>1.0</v>
      </c>
      <c r="D3339" s="1">
        <v>18.0</v>
      </c>
      <c r="E3339" s="1">
        <f t="shared" si="1"/>
        <v>50</v>
      </c>
      <c r="F3339" s="1" t="str">
        <f>VLOOKUP(E3339,State_code!$B$1:$C$56, 2, FALSE)</f>
        <v>VT</v>
      </c>
      <c r="G3339" s="1">
        <v>5000.0</v>
      </c>
      <c r="H3339" s="1">
        <v>-2.0</v>
      </c>
      <c r="I3339" s="1" t="s">
        <v>415</v>
      </c>
      <c r="J3339" s="5">
        <v>1.0</v>
      </c>
    </row>
    <row r="3340" hidden="1">
      <c r="A3340" s="1" t="s">
        <v>4041</v>
      </c>
      <c r="B3340" s="1">
        <v>230861.0</v>
      </c>
      <c r="C3340" s="1">
        <v>1.0</v>
      </c>
      <c r="D3340" s="1">
        <v>6.0</v>
      </c>
      <c r="E3340" s="1">
        <f t="shared" si="1"/>
        <v>50</v>
      </c>
      <c r="F3340" s="1" t="str">
        <f>VLOOKUP(E3340,State_code!$B$1:$C$56, 2, FALSE)</f>
        <v>VT</v>
      </c>
      <c r="G3340" s="1">
        <v>5000.0</v>
      </c>
      <c r="H3340" s="1">
        <v>-2.0</v>
      </c>
      <c r="I3340" s="1" t="s">
        <v>4041</v>
      </c>
      <c r="J3340" s="5">
        <v>1.0</v>
      </c>
    </row>
    <row r="3341" hidden="1">
      <c r="A3341" s="1" t="s">
        <v>4042</v>
      </c>
      <c r="B3341" s="1">
        <v>230889.0</v>
      </c>
      <c r="C3341" s="1">
        <v>1.0</v>
      </c>
      <c r="D3341" s="1">
        <v>20.0</v>
      </c>
      <c r="E3341" s="1">
        <f t="shared" si="1"/>
        <v>50</v>
      </c>
      <c r="F3341" s="1" t="str">
        <f>VLOOKUP(E3341,State_code!$B$1:$C$56, 2, FALSE)</f>
        <v>VT</v>
      </c>
      <c r="G3341" s="1">
        <v>5000.0</v>
      </c>
      <c r="H3341" s="1">
        <v>-2.0</v>
      </c>
      <c r="I3341" s="1" t="s">
        <v>4042</v>
      </c>
      <c r="J3341" s="5">
        <v>1.0</v>
      </c>
    </row>
    <row r="3342" hidden="1">
      <c r="A3342" s="1" t="s">
        <v>4043</v>
      </c>
      <c r="B3342" s="1">
        <v>230913.0</v>
      </c>
      <c r="C3342" s="1">
        <v>1.0</v>
      </c>
      <c r="D3342" s="1">
        <v>20.0</v>
      </c>
      <c r="E3342" s="1">
        <f t="shared" si="1"/>
        <v>50</v>
      </c>
      <c r="F3342" s="1" t="str">
        <f>VLOOKUP(E3342,State_code!$B$1:$C$56, 2, FALSE)</f>
        <v>VT</v>
      </c>
      <c r="G3342" s="1">
        <v>5000.0</v>
      </c>
      <c r="H3342" s="1" t="e">
        <v>#N/A</v>
      </c>
      <c r="I3342" s="1" t="s">
        <v>4043</v>
      </c>
      <c r="J3342" s="5">
        <v>4.0</v>
      </c>
    </row>
    <row r="3343" hidden="1">
      <c r="A3343" s="1" t="s">
        <v>68</v>
      </c>
      <c r="B3343" s="1">
        <v>230959.0</v>
      </c>
      <c r="C3343" s="1">
        <v>1.0</v>
      </c>
      <c r="D3343" s="1">
        <v>21.0</v>
      </c>
      <c r="E3343" s="1">
        <f t="shared" si="1"/>
        <v>50</v>
      </c>
      <c r="F3343" s="1" t="str">
        <f>VLOOKUP(E3343,State_code!$B$1:$C$56, 2, FALSE)</f>
        <v>VT</v>
      </c>
      <c r="G3343" s="1">
        <v>5000.0</v>
      </c>
      <c r="H3343" s="1">
        <v>-2.0</v>
      </c>
      <c r="I3343" s="1" t="s">
        <v>68</v>
      </c>
      <c r="J3343" s="5">
        <v>1.0</v>
      </c>
    </row>
    <row r="3344" hidden="1">
      <c r="A3344" s="1" t="s">
        <v>4044</v>
      </c>
      <c r="B3344" s="1">
        <v>230995.0</v>
      </c>
      <c r="C3344" s="1">
        <v>1.0</v>
      </c>
      <c r="D3344" s="1">
        <v>18.0</v>
      </c>
      <c r="E3344" s="1">
        <f t="shared" si="1"/>
        <v>50</v>
      </c>
      <c r="F3344" s="1" t="str">
        <f>VLOOKUP(E3344,State_code!$B$1:$C$56, 2, FALSE)</f>
        <v>VT</v>
      </c>
      <c r="G3344" s="1">
        <v>5000.0</v>
      </c>
      <c r="H3344" s="1">
        <v>-2.0</v>
      </c>
      <c r="I3344" s="1" t="s">
        <v>4044</v>
      </c>
      <c r="J3344" s="5">
        <v>1.0</v>
      </c>
    </row>
    <row r="3345" hidden="1">
      <c r="A3345" s="1" t="s">
        <v>4045</v>
      </c>
      <c r="B3345" s="1">
        <v>231004.0</v>
      </c>
      <c r="C3345" s="1">
        <v>1.0</v>
      </c>
      <c r="D3345" s="1">
        <v>-2.0</v>
      </c>
      <c r="E3345" s="1">
        <f t="shared" si="1"/>
        <v>50</v>
      </c>
      <c r="F3345" s="1" t="str">
        <f>VLOOKUP(E3345,State_code!$B$1:$C$56, 2, FALSE)</f>
        <v>VT</v>
      </c>
      <c r="G3345" s="1">
        <v>5000.0</v>
      </c>
      <c r="H3345" s="1">
        <v>-2.0</v>
      </c>
      <c r="I3345" s="1" t="s">
        <v>4045</v>
      </c>
      <c r="J3345" s="5">
        <v>4.0</v>
      </c>
    </row>
    <row r="3346" hidden="1">
      <c r="A3346" s="1" t="s">
        <v>766</v>
      </c>
      <c r="B3346" s="1">
        <v>231059.0</v>
      </c>
      <c r="C3346" s="1">
        <v>1.0</v>
      </c>
      <c r="D3346" s="1">
        <v>21.0</v>
      </c>
      <c r="E3346" s="1">
        <f t="shared" si="1"/>
        <v>50</v>
      </c>
      <c r="F3346" s="1" t="str">
        <f>VLOOKUP(E3346,State_code!$B$1:$C$56, 2, FALSE)</f>
        <v>VT</v>
      </c>
      <c r="G3346" s="1">
        <v>5000.0</v>
      </c>
      <c r="H3346" s="1">
        <v>30.0</v>
      </c>
      <c r="I3346" s="1" t="s">
        <v>766</v>
      </c>
      <c r="J3346" s="5">
        <v>3.0</v>
      </c>
    </row>
    <row r="3347" hidden="1">
      <c r="A3347" s="1" t="s">
        <v>4046</v>
      </c>
      <c r="B3347" s="1">
        <v>231068.0</v>
      </c>
      <c r="C3347" s="1">
        <v>1.0</v>
      </c>
      <c r="D3347" s="1">
        <v>20.0</v>
      </c>
      <c r="E3347" s="1">
        <f t="shared" si="1"/>
        <v>50</v>
      </c>
      <c r="F3347" s="1" t="str">
        <f>VLOOKUP(E3347,State_code!$B$1:$C$56, 2, FALSE)</f>
        <v>VT</v>
      </c>
      <c r="G3347" s="1">
        <v>5000.0</v>
      </c>
      <c r="H3347" s="1">
        <v>-2.0</v>
      </c>
      <c r="I3347" s="1" t="s">
        <v>4046</v>
      </c>
      <c r="J3347" s="5">
        <v>4.0</v>
      </c>
    </row>
    <row r="3348" hidden="1">
      <c r="A3348" s="1" t="s">
        <v>959</v>
      </c>
      <c r="B3348" s="1">
        <v>231095.0</v>
      </c>
      <c r="C3348" s="1">
        <v>1.0</v>
      </c>
      <c r="D3348" s="1">
        <v>22.0</v>
      </c>
      <c r="E3348" s="1">
        <f t="shared" si="1"/>
        <v>50</v>
      </c>
      <c r="F3348" s="1" t="str">
        <f>VLOOKUP(E3348,State_code!$B$1:$C$56, 2, FALSE)</f>
        <v>VT</v>
      </c>
      <c r="G3348" s="1">
        <v>5000.0</v>
      </c>
      <c r="H3348" s="1">
        <v>-2.0</v>
      </c>
      <c r="I3348" s="1" t="s">
        <v>959</v>
      </c>
      <c r="J3348" s="5">
        <v>1.0</v>
      </c>
    </row>
    <row r="3349" hidden="1">
      <c r="A3349" s="1" t="s">
        <v>4047</v>
      </c>
      <c r="B3349" s="1">
        <v>231147.0</v>
      </c>
      <c r="C3349" s="1">
        <v>1.0</v>
      </c>
      <c r="D3349" s="1">
        <v>31.0</v>
      </c>
      <c r="E3349" s="1">
        <f t="shared" si="1"/>
        <v>50</v>
      </c>
      <c r="F3349" s="1" t="str">
        <f>VLOOKUP(E3349,State_code!$B$1:$C$56, 2, FALSE)</f>
        <v>VT</v>
      </c>
      <c r="G3349" s="1">
        <v>5000.0</v>
      </c>
      <c r="H3349" s="1">
        <v>-2.0</v>
      </c>
      <c r="I3349" s="1" t="s">
        <v>4047</v>
      </c>
      <c r="J3349" s="5">
        <v>4.0</v>
      </c>
    </row>
    <row r="3350" hidden="1">
      <c r="A3350" s="1" t="s">
        <v>4048</v>
      </c>
      <c r="B3350" s="1">
        <v>231156.0</v>
      </c>
      <c r="C3350" s="1">
        <v>1.0</v>
      </c>
      <c r="D3350" s="1">
        <v>-2.0</v>
      </c>
      <c r="E3350" s="1">
        <f t="shared" si="1"/>
        <v>50</v>
      </c>
      <c r="F3350" s="1" t="str">
        <f>VLOOKUP(E3350,State_code!$B$1:$C$56, 2, FALSE)</f>
        <v>VT</v>
      </c>
      <c r="G3350" s="1">
        <v>5000.0</v>
      </c>
      <c r="H3350" s="1">
        <v>-2.0</v>
      </c>
      <c r="I3350" s="1" t="s">
        <v>4048</v>
      </c>
      <c r="J3350" s="5">
        <v>2.0</v>
      </c>
    </row>
    <row r="3351" hidden="1">
      <c r="A3351" s="1" t="s">
        <v>4049</v>
      </c>
      <c r="B3351" s="1">
        <v>231165.0</v>
      </c>
      <c r="C3351" s="1">
        <v>1.0</v>
      </c>
      <c r="D3351" s="1">
        <v>23.0</v>
      </c>
      <c r="E3351" s="1">
        <f t="shared" si="1"/>
        <v>50</v>
      </c>
      <c r="F3351" s="1" t="str">
        <f>VLOOKUP(E3351,State_code!$B$1:$C$56, 2, FALSE)</f>
        <v>VT</v>
      </c>
      <c r="G3351" s="1">
        <v>5000.0</v>
      </c>
      <c r="H3351" s="1">
        <v>-2.0</v>
      </c>
      <c r="I3351" s="1" t="s">
        <v>4049</v>
      </c>
      <c r="J3351" s="5">
        <v>1.0</v>
      </c>
    </row>
    <row r="3352" hidden="1">
      <c r="A3352" s="1" t="s">
        <v>781</v>
      </c>
      <c r="B3352" s="1">
        <v>231174.0</v>
      </c>
      <c r="C3352" s="1">
        <v>1.0</v>
      </c>
      <c r="D3352" s="1">
        <v>16.0</v>
      </c>
      <c r="E3352" s="1">
        <f t="shared" si="1"/>
        <v>50</v>
      </c>
      <c r="F3352" s="1" t="str">
        <f>VLOOKUP(E3352,State_code!$B$1:$C$56, 2, FALSE)</f>
        <v>VT</v>
      </c>
      <c r="G3352" s="1">
        <v>5000.0</v>
      </c>
      <c r="H3352" s="1">
        <v>-2.0</v>
      </c>
      <c r="I3352" s="1" t="s">
        <v>781</v>
      </c>
      <c r="J3352" s="5">
        <v>2.0</v>
      </c>
    </row>
    <row r="3353" hidden="1">
      <c r="A3353" s="1" t="s">
        <v>4050</v>
      </c>
      <c r="B3353" s="1">
        <v>231280.0</v>
      </c>
      <c r="C3353" s="1">
        <v>5.0</v>
      </c>
      <c r="D3353" s="1">
        <v>-2.0</v>
      </c>
      <c r="E3353" s="1">
        <f t="shared" si="1"/>
        <v>51</v>
      </c>
      <c r="F3353" s="1" t="str">
        <f>VLOOKUP(E3353,State_code!$B$1:$C$56, 2, FALSE)</f>
        <v>VA</v>
      </c>
      <c r="G3353" s="1">
        <v>5106.0</v>
      </c>
      <c r="H3353" s="1">
        <v>-2.0</v>
      </c>
      <c r="I3353" s="1" t="s">
        <v>4050</v>
      </c>
      <c r="J3353" s="5">
        <v>1.0</v>
      </c>
    </row>
    <row r="3354" hidden="1">
      <c r="A3354" s="1" t="s">
        <v>4051</v>
      </c>
      <c r="B3354" s="1">
        <v>231411.0</v>
      </c>
      <c r="C3354" s="1">
        <v>5.0</v>
      </c>
      <c r="D3354" s="1">
        <v>11.0</v>
      </c>
      <c r="E3354" s="1">
        <f t="shared" si="1"/>
        <v>51</v>
      </c>
      <c r="F3354" s="1" t="str">
        <f>VLOOKUP(E3354,State_code!$B$1:$C$56, 2, FALSE)</f>
        <v>VA</v>
      </c>
      <c r="G3354" s="1">
        <v>5102.0</v>
      </c>
      <c r="H3354" s="1">
        <v>-2.0</v>
      </c>
      <c r="I3354" s="1" t="s">
        <v>4051</v>
      </c>
      <c r="J3354" s="5">
        <v>3.0</v>
      </c>
    </row>
    <row r="3355" hidden="1">
      <c r="A3355" s="1" t="s">
        <v>4052</v>
      </c>
      <c r="B3355" s="1">
        <v>231420.0</v>
      </c>
      <c r="C3355" s="1">
        <v>5.0</v>
      </c>
      <c r="D3355" s="1">
        <v>19.0</v>
      </c>
      <c r="E3355" s="1">
        <f t="shared" si="1"/>
        <v>51</v>
      </c>
      <c r="F3355" s="1" t="str">
        <f>VLOOKUP(E3355,State_code!$B$1:$C$56, 2, FALSE)</f>
        <v>VA</v>
      </c>
      <c r="G3355" s="1">
        <v>5105.0</v>
      </c>
      <c r="H3355" s="1">
        <v>54.0</v>
      </c>
      <c r="I3355" s="1" t="s">
        <v>4052</v>
      </c>
      <c r="J3355" s="5">
        <v>2.0</v>
      </c>
    </row>
    <row r="3356" hidden="1">
      <c r="A3356" s="1" t="s">
        <v>3090</v>
      </c>
      <c r="B3356" s="1">
        <v>231536.0</v>
      </c>
      <c r="C3356" s="1">
        <v>5.0</v>
      </c>
      <c r="D3356" s="1">
        <v>2.0</v>
      </c>
      <c r="E3356" s="1">
        <f t="shared" si="1"/>
        <v>51</v>
      </c>
      <c r="F3356" s="1" t="str">
        <f>VLOOKUP(E3356,State_code!$B$1:$C$56, 2, FALSE)</f>
        <v>VA</v>
      </c>
      <c r="G3356" s="1">
        <v>5106.0</v>
      </c>
      <c r="H3356" s="1">
        <v>-2.0</v>
      </c>
      <c r="I3356" s="1" t="s">
        <v>3090</v>
      </c>
      <c r="J3356" s="5">
        <v>1.0</v>
      </c>
    </row>
    <row r="3357" hidden="1">
      <c r="A3357" s="1" t="s">
        <v>4053</v>
      </c>
      <c r="B3357" s="1">
        <v>231554.0</v>
      </c>
      <c r="C3357" s="1">
        <v>5.0</v>
      </c>
      <c r="D3357" s="1">
        <v>19.0</v>
      </c>
      <c r="E3357" s="1">
        <f t="shared" si="1"/>
        <v>51</v>
      </c>
      <c r="F3357" s="1" t="str">
        <f>VLOOKUP(E3357,State_code!$B$1:$C$56, 2, FALSE)</f>
        <v>VA</v>
      </c>
      <c r="G3357" s="1">
        <v>5109.0</v>
      </c>
      <c r="H3357" s="1">
        <v>54.0</v>
      </c>
      <c r="I3357" s="1" t="s">
        <v>4053</v>
      </c>
      <c r="J3357" s="5">
        <v>1.0</v>
      </c>
    </row>
    <row r="3358" hidden="1">
      <c r="A3358" s="1" t="s">
        <v>4054</v>
      </c>
      <c r="B3358" s="1">
        <v>231581.0</v>
      </c>
      <c r="C3358" s="1">
        <v>5.0</v>
      </c>
      <c r="D3358" s="1">
        <v>21.0</v>
      </c>
      <c r="E3358" s="1">
        <f t="shared" si="1"/>
        <v>51</v>
      </c>
      <c r="F3358" s="1" t="str">
        <f>VLOOKUP(E3358,State_code!$B$1:$C$56, 2, FALSE)</f>
        <v>VA</v>
      </c>
      <c r="G3358" s="1">
        <v>5106.0</v>
      </c>
      <c r="H3358" s="1">
        <v>58.0</v>
      </c>
      <c r="I3358" s="1" t="s">
        <v>4054</v>
      </c>
      <c r="J3358" s="5">
        <v>1.0</v>
      </c>
    </row>
    <row r="3359" hidden="1">
      <c r="A3359" s="1" t="s">
        <v>4055</v>
      </c>
      <c r="B3359" s="1">
        <v>231624.0</v>
      </c>
      <c r="C3359" s="1">
        <v>5.0</v>
      </c>
      <c r="D3359" s="1">
        <v>16.0</v>
      </c>
      <c r="E3359" s="1">
        <f t="shared" si="1"/>
        <v>51</v>
      </c>
      <c r="F3359" s="1" t="str">
        <f>VLOOKUP(E3359,State_code!$B$1:$C$56, 2, FALSE)</f>
        <v>VA</v>
      </c>
      <c r="G3359" s="1">
        <v>5101.0</v>
      </c>
      <c r="H3359" s="1">
        <v>-2.0</v>
      </c>
      <c r="I3359" s="1" t="s">
        <v>4055</v>
      </c>
      <c r="J3359" s="5">
        <v>1.0</v>
      </c>
    </row>
    <row r="3360" hidden="1">
      <c r="A3360" s="1" t="s">
        <v>4056</v>
      </c>
      <c r="B3360" s="1">
        <v>231651.0</v>
      </c>
      <c r="C3360" s="1">
        <v>5.0</v>
      </c>
      <c r="D3360" s="1">
        <v>17.0</v>
      </c>
      <c r="E3360" s="1">
        <f t="shared" si="1"/>
        <v>51</v>
      </c>
      <c r="F3360" s="1" t="str">
        <f>VLOOKUP(E3360,State_code!$B$1:$C$56, 2, FALSE)</f>
        <v>VA</v>
      </c>
      <c r="G3360" s="1">
        <v>5102.0</v>
      </c>
      <c r="H3360" s="1">
        <v>-2.0</v>
      </c>
      <c r="I3360" s="1" t="s">
        <v>4056</v>
      </c>
      <c r="J3360" s="5">
        <v>1.0</v>
      </c>
    </row>
    <row r="3361" hidden="1">
      <c r="A3361" s="1" t="s">
        <v>3242</v>
      </c>
      <c r="B3361" s="1">
        <v>231688.0</v>
      </c>
      <c r="C3361" s="1">
        <v>5.0</v>
      </c>
      <c r="D3361" s="1">
        <v>-2.0</v>
      </c>
      <c r="E3361" s="1">
        <f t="shared" si="1"/>
        <v>51</v>
      </c>
      <c r="F3361" s="1" t="str">
        <f>VLOOKUP(E3361,State_code!$B$1:$C$56, 2, FALSE)</f>
        <v>VA</v>
      </c>
      <c r="G3361" s="1">
        <v>5103.0</v>
      </c>
      <c r="H3361" s="1">
        <v>-2.0</v>
      </c>
      <c r="I3361" s="1" t="s">
        <v>3242</v>
      </c>
      <c r="J3361" s="5">
        <v>4.0</v>
      </c>
    </row>
    <row r="3362" hidden="1">
      <c r="A3362" s="1" t="s">
        <v>4057</v>
      </c>
      <c r="B3362" s="1">
        <v>231697.0</v>
      </c>
      <c r="C3362" s="1">
        <v>5.0</v>
      </c>
      <c r="D3362" s="1">
        <v>3.0</v>
      </c>
      <c r="E3362" s="1">
        <f t="shared" si="1"/>
        <v>51</v>
      </c>
      <c r="F3362" s="1" t="str">
        <f>VLOOKUP(E3362,State_code!$B$1:$C$56, 2, FALSE)</f>
        <v>VA</v>
      </c>
      <c r="G3362" s="1">
        <v>5105.0</v>
      </c>
      <c r="H3362" s="1">
        <v>-2.0</v>
      </c>
      <c r="I3362" s="1" t="s">
        <v>4057</v>
      </c>
      <c r="J3362" s="5">
        <v>1.0</v>
      </c>
    </row>
    <row r="3363" hidden="1">
      <c r="A3363" s="1" t="s">
        <v>4058</v>
      </c>
      <c r="B3363" s="1">
        <v>231712.0</v>
      </c>
      <c r="C3363" s="1">
        <v>5.0</v>
      </c>
      <c r="D3363" s="1">
        <v>20.0</v>
      </c>
      <c r="E3363" s="1">
        <f t="shared" si="1"/>
        <v>51</v>
      </c>
      <c r="F3363" s="1" t="str">
        <f>VLOOKUP(E3363,State_code!$B$1:$C$56, 2, FALSE)</f>
        <v>VA</v>
      </c>
      <c r="G3363" s="1">
        <v>5103.0</v>
      </c>
      <c r="H3363" s="1">
        <v>-2.0</v>
      </c>
      <c r="I3363" s="1" t="s">
        <v>4058</v>
      </c>
      <c r="J3363" s="5">
        <v>1.0</v>
      </c>
    </row>
    <row r="3364" hidden="1">
      <c r="A3364" s="1" t="s">
        <v>4059</v>
      </c>
      <c r="B3364" s="1">
        <v>231785.0</v>
      </c>
      <c r="C3364" s="1">
        <v>5.0</v>
      </c>
      <c r="D3364" s="1">
        <v>14.0</v>
      </c>
      <c r="E3364" s="1">
        <f t="shared" si="1"/>
        <v>51</v>
      </c>
      <c r="F3364" s="1" t="str">
        <f>VLOOKUP(E3364,State_code!$B$1:$C$56, 2, FALSE)</f>
        <v>VA</v>
      </c>
      <c r="G3364" s="1">
        <v>5102.0</v>
      </c>
      <c r="H3364" s="1">
        <v>-2.0</v>
      </c>
      <c r="I3364" s="1" t="s">
        <v>4059</v>
      </c>
      <c r="J3364" s="5">
        <v>2.0</v>
      </c>
    </row>
    <row r="3365" hidden="1">
      <c r="A3365" s="1" t="s">
        <v>4060</v>
      </c>
      <c r="B3365" s="1">
        <v>231873.0</v>
      </c>
      <c r="C3365" s="1">
        <v>5.0</v>
      </c>
      <c r="D3365" s="1">
        <v>3.0</v>
      </c>
      <c r="E3365" s="1">
        <f t="shared" si="1"/>
        <v>51</v>
      </c>
      <c r="F3365" s="1" t="str">
        <f>VLOOKUP(E3365,State_code!$B$1:$C$56, 2, FALSE)</f>
        <v>VA</v>
      </c>
      <c r="G3365" s="1">
        <v>5106.0</v>
      </c>
      <c r="H3365" s="1">
        <v>-2.0</v>
      </c>
      <c r="I3365" s="1" t="s">
        <v>4060</v>
      </c>
      <c r="J3365" s="5">
        <v>4.0</v>
      </c>
    </row>
    <row r="3366" hidden="1">
      <c r="A3366" s="1" t="s">
        <v>4061</v>
      </c>
      <c r="B3366" s="1">
        <v>231882.0</v>
      </c>
      <c r="C3366" s="1">
        <v>5.0</v>
      </c>
      <c r="D3366" s="1">
        <v>6.0</v>
      </c>
      <c r="E3366" s="1">
        <f t="shared" si="1"/>
        <v>51</v>
      </c>
      <c r="F3366" s="1" t="str">
        <f>VLOOKUP(E3366,State_code!$B$1:$C$56, 2, FALSE)</f>
        <v>VA</v>
      </c>
      <c r="G3366" s="1">
        <v>5105.0</v>
      </c>
      <c r="H3366" s="1">
        <v>-2.0</v>
      </c>
      <c r="I3366" s="1" t="s">
        <v>4061</v>
      </c>
      <c r="J3366" s="5">
        <v>3.0</v>
      </c>
    </row>
    <row r="3367" hidden="1">
      <c r="A3367" s="1" t="s">
        <v>4062</v>
      </c>
      <c r="B3367" s="1">
        <v>231970.0</v>
      </c>
      <c r="C3367" s="1">
        <v>5.0</v>
      </c>
      <c r="D3367" s="1">
        <v>27.0</v>
      </c>
      <c r="E3367" s="1">
        <f t="shared" si="1"/>
        <v>51</v>
      </c>
      <c r="F3367" s="1" t="str">
        <f>VLOOKUP(E3367,State_code!$B$1:$C$56, 2, FALSE)</f>
        <v>VA</v>
      </c>
      <c r="G3367" s="1">
        <v>5103.0</v>
      </c>
      <c r="H3367" s="1">
        <v>-2.0</v>
      </c>
      <c r="I3367" s="1" t="s">
        <v>4062</v>
      </c>
      <c r="J3367" s="5">
        <v>1.0</v>
      </c>
    </row>
    <row r="3368" hidden="1">
      <c r="A3368" s="1" t="s">
        <v>4063</v>
      </c>
      <c r="B3368" s="1">
        <v>232016.0</v>
      </c>
      <c r="C3368" s="1">
        <v>5.0</v>
      </c>
      <c r="D3368" s="1">
        <v>23.0</v>
      </c>
      <c r="E3368" s="1">
        <f t="shared" si="1"/>
        <v>51</v>
      </c>
      <c r="F3368" s="1" t="str">
        <f>VLOOKUP(E3368,State_code!$B$1:$C$56, 2, FALSE)</f>
        <v>VA</v>
      </c>
      <c r="G3368" s="1">
        <v>5102.0</v>
      </c>
      <c r="H3368" s="1">
        <v>-2.0</v>
      </c>
      <c r="I3368" s="1" t="s">
        <v>4063</v>
      </c>
      <c r="J3368" s="5">
        <v>2.0</v>
      </c>
    </row>
    <row r="3369" hidden="1">
      <c r="A3369" s="1" t="s">
        <v>4064</v>
      </c>
      <c r="B3369" s="1">
        <v>232025.0</v>
      </c>
      <c r="C3369" s="1">
        <v>5.0</v>
      </c>
      <c r="D3369" s="1">
        <v>19.0</v>
      </c>
      <c r="E3369" s="1">
        <f t="shared" si="1"/>
        <v>51</v>
      </c>
      <c r="F3369" s="1" t="str">
        <f>VLOOKUP(E3369,State_code!$B$1:$C$56, 2, FALSE)</f>
        <v>VA</v>
      </c>
      <c r="G3369" s="1">
        <v>5109.0</v>
      </c>
      <c r="H3369" s="1">
        <v>71.0</v>
      </c>
      <c r="I3369" s="1" t="s">
        <v>4064</v>
      </c>
      <c r="J3369" s="5">
        <v>1.0</v>
      </c>
    </row>
    <row r="3370" hidden="1">
      <c r="A3370" s="1" t="s">
        <v>4065</v>
      </c>
      <c r="B3370" s="1">
        <v>232043.0</v>
      </c>
      <c r="C3370" s="1">
        <v>5.0</v>
      </c>
      <c r="D3370" s="1">
        <v>19.0</v>
      </c>
      <c r="E3370" s="1">
        <f t="shared" si="1"/>
        <v>51</v>
      </c>
      <c r="F3370" s="1" t="str">
        <f>VLOOKUP(E3370,State_code!$B$1:$C$56, 2, FALSE)</f>
        <v>VA</v>
      </c>
      <c r="G3370" s="1">
        <v>5106.0</v>
      </c>
      <c r="H3370" s="1">
        <v>69.0</v>
      </c>
      <c r="I3370" s="1" t="s">
        <v>4065</v>
      </c>
      <c r="J3370" s="5">
        <v>4.0</v>
      </c>
    </row>
    <row r="3371" hidden="1">
      <c r="A3371" s="1" t="s">
        <v>4066</v>
      </c>
      <c r="B3371" s="1">
        <v>232052.0</v>
      </c>
      <c r="C3371" s="1">
        <v>5.0</v>
      </c>
      <c r="D3371" s="1">
        <v>6.0</v>
      </c>
      <c r="E3371" s="1">
        <f t="shared" si="1"/>
        <v>51</v>
      </c>
      <c r="F3371" s="1" t="str">
        <f>VLOOKUP(E3371,State_code!$B$1:$C$56, 2, FALSE)</f>
        <v>VA</v>
      </c>
      <c r="G3371" s="1">
        <v>5102.0</v>
      </c>
      <c r="H3371" s="1">
        <v>-2.0</v>
      </c>
      <c r="I3371" s="1" t="s">
        <v>4066</v>
      </c>
      <c r="J3371" s="5">
        <v>3.0</v>
      </c>
    </row>
    <row r="3372" hidden="1">
      <c r="A3372" s="1" t="s">
        <v>4067</v>
      </c>
      <c r="B3372" s="1">
        <v>232089.0</v>
      </c>
      <c r="C3372" s="1">
        <v>5.0</v>
      </c>
      <c r="D3372" s="1">
        <v>22.0</v>
      </c>
      <c r="E3372" s="1">
        <f t="shared" si="1"/>
        <v>51</v>
      </c>
      <c r="F3372" s="1" t="str">
        <f>VLOOKUP(E3372,State_code!$B$1:$C$56, 2, FALSE)</f>
        <v>VA</v>
      </c>
      <c r="G3372" s="1">
        <v>5109.0</v>
      </c>
      <c r="H3372" s="1">
        <v>71.0</v>
      </c>
      <c r="I3372" s="1" t="s">
        <v>4067</v>
      </c>
      <c r="J3372" s="5">
        <v>3.0</v>
      </c>
    </row>
    <row r="3373" hidden="1">
      <c r="A3373" s="1" t="s">
        <v>4068</v>
      </c>
      <c r="B3373" s="1">
        <v>232186.0</v>
      </c>
      <c r="C3373" s="1">
        <v>5.0</v>
      </c>
      <c r="D3373" s="1">
        <v>15.0</v>
      </c>
      <c r="E3373" s="1">
        <f t="shared" si="1"/>
        <v>51</v>
      </c>
      <c r="F3373" s="1" t="str">
        <f>VLOOKUP(E3373,State_code!$B$1:$C$56, 2, FALSE)</f>
        <v>VA</v>
      </c>
      <c r="G3373" s="1">
        <v>5111.0</v>
      </c>
      <c r="H3373" s="1">
        <v>-2.0</v>
      </c>
      <c r="I3373" s="1" t="s">
        <v>4068</v>
      </c>
      <c r="J3373" s="5">
        <v>4.0</v>
      </c>
    </row>
    <row r="3374" hidden="1">
      <c r="A3374" s="1" t="s">
        <v>4069</v>
      </c>
      <c r="B3374" s="1">
        <v>232195.0</v>
      </c>
      <c r="C3374" s="1">
        <v>5.0</v>
      </c>
      <c r="D3374" s="1">
        <v>2.0</v>
      </c>
      <c r="E3374" s="1">
        <f t="shared" si="1"/>
        <v>51</v>
      </c>
      <c r="F3374" s="1" t="str">
        <f>VLOOKUP(E3374,State_code!$B$1:$C$56, 2, FALSE)</f>
        <v>VA</v>
      </c>
      <c r="G3374" s="1">
        <v>5107.0</v>
      </c>
      <c r="H3374" s="1">
        <v>-2.0</v>
      </c>
      <c r="I3374" s="1" t="s">
        <v>4069</v>
      </c>
      <c r="J3374" s="5">
        <v>4.0</v>
      </c>
    </row>
    <row r="3375" hidden="1">
      <c r="A3375" s="1" t="s">
        <v>4070</v>
      </c>
      <c r="B3375" s="1">
        <v>232256.0</v>
      </c>
      <c r="C3375" s="1">
        <v>5.0</v>
      </c>
      <c r="D3375" s="1">
        <v>21.0</v>
      </c>
      <c r="E3375" s="1">
        <f t="shared" si="1"/>
        <v>51</v>
      </c>
      <c r="F3375" s="1" t="str">
        <f>VLOOKUP(E3375,State_code!$B$1:$C$56, 2, FALSE)</f>
        <v>VA</v>
      </c>
      <c r="G3375" s="1">
        <v>5105.0</v>
      </c>
      <c r="H3375" s="1">
        <v>-2.0</v>
      </c>
      <c r="I3375" s="1" t="s">
        <v>4070</v>
      </c>
      <c r="J3375" s="5">
        <v>4.0</v>
      </c>
    </row>
    <row r="3376" hidden="1">
      <c r="A3376" s="1" t="s">
        <v>4071</v>
      </c>
      <c r="B3376" s="1">
        <v>232265.0</v>
      </c>
      <c r="C3376" s="1">
        <v>5.0</v>
      </c>
      <c r="D3376" s="1">
        <v>17.0</v>
      </c>
      <c r="E3376" s="1">
        <f t="shared" si="1"/>
        <v>51</v>
      </c>
      <c r="F3376" s="1" t="str">
        <f>VLOOKUP(E3376,State_code!$B$1:$C$56, 2, FALSE)</f>
        <v>VA</v>
      </c>
      <c r="G3376" s="1">
        <v>5103.0</v>
      </c>
      <c r="H3376" s="1">
        <v>-2.0</v>
      </c>
      <c r="I3376" s="1" t="s">
        <v>4071</v>
      </c>
      <c r="J3376" s="5">
        <v>4.0</v>
      </c>
    </row>
    <row r="3377" hidden="1">
      <c r="A3377" s="1" t="s">
        <v>423</v>
      </c>
      <c r="B3377" s="1">
        <v>232308.0</v>
      </c>
      <c r="C3377" s="1">
        <v>5.0</v>
      </c>
      <c r="D3377" s="1">
        <v>21.0</v>
      </c>
      <c r="E3377" s="1">
        <f t="shared" si="1"/>
        <v>51</v>
      </c>
      <c r="F3377" s="1" t="str">
        <f>VLOOKUP(E3377,State_code!$B$1:$C$56, 2, FALSE)</f>
        <v>VA</v>
      </c>
      <c r="G3377" s="1">
        <v>5106.0</v>
      </c>
      <c r="H3377" s="1">
        <v>-2.0</v>
      </c>
      <c r="I3377" s="1" t="s">
        <v>423</v>
      </c>
      <c r="J3377" s="5">
        <v>3.0</v>
      </c>
    </row>
    <row r="3378" hidden="1">
      <c r="A3378" s="1" t="s">
        <v>4072</v>
      </c>
      <c r="B3378" s="1">
        <v>232414.0</v>
      </c>
      <c r="C3378" s="1">
        <v>5.0</v>
      </c>
      <c r="D3378" s="1">
        <v>9.0</v>
      </c>
      <c r="E3378" s="1">
        <f t="shared" si="1"/>
        <v>51</v>
      </c>
      <c r="F3378" s="1" t="str">
        <f>VLOOKUP(E3378,State_code!$B$1:$C$56, 2, FALSE)</f>
        <v>VA</v>
      </c>
      <c r="G3378" s="1">
        <v>5104.0</v>
      </c>
      <c r="H3378" s="1">
        <v>-2.0</v>
      </c>
      <c r="I3378" s="1" t="s">
        <v>4072</v>
      </c>
      <c r="J3378" s="5">
        <v>1.0</v>
      </c>
    </row>
    <row r="3379" hidden="1">
      <c r="A3379" s="1" t="s">
        <v>4073</v>
      </c>
      <c r="B3379" s="1">
        <v>232423.0</v>
      </c>
      <c r="C3379" s="1">
        <v>5.0</v>
      </c>
      <c r="D3379" s="1">
        <v>16.0</v>
      </c>
      <c r="E3379" s="1">
        <f t="shared" si="1"/>
        <v>51</v>
      </c>
      <c r="F3379" s="1" t="str">
        <f>VLOOKUP(E3379,State_code!$B$1:$C$56, 2, FALSE)</f>
        <v>VA</v>
      </c>
      <c r="G3379" s="1">
        <v>5106.0</v>
      </c>
      <c r="H3379" s="1">
        <v>-2.0</v>
      </c>
      <c r="I3379" s="1" t="s">
        <v>4073</v>
      </c>
      <c r="J3379" s="5">
        <v>1.0</v>
      </c>
    </row>
    <row r="3380" hidden="1">
      <c r="A3380" s="1" t="s">
        <v>4074</v>
      </c>
      <c r="B3380" s="1">
        <v>232450.0</v>
      </c>
      <c r="C3380" s="1">
        <v>5.0</v>
      </c>
      <c r="D3380" s="1">
        <v>3.0</v>
      </c>
      <c r="E3380" s="1">
        <f t="shared" si="1"/>
        <v>51</v>
      </c>
      <c r="F3380" s="1" t="str">
        <f>VLOOKUP(E3380,State_code!$B$1:$C$56, 2, FALSE)</f>
        <v>VA</v>
      </c>
      <c r="G3380" s="1">
        <v>5104.0</v>
      </c>
      <c r="H3380" s="1">
        <v>-2.0</v>
      </c>
      <c r="I3380" s="1" t="s">
        <v>4074</v>
      </c>
      <c r="J3380" s="5">
        <v>2.0</v>
      </c>
    </row>
    <row r="3381" hidden="1">
      <c r="A3381" s="1" t="s">
        <v>4075</v>
      </c>
      <c r="B3381" s="1">
        <v>232557.0</v>
      </c>
      <c r="C3381" s="1">
        <v>5.0</v>
      </c>
      <c r="D3381" s="1">
        <v>17.0</v>
      </c>
      <c r="E3381" s="1">
        <f t="shared" si="1"/>
        <v>51</v>
      </c>
      <c r="F3381" s="1" t="str">
        <f>VLOOKUP(E3381,State_code!$B$1:$C$56, 2, FALSE)</f>
        <v>VA</v>
      </c>
      <c r="G3381" s="1">
        <v>5105.0</v>
      </c>
      <c r="H3381" s="1">
        <v>102.0</v>
      </c>
      <c r="I3381" s="1" t="s">
        <v>4075</v>
      </c>
      <c r="J3381" s="5">
        <v>2.0</v>
      </c>
    </row>
    <row r="3382" hidden="1">
      <c r="A3382" s="1" t="s">
        <v>4076</v>
      </c>
      <c r="B3382" s="1">
        <v>232566.0</v>
      </c>
      <c r="C3382" s="1">
        <v>5.0</v>
      </c>
      <c r="D3382" s="1">
        <v>19.0</v>
      </c>
      <c r="E3382" s="1">
        <f t="shared" si="1"/>
        <v>51</v>
      </c>
      <c r="F3382" s="1" t="str">
        <f>VLOOKUP(E3382,State_code!$B$1:$C$56, 2, FALSE)</f>
        <v>VA</v>
      </c>
      <c r="G3382" s="1">
        <v>5105.0</v>
      </c>
      <c r="H3382" s="1">
        <v>-2.0</v>
      </c>
      <c r="I3382" s="1" t="s">
        <v>4076</v>
      </c>
      <c r="J3382" s="5">
        <v>3.0</v>
      </c>
    </row>
    <row r="3383" hidden="1">
      <c r="A3383" s="1" t="s">
        <v>4077</v>
      </c>
      <c r="B3383" s="1">
        <v>232575.0</v>
      </c>
      <c r="C3383" s="1">
        <v>5.0</v>
      </c>
      <c r="D3383" s="1">
        <v>6.0</v>
      </c>
      <c r="E3383" s="1">
        <f t="shared" si="1"/>
        <v>51</v>
      </c>
      <c r="F3383" s="1" t="str">
        <f>VLOOKUP(E3383,State_code!$B$1:$C$56, 2, FALSE)</f>
        <v>VA</v>
      </c>
      <c r="G3383" s="1">
        <v>5106.0</v>
      </c>
      <c r="H3383" s="1">
        <v>-2.0</v>
      </c>
      <c r="I3383" s="1" t="s">
        <v>4077</v>
      </c>
      <c r="J3383" s="5">
        <v>1.0</v>
      </c>
    </row>
    <row r="3384" hidden="1">
      <c r="A3384" s="1" t="s">
        <v>4078</v>
      </c>
      <c r="B3384" s="1">
        <v>232609.0</v>
      </c>
      <c r="C3384" s="1">
        <v>5.0</v>
      </c>
      <c r="D3384" s="1">
        <v>17.0</v>
      </c>
      <c r="E3384" s="1">
        <f t="shared" si="1"/>
        <v>51</v>
      </c>
      <c r="F3384" s="1" t="str">
        <f>VLOOKUP(E3384,State_code!$B$1:$C$56, 2, FALSE)</f>
        <v>VA</v>
      </c>
      <c r="G3384" s="1">
        <v>5105.0</v>
      </c>
      <c r="H3384" s="1">
        <v>61.0</v>
      </c>
      <c r="I3384" s="1" t="s">
        <v>4078</v>
      </c>
      <c r="J3384" s="5">
        <v>1.0</v>
      </c>
    </row>
    <row r="3385" hidden="1">
      <c r="A3385" s="1" t="s">
        <v>4079</v>
      </c>
      <c r="B3385" s="1">
        <v>232618.0</v>
      </c>
      <c r="C3385" s="1">
        <v>5.0</v>
      </c>
      <c r="D3385" s="1">
        <v>26.0</v>
      </c>
      <c r="E3385" s="1">
        <f t="shared" si="1"/>
        <v>51</v>
      </c>
      <c r="F3385" s="1" t="str">
        <f>VLOOKUP(E3385,State_code!$B$1:$C$56, 2, FALSE)</f>
        <v>VA</v>
      </c>
      <c r="G3385" s="1">
        <v>5105.0</v>
      </c>
      <c r="H3385" s="1">
        <v>-2.0</v>
      </c>
      <c r="I3385" s="1" t="s">
        <v>4079</v>
      </c>
      <c r="J3385" s="5">
        <v>4.0</v>
      </c>
    </row>
    <row r="3386" hidden="1">
      <c r="A3386" s="1" t="s">
        <v>4080</v>
      </c>
      <c r="B3386" s="1">
        <v>232672.0</v>
      </c>
      <c r="C3386" s="1">
        <v>5.0</v>
      </c>
      <c r="D3386" s="1">
        <v>17.0</v>
      </c>
      <c r="E3386" s="1">
        <f t="shared" si="1"/>
        <v>51</v>
      </c>
      <c r="F3386" s="1" t="str">
        <f>VLOOKUP(E3386,State_code!$B$1:$C$56, 2, FALSE)</f>
        <v>VA</v>
      </c>
      <c r="G3386" s="1">
        <v>5106.0</v>
      </c>
      <c r="H3386" s="1">
        <v>66.0</v>
      </c>
      <c r="I3386" s="1" t="s">
        <v>4080</v>
      </c>
      <c r="J3386" s="5">
        <v>1.0</v>
      </c>
    </row>
    <row r="3387" hidden="1">
      <c r="A3387" s="1" t="s">
        <v>4081</v>
      </c>
      <c r="B3387" s="1">
        <v>232681.0</v>
      </c>
      <c r="C3387" s="1">
        <v>5.0</v>
      </c>
      <c r="D3387" s="1">
        <v>21.0</v>
      </c>
      <c r="E3387" s="1">
        <f t="shared" si="1"/>
        <v>51</v>
      </c>
      <c r="F3387" s="1" t="str">
        <f>VLOOKUP(E3387,State_code!$B$1:$C$56, 2, FALSE)</f>
        <v>VA</v>
      </c>
      <c r="G3387" s="1">
        <v>5107.0</v>
      </c>
      <c r="H3387" s="1">
        <v>-2.0</v>
      </c>
      <c r="I3387" s="1" t="s">
        <v>4081</v>
      </c>
      <c r="J3387" s="5">
        <v>1.0</v>
      </c>
    </row>
    <row r="3388" hidden="1">
      <c r="A3388" s="1" t="s">
        <v>4082</v>
      </c>
      <c r="B3388" s="1">
        <v>232706.0</v>
      </c>
      <c r="C3388" s="1">
        <v>5.0</v>
      </c>
      <c r="D3388" s="1">
        <v>17.0</v>
      </c>
      <c r="E3388" s="1">
        <f t="shared" si="1"/>
        <v>51</v>
      </c>
      <c r="F3388" s="1" t="str">
        <f>VLOOKUP(E3388,State_code!$B$1:$C$56, 2, FALSE)</f>
        <v>VA</v>
      </c>
      <c r="G3388" s="1">
        <v>5108.0</v>
      </c>
      <c r="H3388" s="1">
        <v>30.0</v>
      </c>
      <c r="I3388" s="1" t="s">
        <v>4082</v>
      </c>
      <c r="J3388" s="5">
        <v>1.0</v>
      </c>
    </row>
    <row r="3389" hidden="1">
      <c r="A3389" s="1" t="s">
        <v>4083</v>
      </c>
      <c r="B3389" s="1">
        <v>232724.0</v>
      </c>
      <c r="C3389" s="1">
        <v>5.0</v>
      </c>
      <c r="D3389" s="1">
        <v>10.0</v>
      </c>
      <c r="E3389" s="1">
        <f t="shared" si="1"/>
        <v>51</v>
      </c>
      <c r="F3389" s="1" t="str">
        <f>VLOOKUP(E3389,State_code!$B$1:$C$56, 2, FALSE)</f>
        <v>VA</v>
      </c>
      <c r="G3389" s="1">
        <v>5105.0</v>
      </c>
      <c r="H3389" s="1">
        <v>-2.0</v>
      </c>
      <c r="I3389" s="1" t="s">
        <v>4083</v>
      </c>
      <c r="J3389" s="5">
        <v>1.0</v>
      </c>
    </row>
    <row r="3390" hidden="1">
      <c r="A3390" s="1" t="s">
        <v>4084</v>
      </c>
      <c r="B3390" s="1">
        <v>232788.0</v>
      </c>
      <c r="C3390" s="1">
        <v>5.0</v>
      </c>
      <c r="D3390" s="1">
        <v>6.0</v>
      </c>
      <c r="E3390" s="1">
        <f t="shared" si="1"/>
        <v>51</v>
      </c>
      <c r="F3390" s="1" t="str">
        <f>VLOOKUP(E3390,State_code!$B$1:$C$56, 2, FALSE)</f>
        <v>VA</v>
      </c>
      <c r="G3390" s="1">
        <v>5109.0</v>
      </c>
      <c r="H3390" s="1">
        <v>-2.0</v>
      </c>
      <c r="I3390" s="1" t="s">
        <v>4084</v>
      </c>
      <c r="J3390" s="5">
        <v>1.0</v>
      </c>
    </row>
    <row r="3391" hidden="1">
      <c r="A3391" s="1" t="s">
        <v>4085</v>
      </c>
      <c r="B3391" s="1">
        <v>232797.0</v>
      </c>
      <c r="C3391" s="1">
        <v>5.0</v>
      </c>
      <c r="D3391" s="1">
        <v>23.0</v>
      </c>
      <c r="E3391" s="1">
        <f t="shared" si="1"/>
        <v>51</v>
      </c>
      <c r="F3391" s="1" t="str">
        <f>VLOOKUP(E3391,State_code!$B$1:$C$56, 2, FALSE)</f>
        <v>VA</v>
      </c>
      <c r="G3391" s="1">
        <v>5106.0</v>
      </c>
      <c r="H3391" s="1">
        <v>-2.0</v>
      </c>
      <c r="I3391" s="1" t="s">
        <v>4085</v>
      </c>
      <c r="J3391" s="5">
        <v>1.0</v>
      </c>
    </row>
    <row r="3392" hidden="1">
      <c r="A3392" s="1" t="s">
        <v>4086</v>
      </c>
      <c r="B3392" s="1">
        <v>232867.0</v>
      </c>
      <c r="C3392" s="1">
        <v>5.0</v>
      </c>
      <c r="D3392" s="1">
        <v>6.0</v>
      </c>
      <c r="E3392" s="1">
        <f t="shared" si="1"/>
        <v>51</v>
      </c>
      <c r="F3392" s="1" t="str">
        <f>VLOOKUP(E3392,State_code!$B$1:$C$56, 2, FALSE)</f>
        <v>VA</v>
      </c>
      <c r="G3392" s="1">
        <v>5109.0</v>
      </c>
      <c r="H3392" s="1">
        <v>-2.0</v>
      </c>
      <c r="I3392" s="1" t="s">
        <v>4086</v>
      </c>
      <c r="J3392" s="5">
        <v>1.0</v>
      </c>
    </row>
    <row r="3393" hidden="1">
      <c r="A3393" s="1" t="s">
        <v>4087</v>
      </c>
      <c r="B3393" s="1">
        <v>232885.0</v>
      </c>
      <c r="C3393" s="1">
        <v>5.0</v>
      </c>
      <c r="D3393" s="1">
        <v>26.0</v>
      </c>
      <c r="E3393" s="1">
        <f t="shared" si="1"/>
        <v>51</v>
      </c>
      <c r="F3393" s="1" t="str">
        <f>VLOOKUP(E3393,State_code!$B$1:$C$56, 2, FALSE)</f>
        <v>VA</v>
      </c>
      <c r="G3393" s="1">
        <v>5103.0</v>
      </c>
      <c r="H3393" s="1">
        <v>-2.0</v>
      </c>
      <c r="I3393" s="1" t="s">
        <v>4087</v>
      </c>
      <c r="J3393" s="5">
        <v>2.0</v>
      </c>
    </row>
    <row r="3394" hidden="1">
      <c r="A3394" s="1" t="s">
        <v>4088</v>
      </c>
      <c r="B3394" s="1">
        <v>232919.0</v>
      </c>
      <c r="C3394" s="1">
        <v>5.0</v>
      </c>
      <c r="D3394" s="1">
        <v>-2.0</v>
      </c>
      <c r="E3394" s="1">
        <f t="shared" si="1"/>
        <v>51</v>
      </c>
      <c r="F3394" s="1" t="str">
        <f>VLOOKUP(E3394,State_code!$B$1:$C$56, 2, FALSE)</f>
        <v>VA</v>
      </c>
      <c r="G3394" s="1">
        <v>5103.0</v>
      </c>
      <c r="H3394" s="1">
        <v>-2.0</v>
      </c>
      <c r="I3394" s="1" t="s">
        <v>4088</v>
      </c>
      <c r="J3394" s="5">
        <v>4.0</v>
      </c>
    </row>
    <row r="3395" hidden="1">
      <c r="A3395" s="1" t="s">
        <v>4089</v>
      </c>
      <c r="B3395" s="1">
        <v>232937.0</v>
      </c>
      <c r="C3395" s="1">
        <v>5.0</v>
      </c>
      <c r="D3395" s="1">
        <v>19.0</v>
      </c>
      <c r="E3395" s="1">
        <f t="shared" si="1"/>
        <v>51</v>
      </c>
      <c r="F3395" s="1" t="str">
        <f>VLOOKUP(E3395,State_code!$B$1:$C$56, 2, FALSE)</f>
        <v>VA</v>
      </c>
      <c r="G3395" s="1">
        <v>5103.0</v>
      </c>
      <c r="H3395" s="1">
        <v>-2.0</v>
      </c>
      <c r="I3395" s="1" t="s">
        <v>4089</v>
      </c>
      <c r="J3395" s="5">
        <v>1.0</v>
      </c>
    </row>
    <row r="3396" hidden="1">
      <c r="A3396" s="1" t="s">
        <v>4090</v>
      </c>
      <c r="B3396" s="1">
        <v>232946.0</v>
      </c>
      <c r="C3396" s="1">
        <v>5.0</v>
      </c>
      <c r="D3396" s="1">
        <v>2.0</v>
      </c>
      <c r="E3396" s="1">
        <f t="shared" si="1"/>
        <v>51</v>
      </c>
      <c r="F3396" s="1" t="str">
        <f>VLOOKUP(E3396,State_code!$B$1:$C$56, 2, FALSE)</f>
        <v>VA</v>
      </c>
      <c r="G3396" s="1">
        <v>5111.0</v>
      </c>
      <c r="H3396" s="1">
        <v>-2.0</v>
      </c>
      <c r="I3396" s="1" t="s">
        <v>4090</v>
      </c>
      <c r="J3396" s="5">
        <v>4.0</v>
      </c>
    </row>
    <row r="3397" hidden="1">
      <c r="A3397" s="1" t="s">
        <v>4091</v>
      </c>
      <c r="B3397" s="1">
        <v>232982.0</v>
      </c>
      <c r="C3397" s="1">
        <v>5.0</v>
      </c>
      <c r="D3397" s="1">
        <v>15.0</v>
      </c>
      <c r="E3397" s="1">
        <f t="shared" si="1"/>
        <v>51</v>
      </c>
      <c r="F3397" s="1" t="str">
        <f>VLOOKUP(E3397,State_code!$B$1:$C$56, 2, FALSE)</f>
        <v>VA</v>
      </c>
      <c r="G3397" s="1">
        <v>5103.0</v>
      </c>
      <c r="H3397" s="1">
        <v>-2.0</v>
      </c>
      <c r="I3397" s="1" t="s">
        <v>4091</v>
      </c>
      <c r="J3397" s="5">
        <v>4.0</v>
      </c>
    </row>
    <row r="3398" hidden="1">
      <c r="A3398" s="1" t="s">
        <v>4092</v>
      </c>
      <c r="B3398" s="1">
        <v>233019.0</v>
      </c>
      <c r="C3398" s="1">
        <v>5.0</v>
      </c>
      <c r="D3398" s="1">
        <v>2.0</v>
      </c>
      <c r="E3398" s="1">
        <f t="shared" si="1"/>
        <v>51</v>
      </c>
      <c r="F3398" s="1" t="str">
        <f>VLOOKUP(E3398,State_code!$B$1:$C$56, 2, FALSE)</f>
        <v>VA</v>
      </c>
      <c r="G3398" s="1">
        <v>5109.0</v>
      </c>
      <c r="H3398" s="1">
        <v>-2.0</v>
      </c>
      <c r="I3398" s="1" t="s">
        <v>4092</v>
      </c>
      <c r="J3398" s="5">
        <v>3.0</v>
      </c>
    </row>
    <row r="3399" hidden="1">
      <c r="A3399" s="1" t="s">
        <v>4093</v>
      </c>
      <c r="B3399" s="1">
        <v>233037.0</v>
      </c>
      <c r="C3399" s="1">
        <v>5.0</v>
      </c>
      <c r="D3399" s="1">
        <v>3.0</v>
      </c>
      <c r="E3399" s="1">
        <f t="shared" si="1"/>
        <v>51</v>
      </c>
      <c r="F3399" s="1" t="str">
        <f>VLOOKUP(E3399,State_code!$B$1:$C$56, 2, FALSE)</f>
        <v>VA</v>
      </c>
      <c r="G3399" s="1">
        <v>5102.0</v>
      </c>
      <c r="H3399" s="1">
        <v>-2.0</v>
      </c>
      <c r="I3399" s="1" t="s">
        <v>4093</v>
      </c>
      <c r="J3399" s="5">
        <v>1.0</v>
      </c>
    </row>
    <row r="3400" hidden="1">
      <c r="A3400" s="1" t="s">
        <v>4094</v>
      </c>
      <c r="B3400" s="1">
        <v>233082.0</v>
      </c>
      <c r="C3400" s="1">
        <v>5.0</v>
      </c>
      <c r="D3400" s="1">
        <v>10.0</v>
      </c>
      <c r="E3400" s="1">
        <f t="shared" si="1"/>
        <v>51</v>
      </c>
      <c r="F3400" s="1" t="str">
        <f>VLOOKUP(E3400,State_code!$B$1:$C$56, 2, FALSE)</f>
        <v>VA</v>
      </c>
      <c r="G3400" s="1">
        <v>5104.0</v>
      </c>
      <c r="H3400" s="1">
        <v>30.0</v>
      </c>
      <c r="I3400" s="1" t="s">
        <v>4094</v>
      </c>
      <c r="J3400" s="5">
        <v>1.0</v>
      </c>
    </row>
    <row r="3401" hidden="1">
      <c r="A3401" s="1" t="s">
        <v>4095</v>
      </c>
      <c r="B3401" s="1">
        <v>233116.0</v>
      </c>
      <c r="C3401" s="1">
        <v>5.0</v>
      </c>
      <c r="D3401" s="1">
        <v>3.0</v>
      </c>
      <c r="E3401" s="1">
        <f t="shared" si="1"/>
        <v>51</v>
      </c>
      <c r="F3401" s="1" t="str">
        <f>VLOOKUP(E3401,State_code!$B$1:$C$56, 2, FALSE)</f>
        <v>VA</v>
      </c>
      <c r="G3401" s="1">
        <v>5105.0</v>
      </c>
      <c r="H3401" s="1">
        <v>-2.0</v>
      </c>
      <c r="I3401" s="1" t="s">
        <v>4095</v>
      </c>
      <c r="J3401" s="5">
        <v>1.0</v>
      </c>
    </row>
    <row r="3402" hidden="1">
      <c r="A3402" s="1" t="s">
        <v>4096</v>
      </c>
      <c r="B3402" s="1">
        <v>233277.0</v>
      </c>
      <c r="C3402" s="1">
        <v>5.0</v>
      </c>
      <c r="D3402" s="1">
        <v>17.0</v>
      </c>
      <c r="E3402" s="1">
        <f t="shared" si="1"/>
        <v>51</v>
      </c>
      <c r="F3402" s="1" t="str">
        <f>VLOOKUP(E3402,State_code!$B$1:$C$56, 2, FALSE)</f>
        <v>VA</v>
      </c>
      <c r="G3402" s="1">
        <v>5109.0</v>
      </c>
      <c r="H3402" s="1">
        <v>-2.0</v>
      </c>
      <c r="I3402" s="1" t="s">
        <v>4096</v>
      </c>
      <c r="J3402" s="5">
        <v>1.0</v>
      </c>
    </row>
    <row r="3403" hidden="1">
      <c r="A3403" s="1" t="s">
        <v>4097</v>
      </c>
      <c r="B3403" s="1">
        <v>233286.0</v>
      </c>
      <c r="C3403" s="1">
        <v>5.0</v>
      </c>
      <c r="D3403" s="1">
        <v>-2.0</v>
      </c>
      <c r="E3403" s="1">
        <f t="shared" si="1"/>
        <v>51</v>
      </c>
      <c r="F3403" s="1" t="str">
        <f>VLOOKUP(E3403,State_code!$B$1:$C$56, 2, FALSE)</f>
        <v>VA</v>
      </c>
      <c r="G3403" s="1">
        <v>5105.0</v>
      </c>
      <c r="H3403" s="1">
        <v>-2.0</v>
      </c>
      <c r="I3403" s="1" t="s">
        <v>4097</v>
      </c>
      <c r="J3403" s="5">
        <v>1.0</v>
      </c>
    </row>
    <row r="3404" hidden="1">
      <c r="A3404" s="1" t="s">
        <v>4098</v>
      </c>
      <c r="B3404" s="1">
        <v>233295.0</v>
      </c>
      <c r="C3404" s="1">
        <v>5.0</v>
      </c>
      <c r="D3404" s="1">
        <v>21.0</v>
      </c>
      <c r="E3404" s="1">
        <f t="shared" si="1"/>
        <v>51</v>
      </c>
      <c r="F3404" s="1" t="str">
        <f>VLOOKUP(E3404,State_code!$B$1:$C$56, 2, FALSE)</f>
        <v>VA</v>
      </c>
      <c r="G3404" s="1">
        <v>5101.0</v>
      </c>
      <c r="H3404" s="1">
        <v>71.0</v>
      </c>
      <c r="I3404" s="1" t="s">
        <v>4098</v>
      </c>
      <c r="J3404" s="5">
        <v>1.0</v>
      </c>
    </row>
    <row r="3405" hidden="1">
      <c r="A3405" s="1" t="s">
        <v>856</v>
      </c>
      <c r="B3405" s="1">
        <v>233301.0</v>
      </c>
      <c r="C3405" s="1">
        <v>5.0</v>
      </c>
      <c r="D3405" s="1">
        <v>21.0</v>
      </c>
      <c r="E3405" s="1">
        <f t="shared" si="1"/>
        <v>51</v>
      </c>
      <c r="F3405" s="1" t="str">
        <f>VLOOKUP(E3405,State_code!$B$1:$C$56, 2, FALSE)</f>
        <v>VA</v>
      </c>
      <c r="G3405" s="1">
        <v>5105.0</v>
      </c>
      <c r="H3405" s="1">
        <v>-2.0</v>
      </c>
      <c r="I3405" s="1" t="s">
        <v>856</v>
      </c>
      <c r="J3405" s="5">
        <v>3.0</v>
      </c>
    </row>
    <row r="3406" hidden="1">
      <c r="A3406" s="1" t="s">
        <v>4099</v>
      </c>
      <c r="B3406" s="1">
        <v>233310.0</v>
      </c>
      <c r="C3406" s="1">
        <v>5.0</v>
      </c>
      <c r="D3406" s="1">
        <v>3.0</v>
      </c>
      <c r="E3406" s="1">
        <f t="shared" si="1"/>
        <v>51</v>
      </c>
      <c r="F3406" s="1" t="str">
        <f>VLOOKUP(E3406,State_code!$B$1:$C$56, 2, FALSE)</f>
        <v>VA</v>
      </c>
      <c r="G3406" s="1">
        <v>5101.0</v>
      </c>
      <c r="H3406" s="1">
        <v>-2.0</v>
      </c>
      <c r="I3406" s="1" t="s">
        <v>4099</v>
      </c>
      <c r="J3406" s="5">
        <v>2.0</v>
      </c>
    </row>
    <row r="3407" hidden="1">
      <c r="A3407" s="1" t="s">
        <v>4100</v>
      </c>
      <c r="B3407" s="1">
        <v>233329.0</v>
      </c>
      <c r="C3407" s="1">
        <v>5.0</v>
      </c>
      <c r="D3407" s="1">
        <v>10.0</v>
      </c>
      <c r="E3407" s="1">
        <f t="shared" si="1"/>
        <v>51</v>
      </c>
      <c r="F3407" s="1" t="str">
        <f>VLOOKUP(E3407,State_code!$B$1:$C$56, 2, FALSE)</f>
        <v>VA</v>
      </c>
      <c r="G3407" s="1">
        <v>5103.0</v>
      </c>
      <c r="H3407" s="1">
        <v>-2.0</v>
      </c>
      <c r="I3407" s="1" t="s">
        <v>4100</v>
      </c>
      <c r="J3407" s="5">
        <v>1.0</v>
      </c>
    </row>
    <row r="3408" hidden="1">
      <c r="A3408" s="1" t="s">
        <v>4101</v>
      </c>
      <c r="B3408" s="1">
        <v>233338.0</v>
      </c>
      <c r="C3408" s="1">
        <v>5.0</v>
      </c>
      <c r="D3408" s="1">
        <v>13.0</v>
      </c>
      <c r="E3408" s="1">
        <f t="shared" si="1"/>
        <v>51</v>
      </c>
      <c r="F3408" s="1" t="str">
        <f>VLOOKUP(E3408,State_code!$B$1:$C$56, 2, FALSE)</f>
        <v>VA</v>
      </c>
      <c r="G3408" s="1">
        <v>5104.0</v>
      </c>
      <c r="H3408" s="1">
        <v>-2.0</v>
      </c>
      <c r="I3408" s="1" t="s">
        <v>4101</v>
      </c>
      <c r="J3408" s="5">
        <v>1.0</v>
      </c>
    </row>
    <row r="3409" hidden="1">
      <c r="A3409" s="1" t="s">
        <v>4102</v>
      </c>
      <c r="B3409" s="1">
        <v>233356.0</v>
      </c>
      <c r="C3409" s="1">
        <v>5.0</v>
      </c>
      <c r="D3409" s="1">
        <v>26.0</v>
      </c>
      <c r="E3409" s="1">
        <f t="shared" si="1"/>
        <v>51</v>
      </c>
      <c r="F3409" s="1" t="str">
        <f>VLOOKUP(E3409,State_code!$B$1:$C$56, 2, FALSE)</f>
        <v>VA</v>
      </c>
      <c r="G3409" s="1">
        <v>5101.0</v>
      </c>
      <c r="H3409" s="1">
        <v>30.0</v>
      </c>
      <c r="I3409" s="1" t="s">
        <v>4102</v>
      </c>
      <c r="J3409" s="5">
        <v>1.0</v>
      </c>
    </row>
    <row r="3410" hidden="1">
      <c r="A3410" s="1" t="s">
        <v>377</v>
      </c>
      <c r="B3410" s="1">
        <v>233374.0</v>
      </c>
      <c r="C3410" s="1">
        <v>5.0</v>
      </c>
      <c r="D3410" s="1">
        <v>21.0</v>
      </c>
      <c r="E3410" s="1">
        <f t="shared" si="1"/>
        <v>51</v>
      </c>
      <c r="F3410" s="1" t="str">
        <f>VLOOKUP(E3410,State_code!$B$1:$C$56, 2, FALSE)</f>
        <v>VA</v>
      </c>
      <c r="G3410" s="1">
        <v>5104.0</v>
      </c>
      <c r="H3410" s="1">
        <v>-2.0</v>
      </c>
      <c r="I3410" s="1" t="s">
        <v>377</v>
      </c>
      <c r="J3410" s="5">
        <v>3.0</v>
      </c>
    </row>
    <row r="3411" hidden="1">
      <c r="A3411" s="1" t="s">
        <v>4103</v>
      </c>
      <c r="B3411" s="1">
        <v>233408.0</v>
      </c>
      <c r="C3411" s="1">
        <v>5.0</v>
      </c>
      <c r="D3411" s="1">
        <v>10.0</v>
      </c>
      <c r="E3411" s="1">
        <f t="shared" si="1"/>
        <v>51</v>
      </c>
      <c r="F3411" s="1" t="str">
        <f>VLOOKUP(E3411,State_code!$B$1:$C$56, 2, FALSE)</f>
        <v>VA</v>
      </c>
      <c r="G3411" s="1">
        <v>5103.0</v>
      </c>
      <c r="H3411" s="1">
        <v>-2.0</v>
      </c>
      <c r="I3411" s="1" t="s">
        <v>4103</v>
      </c>
      <c r="J3411" s="5">
        <v>2.0</v>
      </c>
    </row>
    <row r="3412" hidden="1">
      <c r="A3412" s="1" t="s">
        <v>890</v>
      </c>
      <c r="B3412" s="1">
        <v>233426.0</v>
      </c>
      <c r="C3412" s="1">
        <v>5.0</v>
      </c>
      <c r="D3412" s="1">
        <v>21.0</v>
      </c>
      <c r="E3412" s="1">
        <f t="shared" si="1"/>
        <v>51</v>
      </c>
      <c r="F3412" s="1" t="str">
        <f>VLOOKUP(E3412,State_code!$B$1:$C$56, 2, FALSE)</f>
        <v>VA</v>
      </c>
      <c r="G3412" s="1">
        <v>5106.0</v>
      </c>
      <c r="H3412" s="1">
        <v>39.0</v>
      </c>
      <c r="I3412" s="1" t="s">
        <v>890</v>
      </c>
      <c r="J3412" s="5">
        <v>1.0</v>
      </c>
    </row>
    <row r="3413" hidden="1">
      <c r="A3413" s="1" t="s">
        <v>4104</v>
      </c>
      <c r="B3413" s="1">
        <v>233480.0</v>
      </c>
      <c r="C3413" s="1">
        <v>5.0</v>
      </c>
      <c r="D3413" s="1">
        <v>-2.0</v>
      </c>
      <c r="E3413" s="1">
        <f t="shared" si="1"/>
        <v>51</v>
      </c>
      <c r="F3413" s="1" t="str">
        <f>VLOOKUP(E3413,State_code!$B$1:$C$56, 2, FALSE)</f>
        <v>VA</v>
      </c>
      <c r="G3413" s="1">
        <v>5101.0</v>
      </c>
      <c r="H3413" s="1">
        <v>30.0</v>
      </c>
      <c r="I3413" s="1" t="s">
        <v>4104</v>
      </c>
      <c r="J3413" s="5">
        <v>1.0</v>
      </c>
    </row>
    <row r="3414" hidden="1">
      <c r="A3414" s="1" t="s">
        <v>4105</v>
      </c>
      <c r="B3414" s="1">
        <v>233541.0</v>
      </c>
      <c r="C3414" s="1">
        <v>5.0</v>
      </c>
      <c r="D3414" s="1">
        <v>17.0</v>
      </c>
      <c r="E3414" s="1">
        <f t="shared" si="1"/>
        <v>51</v>
      </c>
      <c r="F3414" s="1" t="str">
        <f>VLOOKUP(E3414,State_code!$B$1:$C$56, 2, FALSE)</f>
        <v>VA</v>
      </c>
      <c r="G3414" s="1">
        <v>5106.0</v>
      </c>
      <c r="H3414" s="1">
        <v>71.0</v>
      </c>
      <c r="I3414" s="1" t="s">
        <v>4105</v>
      </c>
      <c r="J3414" s="5">
        <v>1.0</v>
      </c>
    </row>
    <row r="3415" hidden="1">
      <c r="A3415" s="1" t="s">
        <v>4106</v>
      </c>
      <c r="B3415" s="1">
        <v>233602.0</v>
      </c>
      <c r="C3415" s="1">
        <v>5.0</v>
      </c>
      <c r="D3415" s="1">
        <v>24.0</v>
      </c>
      <c r="E3415" s="1">
        <f t="shared" si="1"/>
        <v>37</v>
      </c>
      <c r="F3415" s="1" t="str">
        <f>VLOOKUP(E3415,State_code!$B$1:$C$56, 2, FALSE)</f>
        <v>NC</v>
      </c>
      <c r="G3415" s="1">
        <v>3702.0</v>
      </c>
      <c r="H3415" s="1">
        <v>41.0</v>
      </c>
      <c r="I3415" s="1" t="s">
        <v>4106</v>
      </c>
      <c r="J3415" s="5">
        <v>1.0</v>
      </c>
    </row>
    <row r="3416" hidden="1">
      <c r="A3416" s="1" t="s">
        <v>4107</v>
      </c>
      <c r="B3416" s="1">
        <v>233611.0</v>
      </c>
      <c r="C3416" s="1">
        <v>5.0</v>
      </c>
      <c r="D3416" s="1">
        <v>21.0</v>
      </c>
      <c r="E3416" s="1">
        <f t="shared" si="1"/>
        <v>51</v>
      </c>
      <c r="F3416" s="1" t="str">
        <f>VLOOKUP(E3416,State_code!$B$1:$C$56, 2, FALSE)</f>
        <v>VA</v>
      </c>
      <c r="G3416" s="1">
        <v>5106.0</v>
      </c>
      <c r="H3416" s="1">
        <v>-2.0</v>
      </c>
      <c r="I3416" s="1" t="s">
        <v>4107</v>
      </c>
      <c r="J3416" s="5">
        <v>1.0</v>
      </c>
    </row>
    <row r="3417" hidden="1">
      <c r="A3417" s="1" t="s">
        <v>4108</v>
      </c>
      <c r="B3417" s="1">
        <v>233639.0</v>
      </c>
      <c r="C3417" s="1">
        <v>5.0</v>
      </c>
      <c r="D3417" s="1">
        <v>3.0</v>
      </c>
      <c r="E3417" s="1">
        <f t="shared" si="1"/>
        <v>51</v>
      </c>
      <c r="F3417" s="1" t="str">
        <f>VLOOKUP(E3417,State_code!$B$1:$C$56, 2, FALSE)</f>
        <v>VA</v>
      </c>
      <c r="G3417" s="1">
        <v>5104.0</v>
      </c>
      <c r="H3417" s="1">
        <v>-2.0</v>
      </c>
      <c r="I3417" s="1" t="s">
        <v>4108</v>
      </c>
      <c r="J3417" s="5">
        <v>2.0</v>
      </c>
    </row>
    <row r="3418" hidden="1">
      <c r="A3418" s="1" t="s">
        <v>4109</v>
      </c>
      <c r="B3418" s="1">
        <v>233648.0</v>
      </c>
      <c r="C3418" s="1">
        <v>5.0</v>
      </c>
      <c r="D3418" s="1">
        <v>5.0</v>
      </c>
      <c r="E3418" s="1">
        <f t="shared" si="1"/>
        <v>51</v>
      </c>
      <c r="F3418" s="1" t="str">
        <f>VLOOKUP(E3418,State_code!$B$1:$C$56, 2, FALSE)</f>
        <v>VA</v>
      </c>
      <c r="G3418" s="1">
        <v>5109.0</v>
      </c>
      <c r="H3418" s="1">
        <v>-2.0</v>
      </c>
      <c r="I3418" s="1" t="s">
        <v>4109</v>
      </c>
      <c r="J3418" s="5">
        <v>4.0</v>
      </c>
    </row>
    <row r="3419" hidden="1">
      <c r="A3419" s="1" t="s">
        <v>4110</v>
      </c>
      <c r="B3419" s="1">
        <v>233666.0</v>
      </c>
      <c r="C3419" s="1">
        <v>5.0</v>
      </c>
      <c r="D3419" s="1">
        <v>-2.0</v>
      </c>
      <c r="E3419" s="1">
        <f t="shared" si="1"/>
        <v>51</v>
      </c>
      <c r="F3419" s="1" t="str">
        <f>VLOOKUP(E3419,State_code!$B$1:$C$56, 2, FALSE)</f>
        <v>VA</v>
      </c>
      <c r="G3419" s="1">
        <v>5106.0</v>
      </c>
      <c r="H3419" s="1">
        <v>-2.0</v>
      </c>
      <c r="I3419" s="1" t="s">
        <v>4110</v>
      </c>
      <c r="J3419" s="5">
        <v>1.0</v>
      </c>
    </row>
    <row r="3420" hidden="1">
      <c r="A3420" s="1" t="s">
        <v>4111</v>
      </c>
      <c r="B3420" s="1">
        <v>233684.0</v>
      </c>
      <c r="C3420" s="1">
        <v>5.0</v>
      </c>
      <c r="D3420" s="1">
        <v>18.0</v>
      </c>
      <c r="E3420" s="1">
        <f t="shared" si="1"/>
        <v>51</v>
      </c>
      <c r="F3420" s="1" t="str">
        <f>VLOOKUP(E3420,State_code!$B$1:$C$56, 2, FALSE)</f>
        <v>VA</v>
      </c>
      <c r="G3420" s="1">
        <v>5108.0</v>
      </c>
      <c r="H3420" s="1">
        <v>-2.0</v>
      </c>
      <c r="I3420" s="1" t="s">
        <v>4111</v>
      </c>
      <c r="J3420" s="5">
        <v>1.0</v>
      </c>
    </row>
    <row r="3421" hidden="1">
      <c r="A3421" s="1" t="s">
        <v>4112</v>
      </c>
      <c r="B3421" s="1">
        <v>233718.0</v>
      </c>
      <c r="C3421" s="1">
        <v>5.0</v>
      </c>
      <c r="D3421" s="1">
        <v>21.0</v>
      </c>
      <c r="E3421" s="1">
        <f t="shared" si="1"/>
        <v>51</v>
      </c>
      <c r="F3421" s="1" t="str">
        <f>VLOOKUP(E3421,State_code!$B$1:$C$56, 2, FALSE)</f>
        <v>VA</v>
      </c>
      <c r="G3421" s="1">
        <v>5105.0</v>
      </c>
      <c r="H3421" s="1">
        <v>-2.0</v>
      </c>
      <c r="I3421" s="1" t="s">
        <v>4112</v>
      </c>
      <c r="J3421" s="5">
        <v>2.0</v>
      </c>
    </row>
    <row r="3422" hidden="1">
      <c r="A3422" s="1" t="s">
        <v>4113</v>
      </c>
      <c r="B3422" s="1">
        <v>233754.0</v>
      </c>
      <c r="C3422" s="1">
        <v>5.0</v>
      </c>
      <c r="D3422" s="1">
        <v>5.0</v>
      </c>
      <c r="E3422" s="1">
        <f t="shared" si="1"/>
        <v>51</v>
      </c>
      <c r="F3422" s="1" t="str">
        <f>VLOOKUP(E3422,State_code!$B$1:$C$56, 2, FALSE)</f>
        <v>VA</v>
      </c>
      <c r="G3422" s="1">
        <v>5103.0</v>
      </c>
      <c r="H3422" s="1">
        <v>-2.0</v>
      </c>
      <c r="I3422" s="1" t="s">
        <v>4113</v>
      </c>
      <c r="J3422" s="5">
        <v>3.0</v>
      </c>
    </row>
    <row r="3423" hidden="1">
      <c r="A3423" s="1" t="s">
        <v>4114</v>
      </c>
      <c r="B3423" s="1">
        <v>233772.0</v>
      </c>
      <c r="C3423" s="1">
        <v>5.0</v>
      </c>
      <c r="D3423" s="1">
        <v>5.0</v>
      </c>
      <c r="E3423" s="1">
        <f t="shared" si="1"/>
        <v>51</v>
      </c>
      <c r="F3423" s="1" t="str">
        <f>VLOOKUP(E3423,State_code!$B$1:$C$56, 2, FALSE)</f>
        <v>VA</v>
      </c>
      <c r="G3423" s="1">
        <v>5103.0</v>
      </c>
      <c r="H3423" s="1">
        <v>-2.0</v>
      </c>
      <c r="I3423" s="1" t="s">
        <v>4114</v>
      </c>
      <c r="J3423" s="5">
        <v>1.0</v>
      </c>
    </row>
    <row r="3424" hidden="1">
      <c r="A3424" s="1" t="s">
        <v>4115</v>
      </c>
      <c r="B3424" s="1">
        <v>233842.0</v>
      </c>
      <c r="C3424" s="1">
        <v>5.0</v>
      </c>
      <c r="D3424" s="1">
        <v>24.0</v>
      </c>
      <c r="E3424" s="1">
        <f t="shared" si="1"/>
        <v>51</v>
      </c>
      <c r="F3424" s="1" t="str">
        <f>VLOOKUP(E3424,State_code!$B$1:$C$56, 2, FALSE)</f>
        <v>VA</v>
      </c>
      <c r="G3424" s="1">
        <v>5104.0</v>
      </c>
      <c r="H3424" s="1">
        <v>66.0</v>
      </c>
      <c r="I3424" s="1" t="s">
        <v>4115</v>
      </c>
      <c r="J3424" s="5">
        <v>2.0</v>
      </c>
    </row>
    <row r="3425" hidden="1">
      <c r="A3425" s="1" t="s">
        <v>4116</v>
      </c>
      <c r="B3425" s="1">
        <v>233897.0</v>
      </c>
      <c r="C3425" s="1">
        <v>5.0</v>
      </c>
      <c r="D3425" s="1">
        <v>21.0</v>
      </c>
      <c r="E3425" s="1">
        <f t="shared" si="1"/>
        <v>51</v>
      </c>
      <c r="F3425" s="1" t="str">
        <f>VLOOKUP(E3425,State_code!$B$1:$C$56, 2, FALSE)</f>
        <v>VA</v>
      </c>
      <c r="G3425" s="1">
        <v>5109.0</v>
      </c>
      <c r="H3425" s="1">
        <v>-2.0</v>
      </c>
      <c r="I3425" s="1" t="s">
        <v>4116</v>
      </c>
      <c r="J3425" s="5">
        <v>3.0</v>
      </c>
    </row>
    <row r="3426" hidden="1">
      <c r="A3426" s="1" t="s">
        <v>4117</v>
      </c>
      <c r="B3426" s="1">
        <v>233903.0</v>
      </c>
      <c r="C3426" s="1">
        <v>5.0</v>
      </c>
      <c r="D3426" s="1">
        <v>5.0</v>
      </c>
      <c r="E3426" s="1">
        <f t="shared" si="1"/>
        <v>51</v>
      </c>
      <c r="F3426" s="1" t="str">
        <f>VLOOKUP(E3426,State_code!$B$1:$C$56, 2, FALSE)</f>
        <v>VA</v>
      </c>
      <c r="G3426" s="1">
        <v>5109.0</v>
      </c>
      <c r="H3426" s="1">
        <v>-2.0</v>
      </c>
      <c r="I3426" s="1" t="s">
        <v>4117</v>
      </c>
      <c r="J3426" s="5">
        <v>1.0</v>
      </c>
    </row>
    <row r="3427" hidden="1">
      <c r="A3427" s="1" t="s">
        <v>4118</v>
      </c>
      <c r="B3427" s="1">
        <v>233921.0</v>
      </c>
      <c r="C3427" s="1">
        <v>5.0</v>
      </c>
      <c r="D3427" s="1">
        <v>15.0</v>
      </c>
      <c r="E3427" s="1">
        <f t="shared" si="1"/>
        <v>51</v>
      </c>
      <c r="F3427" s="1" t="str">
        <f>VLOOKUP(E3427,State_code!$B$1:$C$56, 2, FALSE)</f>
        <v>VA</v>
      </c>
      <c r="G3427" s="1">
        <v>5109.0</v>
      </c>
      <c r="H3427" s="1">
        <v>-2.0</v>
      </c>
      <c r="I3427" s="1" t="s">
        <v>4118</v>
      </c>
      <c r="J3427" s="5">
        <v>1.0</v>
      </c>
    </row>
    <row r="3428" hidden="1">
      <c r="A3428" s="1" t="s">
        <v>4119</v>
      </c>
      <c r="B3428" s="1">
        <v>233949.0</v>
      </c>
      <c r="C3428" s="1">
        <v>5.0</v>
      </c>
      <c r="D3428" s="1">
        <v>5.0</v>
      </c>
      <c r="E3428" s="1">
        <f t="shared" si="1"/>
        <v>51</v>
      </c>
      <c r="F3428" s="1" t="str">
        <f>VLOOKUP(E3428,State_code!$B$1:$C$56, 2, FALSE)</f>
        <v>VA</v>
      </c>
      <c r="G3428" s="1">
        <v>5106.0</v>
      </c>
      <c r="H3428" s="1">
        <v>-2.0</v>
      </c>
      <c r="I3428" s="1" t="s">
        <v>4119</v>
      </c>
      <c r="J3428" s="5">
        <v>1.0</v>
      </c>
    </row>
    <row r="3429" hidden="1">
      <c r="A3429" s="1" t="s">
        <v>4120</v>
      </c>
      <c r="B3429" s="1">
        <v>234030.0</v>
      </c>
      <c r="C3429" s="1">
        <v>5.0</v>
      </c>
      <c r="D3429" s="1">
        <v>15.0</v>
      </c>
      <c r="E3429" s="1">
        <f t="shared" si="1"/>
        <v>51</v>
      </c>
      <c r="F3429" s="1" t="str">
        <f>VLOOKUP(E3429,State_code!$B$1:$C$56, 2, FALSE)</f>
        <v>VA</v>
      </c>
      <c r="G3429" s="1">
        <v>5104.0</v>
      </c>
      <c r="H3429" s="1">
        <v>-2.0</v>
      </c>
      <c r="I3429" s="1" t="s">
        <v>4120</v>
      </c>
      <c r="J3429" s="5">
        <v>2.0</v>
      </c>
    </row>
    <row r="3430" hidden="1">
      <c r="A3430" s="1" t="s">
        <v>4121</v>
      </c>
      <c r="B3430" s="1">
        <v>234076.0</v>
      </c>
      <c r="C3430" s="1">
        <v>5.0</v>
      </c>
      <c r="D3430" s="1">
        <v>15.0</v>
      </c>
      <c r="E3430" s="1">
        <f t="shared" si="1"/>
        <v>51</v>
      </c>
      <c r="F3430" s="1" t="str">
        <f>VLOOKUP(E3430,State_code!$B$1:$C$56, 2, FALSE)</f>
        <v>VA</v>
      </c>
      <c r="G3430" s="1">
        <v>5105.0</v>
      </c>
      <c r="H3430" s="1">
        <v>-2.0</v>
      </c>
      <c r="I3430" s="1" t="s">
        <v>4121</v>
      </c>
      <c r="J3430" s="5">
        <v>1.0</v>
      </c>
    </row>
    <row r="3431" hidden="1">
      <c r="A3431" s="1" t="s">
        <v>4122</v>
      </c>
      <c r="B3431" s="1">
        <v>234085.0</v>
      </c>
      <c r="C3431" s="1">
        <v>5.0</v>
      </c>
      <c r="D3431" s="1">
        <v>21.0</v>
      </c>
      <c r="E3431" s="1">
        <f t="shared" si="1"/>
        <v>51</v>
      </c>
      <c r="F3431" s="1" t="str">
        <f>VLOOKUP(E3431,State_code!$B$1:$C$56, 2, FALSE)</f>
        <v>VA</v>
      </c>
      <c r="G3431" s="1">
        <v>5106.0</v>
      </c>
      <c r="H3431" s="1">
        <v>-2.0</v>
      </c>
      <c r="I3431" s="1" t="s">
        <v>4122</v>
      </c>
      <c r="J3431" s="5">
        <v>4.0</v>
      </c>
    </row>
    <row r="3432" hidden="1">
      <c r="A3432" s="1" t="s">
        <v>4123</v>
      </c>
      <c r="B3432" s="1">
        <v>234119.0</v>
      </c>
      <c r="C3432" s="1">
        <v>5.0</v>
      </c>
      <c r="D3432" s="1">
        <v>-2.0</v>
      </c>
      <c r="E3432" s="1">
        <f t="shared" si="1"/>
        <v>51</v>
      </c>
      <c r="F3432" s="1" t="str">
        <f>VLOOKUP(E3432,State_code!$B$1:$C$56, 2, FALSE)</f>
        <v>VA</v>
      </c>
      <c r="G3432" s="1">
        <v>5103.0</v>
      </c>
      <c r="H3432" s="1">
        <v>-2.0</v>
      </c>
      <c r="I3432" s="1" t="s">
        <v>4123</v>
      </c>
      <c r="J3432" s="5">
        <v>1.0</v>
      </c>
    </row>
    <row r="3433" hidden="1">
      <c r="A3433" s="1" t="s">
        <v>4124</v>
      </c>
      <c r="B3433" s="1">
        <v>234137.0</v>
      </c>
      <c r="C3433" s="1">
        <v>5.0</v>
      </c>
      <c r="D3433" s="1">
        <v>23.0</v>
      </c>
      <c r="E3433" s="1">
        <f t="shared" si="1"/>
        <v>51</v>
      </c>
      <c r="F3433" s="1" t="str">
        <f>VLOOKUP(E3433,State_code!$B$1:$C$56, 2, FALSE)</f>
        <v>VA</v>
      </c>
      <c r="G3433" s="1">
        <v>5105.0</v>
      </c>
      <c r="H3433" s="1">
        <v>54.0</v>
      </c>
      <c r="I3433" s="1" t="s">
        <v>4124</v>
      </c>
      <c r="J3433" s="5">
        <v>3.0</v>
      </c>
    </row>
    <row r="3434" hidden="1">
      <c r="A3434" s="1" t="s">
        <v>4125</v>
      </c>
      <c r="B3434" s="1">
        <v>234155.0</v>
      </c>
      <c r="C3434" s="1">
        <v>5.0</v>
      </c>
      <c r="D3434" s="1">
        <v>19.0</v>
      </c>
      <c r="E3434" s="1">
        <f t="shared" si="1"/>
        <v>51</v>
      </c>
      <c r="F3434" s="1" t="str">
        <f>VLOOKUP(E3434,State_code!$B$1:$C$56, 2, FALSE)</f>
        <v>VA</v>
      </c>
      <c r="G3434" s="1">
        <v>5104.0</v>
      </c>
      <c r="H3434" s="1">
        <v>-2.0</v>
      </c>
      <c r="I3434" s="1" t="s">
        <v>4125</v>
      </c>
      <c r="J3434" s="5">
        <v>4.0</v>
      </c>
    </row>
    <row r="3435" hidden="1">
      <c r="A3435" s="1" t="s">
        <v>4126</v>
      </c>
      <c r="B3435" s="1">
        <v>234164.0</v>
      </c>
      <c r="C3435" s="1">
        <v>5.0</v>
      </c>
      <c r="D3435" s="1">
        <v>21.0</v>
      </c>
      <c r="E3435" s="1">
        <f t="shared" si="1"/>
        <v>51</v>
      </c>
      <c r="F3435" s="1" t="str">
        <f>VLOOKUP(E3435,State_code!$B$1:$C$56, 2, FALSE)</f>
        <v>VA</v>
      </c>
      <c r="G3435" s="1">
        <v>5104.0</v>
      </c>
      <c r="H3435" s="1">
        <v>54.0</v>
      </c>
      <c r="I3435" s="1" t="s">
        <v>4126</v>
      </c>
      <c r="J3435" s="5">
        <v>1.0</v>
      </c>
    </row>
    <row r="3436" hidden="1">
      <c r="A3436" s="1" t="s">
        <v>659</v>
      </c>
      <c r="B3436" s="1">
        <v>234173.0</v>
      </c>
      <c r="C3436" s="1">
        <v>5.0</v>
      </c>
      <c r="D3436" s="1">
        <v>21.0</v>
      </c>
      <c r="E3436" s="1">
        <f t="shared" si="1"/>
        <v>51</v>
      </c>
      <c r="F3436" s="1" t="str">
        <f>VLOOKUP(E3436,State_code!$B$1:$C$56, 2, FALSE)</f>
        <v>VA</v>
      </c>
      <c r="G3436" s="1">
        <v>5102.0</v>
      </c>
      <c r="H3436" s="1">
        <v>71.0</v>
      </c>
      <c r="I3436" s="1" t="s">
        <v>659</v>
      </c>
      <c r="J3436" s="5">
        <v>3.0</v>
      </c>
    </row>
    <row r="3437" hidden="1">
      <c r="A3437" s="1" t="s">
        <v>4127</v>
      </c>
      <c r="B3437" s="1">
        <v>234207.0</v>
      </c>
      <c r="C3437" s="1">
        <v>5.0</v>
      </c>
      <c r="D3437" s="1">
        <v>21.0</v>
      </c>
      <c r="E3437" s="1">
        <f t="shared" si="1"/>
        <v>51</v>
      </c>
      <c r="F3437" s="1" t="str">
        <f>VLOOKUP(E3437,State_code!$B$1:$C$56, 2, FALSE)</f>
        <v>VA</v>
      </c>
      <c r="G3437" s="1">
        <v>5106.0</v>
      </c>
      <c r="H3437" s="1">
        <v>-2.0</v>
      </c>
      <c r="I3437" s="1" t="s">
        <v>4127</v>
      </c>
      <c r="J3437" s="5">
        <v>1.0</v>
      </c>
    </row>
    <row r="3438" hidden="1">
      <c r="A3438" s="1" t="s">
        <v>4128</v>
      </c>
      <c r="B3438" s="1">
        <v>234377.0</v>
      </c>
      <c r="C3438" s="1">
        <v>5.0</v>
      </c>
      <c r="D3438" s="1">
        <v>3.0</v>
      </c>
      <c r="E3438" s="1">
        <f t="shared" si="1"/>
        <v>51</v>
      </c>
      <c r="F3438" s="1" t="str">
        <f>VLOOKUP(E3438,State_code!$B$1:$C$56, 2, FALSE)</f>
        <v>VA</v>
      </c>
      <c r="G3438" s="1">
        <v>5109.0</v>
      </c>
      <c r="H3438" s="1">
        <v>-2.0</v>
      </c>
      <c r="I3438" s="1" t="s">
        <v>4128</v>
      </c>
      <c r="J3438" s="5">
        <v>4.0</v>
      </c>
    </row>
    <row r="3439" hidden="1">
      <c r="A3439" s="1" t="s">
        <v>615</v>
      </c>
      <c r="B3439" s="1">
        <v>234669.0</v>
      </c>
      <c r="C3439" s="1">
        <v>8.0</v>
      </c>
      <c r="D3439" s="1">
        <v>23.0</v>
      </c>
      <c r="E3439" s="1">
        <f t="shared" si="1"/>
        <v>53</v>
      </c>
      <c r="F3439" s="1" t="str">
        <f>VLOOKUP(E3439,State_code!$B$1:$C$56, 2, FALSE)</f>
        <v>WA</v>
      </c>
      <c r="G3439" s="1">
        <v>5309.0</v>
      </c>
      <c r="H3439" s="1">
        <v>-2.0</v>
      </c>
      <c r="I3439" s="1" t="s">
        <v>615</v>
      </c>
      <c r="J3439" s="5">
        <v>1.0</v>
      </c>
    </row>
    <row r="3440" hidden="1">
      <c r="A3440" s="1" t="s">
        <v>4129</v>
      </c>
      <c r="B3440" s="1">
        <v>234696.0</v>
      </c>
      <c r="C3440" s="1">
        <v>8.0</v>
      </c>
      <c r="D3440" s="1">
        <v>14.0</v>
      </c>
      <c r="E3440" s="1">
        <f t="shared" si="1"/>
        <v>53</v>
      </c>
      <c r="F3440" s="1" t="str">
        <f>VLOOKUP(E3440,State_code!$B$1:$C$56, 2, FALSE)</f>
        <v>WA</v>
      </c>
      <c r="G3440" s="1">
        <v>5302.0</v>
      </c>
      <c r="H3440" s="1">
        <v>-2.0</v>
      </c>
      <c r="I3440" s="1" t="s">
        <v>4129</v>
      </c>
      <c r="J3440" s="5">
        <v>1.0</v>
      </c>
    </row>
    <row r="3441" hidden="1">
      <c r="A3441" s="1" t="s">
        <v>4130</v>
      </c>
      <c r="B3441" s="1">
        <v>234711.0</v>
      </c>
      <c r="C3441" s="1">
        <v>8.0</v>
      </c>
      <c r="D3441" s="1">
        <v>5.0</v>
      </c>
      <c r="E3441" s="1">
        <f t="shared" si="1"/>
        <v>53</v>
      </c>
      <c r="F3441" s="1" t="str">
        <f>VLOOKUP(E3441,State_code!$B$1:$C$56, 2, FALSE)</f>
        <v>WA</v>
      </c>
      <c r="G3441" s="1">
        <v>5304.0</v>
      </c>
      <c r="H3441" s="1">
        <v>-2.0</v>
      </c>
      <c r="I3441" s="1" t="s">
        <v>4130</v>
      </c>
      <c r="J3441" s="5">
        <v>4.0</v>
      </c>
    </row>
    <row r="3442" hidden="1">
      <c r="A3442" s="1" t="s">
        <v>1038</v>
      </c>
      <c r="B3442" s="1">
        <v>234827.0</v>
      </c>
      <c r="C3442" s="1">
        <v>8.0</v>
      </c>
      <c r="D3442" s="1">
        <v>18.0</v>
      </c>
      <c r="E3442" s="1">
        <f t="shared" si="1"/>
        <v>53</v>
      </c>
      <c r="F3442" s="1" t="str">
        <f>VLOOKUP(E3442,State_code!$B$1:$C$56, 2, FALSE)</f>
        <v>WA</v>
      </c>
      <c r="G3442" s="1">
        <v>5308.0</v>
      </c>
      <c r="H3442" s="1">
        <v>-2.0</v>
      </c>
      <c r="I3442" s="1" t="s">
        <v>1038</v>
      </c>
      <c r="J3442" s="5">
        <v>4.0</v>
      </c>
    </row>
    <row r="3443" hidden="1">
      <c r="A3443" s="1" t="s">
        <v>670</v>
      </c>
      <c r="B3443" s="1">
        <v>234845.0</v>
      </c>
      <c r="C3443" s="1">
        <v>8.0</v>
      </c>
      <c r="D3443" s="1">
        <v>23.0</v>
      </c>
      <c r="E3443" s="1">
        <f t="shared" si="1"/>
        <v>53</v>
      </c>
      <c r="F3443" s="1" t="str">
        <f>VLOOKUP(E3443,State_code!$B$1:$C$56, 2, FALSE)</f>
        <v>WA</v>
      </c>
      <c r="G3443" s="1">
        <v>5303.0</v>
      </c>
      <c r="H3443" s="1">
        <v>-2.0</v>
      </c>
      <c r="I3443" s="1" t="s">
        <v>670</v>
      </c>
      <c r="J3443" s="5">
        <v>1.0</v>
      </c>
    </row>
    <row r="3444" hidden="1">
      <c r="A3444" s="1" t="s">
        <v>4131</v>
      </c>
      <c r="B3444" s="1">
        <v>234915.0</v>
      </c>
      <c r="C3444" s="1">
        <v>8.0</v>
      </c>
      <c r="D3444" s="1">
        <v>17.0</v>
      </c>
      <c r="E3444" s="1">
        <f t="shared" si="1"/>
        <v>53</v>
      </c>
      <c r="F3444" s="1" t="str">
        <f>VLOOKUP(E3444,State_code!$B$1:$C$56, 2, FALSE)</f>
        <v>WA</v>
      </c>
      <c r="G3444" s="1">
        <v>5307.0</v>
      </c>
      <c r="H3444" s="1">
        <v>-2.0</v>
      </c>
      <c r="I3444" s="1" t="s">
        <v>4131</v>
      </c>
      <c r="J3444" s="5">
        <v>1.0</v>
      </c>
    </row>
    <row r="3445" hidden="1">
      <c r="A3445" s="1" t="s">
        <v>4132</v>
      </c>
      <c r="B3445" s="1">
        <v>234924.0</v>
      </c>
      <c r="C3445" s="1">
        <v>8.0</v>
      </c>
      <c r="D3445" s="1">
        <v>-2.0</v>
      </c>
      <c r="E3445" s="1">
        <f t="shared" si="1"/>
        <v>53</v>
      </c>
      <c r="F3445" s="1" t="str">
        <f>VLOOKUP(E3445,State_code!$B$1:$C$56, 2, FALSE)</f>
        <v>WA</v>
      </c>
      <c r="G3445" s="1">
        <v>5304.0</v>
      </c>
      <c r="H3445" s="1">
        <v>-2.0</v>
      </c>
      <c r="I3445" s="1" t="s">
        <v>4132</v>
      </c>
      <c r="J3445" s="5">
        <v>1.0</v>
      </c>
    </row>
    <row r="3446" hidden="1">
      <c r="A3446" s="1" t="s">
        <v>4133</v>
      </c>
      <c r="B3446" s="1">
        <v>234933.0</v>
      </c>
      <c r="C3446" s="1">
        <v>8.0</v>
      </c>
      <c r="D3446" s="1">
        <v>14.0</v>
      </c>
      <c r="E3446" s="1">
        <f t="shared" si="1"/>
        <v>53</v>
      </c>
      <c r="F3446" s="1" t="str">
        <f>VLOOKUP(E3446,State_code!$B$1:$C$56, 2, FALSE)</f>
        <v>WA</v>
      </c>
      <c r="G3446" s="1">
        <v>5303.0</v>
      </c>
      <c r="H3446" s="1">
        <v>-2.0</v>
      </c>
      <c r="I3446" s="1" t="s">
        <v>4133</v>
      </c>
      <c r="J3446" s="5">
        <v>1.0</v>
      </c>
    </row>
    <row r="3447" hidden="1">
      <c r="A3447" s="1" t="s">
        <v>4134</v>
      </c>
      <c r="B3447" s="1">
        <v>234951.0</v>
      </c>
      <c r="C3447" s="1">
        <v>8.0</v>
      </c>
      <c r="D3447" s="1">
        <v>14.0</v>
      </c>
      <c r="E3447" s="1">
        <f t="shared" si="1"/>
        <v>53</v>
      </c>
      <c r="F3447" s="1" t="str">
        <f>VLOOKUP(E3447,State_code!$B$1:$C$56, 2, FALSE)</f>
        <v>WA</v>
      </c>
      <c r="G3447" s="1">
        <v>5310.0</v>
      </c>
      <c r="H3447" s="1">
        <v>-2.0</v>
      </c>
      <c r="I3447" s="1" t="s">
        <v>4134</v>
      </c>
      <c r="J3447" s="5">
        <v>1.0</v>
      </c>
    </row>
    <row r="3448" hidden="1">
      <c r="A3448" s="1" t="s">
        <v>4135</v>
      </c>
      <c r="B3448" s="1">
        <v>234979.0</v>
      </c>
      <c r="C3448" s="1">
        <v>8.0</v>
      </c>
      <c r="D3448" s="1">
        <v>23.0</v>
      </c>
      <c r="E3448" s="1">
        <f t="shared" si="1"/>
        <v>53</v>
      </c>
      <c r="F3448" s="1" t="str">
        <f>VLOOKUP(E3448,State_code!$B$1:$C$56, 2, FALSE)</f>
        <v>WA</v>
      </c>
      <c r="G3448" s="1">
        <v>5304.0</v>
      </c>
      <c r="H3448" s="1">
        <v>-2.0</v>
      </c>
      <c r="I3448" s="1" t="s">
        <v>4135</v>
      </c>
      <c r="J3448" s="5">
        <v>2.0</v>
      </c>
    </row>
    <row r="3449" hidden="1">
      <c r="A3449" s="1" t="s">
        <v>4136</v>
      </c>
      <c r="B3449" s="1">
        <v>235024.0</v>
      </c>
      <c r="C3449" s="1">
        <v>8.0</v>
      </c>
      <c r="D3449" s="1">
        <v>30.0</v>
      </c>
      <c r="E3449" s="1">
        <f t="shared" si="1"/>
        <v>53</v>
      </c>
      <c r="F3449" s="1" t="str">
        <f>VLOOKUP(E3449,State_code!$B$1:$C$56, 2, FALSE)</f>
        <v>WA</v>
      </c>
      <c r="G3449" s="1">
        <v>5307.0</v>
      </c>
      <c r="H3449" s="1">
        <v>-2.0</v>
      </c>
      <c r="I3449" s="1" t="s">
        <v>4136</v>
      </c>
      <c r="J3449" s="5">
        <v>1.0</v>
      </c>
    </row>
    <row r="3450" hidden="1">
      <c r="A3450" s="1" t="s">
        <v>4137</v>
      </c>
      <c r="B3450" s="1">
        <v>235088.0</v>
      </c>
      <c r="C3450" s="1">
        <v>8.0</v>
      </c>
      <c r="D3450" s="1">
        <v>-2.0</v>
      </c>
      <c r="E3450" s="1">
        <f t="shared" si="1"/>
        <v>53</v>
      </c>
      <c r="F3450" s="1" t="str">
        <f>VLOOKUP(E3450,State_code!$B$1:$C$56, 2, FALSE)</f>
        <v>WA</v>
      </c>
      <c r="G3450" s="1">
        <v>5307.0</v>
      </c>
      <c r="H3450" s="1">
        <v>-2.0</v>
      </c>
      <c r="I3450" s="1" t="s">
        <v>4137</v>
      </c>
      <c r="J3450" s="5">
        <v>1.0</v>
      </c>
    </row>
    <row r="3451" hidden="1">
      <c r="A3451" s="1" t="s">
        <v>647</v>
      </c>
      <c r="B3451" s="1">
        <v>235097.0</v>
      </c>
      <c r="C3451" s="1">
        <v>8.0</v>
      </c>
      <c r="D3451" s="1">
        <v>18.0</v>
      </c>
      <c r="E3451" s="1">
        <f t="shared" si="1"/>
        <v>53</v>
      </c>
      <c r="F3451" s="1" t="str">
        <f>VLOOKUP(E3451,State_code!$B$1:$C$56, 2, FALSE)</f>
        <v>WA</v>
      </c>
      <c r="G3451" s="1">
        <v>5305.0</v>
      </c>
      <c r="H3451" s="1">
        <v>-2.0</v>
      </c>
      <c r="I3451" s="1" t="s">
        <v>647</v>
      </c>
      <c r="J3451" s="5">
        <v>4.0</v>
      </c>
    </row>
    <row r="3452" hidden="1">
      <c r="A3452" s="1" t="s">
        <v>4138</v>
      </c>
      <c r="B3452" s="1">
        <v>235103.0</v>
      </c>
      <c r="C3452" s="1">
        <v>8.0</v>
      </c>
      <c r="D3452" s="1">
        <v>14.0</v>
      </c>
      <c r="E3452" s="1">
        <f t="shared" si="1"/>
        <v>53</v>
      </c>
      <c r="F3452" s="1" t="str">
        <f>VLOOKUP(E3452,State_code!$B$1:$C$56, 2, FALSE)</f>
        <v>WA</v>
      </c>
      <c r="G3452" s="1">
        <v>5302.0</v>
      </c>
      <c r="H3452" s="1">
        <v>-2.0</v>
      </c>
      <c r="I3452" s="1" t="s">
        <v>4138</v>
      </c>
      <c r="J3452" s="5">
        <v>1.0</v>
      </c>
    </row>
    <row r="3453" hidden="1">
      <c r="A3453" s="1" t="s">
        <v>4139</v>
      </c>
      <c r="B3453" s="1">
        <v>235149.0</v>
      </c>
      <c r="C3453" s="1">
        <v>8.0</v>
      </c>
      <c r="D3453" s="1">
        <v>3.0</v>
      </c>
      <c r="E3453" s="1">
        <f t="shared" si="1"/>
        <v>53</v>
      </c>
      <c r="F3453" s="1" t="str">
        <f>VLOOKUP(E3453,State_code!$B$1:$C$56, 2, FALSE)</f>
        <v>WA</v>
      </c>
      <c r="G3453" s="1">
        <v>5302.0</v>
      </c>
      <c r="H3453" s="1">
        <v>-2.0</v>
      </c>
      <c r="I3453" s="1" t="s">
        <v>4139</v>
      </c>
      <c r="J3453" s="5">
        <v>1.0</v>
      </c>
    </row>
    <row r="3454" hidden="1">
      <c r="A3454" s="1" t="s">
        <v>149</v>
      </c>
      <c r="B3454" s="1">
        <v>235167.0</v>
      </c>
      <c r="C3454" s="1">
        <v>8.0</v>
      </c>
      <c r="D3454" s="1">
        <v>19.0</v>
      </c>
      <c r="E3454" s="1">
        <f t="shared" si="1"/>
        <v>53</v>
      </c>
      <c r="F3454" s="1" t="str">
        <f>VLOOKUP(E3454,State_code!$B$1:$C$56, 2, FALSE)</f>
        <v>WA</v>
      </c>
      <c r="G3454" s="1">
        <v>5310.0</v>
      </c>
      <c r="H3454" s="1">
        <v>-2.0</v>
      </c>
      <c r="I3454" s="1" t="s">
        <v>149</v>
      </c>
      <c r="J3454" s="5">
        <v>1.0</v>
      </c>
    </row>
    <row r="3455" hidden="1">
      <c r="A3455" s="1" t="s">
        <v>4140</v>
      </c>
      <c r="B3455" s="1">
        <v>235237.0</v>
      </c>
      <c r="C3455" s="1">
        <v>8.0</v>
      </c>
      <c r="D3455" s="1">
        <v>14.0</v>
      </c>
      <c r="E3455" s="1">
        <f t="shared" si="1"/>
        <v>53</v>
      </c>
      <c r="F3455" s="1" t="str">
        <f>VLOOKUP(E3455,State_code!$B$1:$C$56, 2, FALSE)</f>
        <v>WA</v>
      </c>
      <c r="G3455" s="1">
        <v>5310.0</v>
      </c>
      <c r="H3455" s="1">
        <v>-2.0</v>
      </c>
      <c r="I3455" s="1" t="s">
        <v>4140</v>
      </c>
      <c r="J3455" s="5">
        <v>1.0</v>
      </c>
    </row>
    <row r="3456" hidden="1">
      <c r="A3456" s="1" t="s">
        <v>4141</v>
      </c>
      <c r="B3456" s="1">
        <v>235307.0</v>
      </c>
      <c r="C3456" s="1">
        <v>8.0</v>
      </c>
      <c r="D3456" s="1">
        <v>-2.0</v>
      </c>
      <c r="E3456" s="1">
        <f t="shared" si="1"/>
        <v>53</v>
      </c>
      <c r="F3456" s="1" t="str">
        <f>VLOOKUP(E3456,State_code!$B$1:$C$56, 2, FALSE)</f>
        <v>WA</v>
      </c>
      <c r="G3456" s="1">
        <v>5305.0</v>
      </c>
      <c r="H3456" s="1">
        <v>-2.0</v>
      </c>
      <c r="I3456" s="1" t="s">
        <v>4141</v>
      </c>
      <c r="J3456" s="5">
        <v>1.0</v>
      </c>
    </row>
    <row r="3457" hidden="1">
      <c r="A3457" s="1" t="s">
        <v>627</v>
      </c>
      <c r="B3457" s="1">
        <v>235316.0</v>
      </c>
      <c r="C3457" s="1">
        <v>8.0</v>
      </c>
      <c r="D3457" s="1">
        <v>17.0</v>
      </c>
      <c r="E3457" s="1">
        <f t="shared" si="1"/>
        <v>53</v>
      </c>
      <c r="F3457" s="1" t="str">
        <f>VLOOKUP(E3457,State_code!$B$1:$C$56, 2, FALSE)</f>
        <v>WA</v>
      </c>
      <c r="G3457" s="1">
        <v>5305.0</v>
      </c>
      <c r="H3457" s="1">
        <v>30.0</v>
      </c>
      <c r="I3457" s="1" t="s">
        <v>627</v>
      </c>
      <c r="J3457" s="5">
        <v>3.0</v>
      </c>
    </row>
    <row r="3458" hidden="1">
      <c r="A3458" s="1" t="s">
        <v>4142</v>
      </c>
      <c r="B3458" s="1">
        <v>235334.0</v>
      </c>
      <c r="C3458" s="1">
        <v>8.0</v>
      </c>
      <c r="D3458" s="1">
        <v>14.0</v>
      </c>
      <c r="E3458" s="1">
        <f t="shared" si="1"/>
        <v>53</v>
      </c>
      <c r="F3458" s="1" t="str">
        <f>VLOOKUP(E3458,State_code!$B$1:$C$56, 2, FALSE)</f>
        <v>WA</v>
      </c>
      <c r="G3458" s="1">
        <v>5306.0</v>
      </c>
      <c r="H3458" s="1">
        <v>-2.0</v>
      </c>
      <c r="I3458" s="1" t="s">
        <v>4142</v>
      </c>
      <c r="J3458" s="5">
        <v>4.0</v>
      </c>
    </row>
    <row r="3459" hidden="1">
      <c r="A3459" s="1" t="s">
        <v>482</v>
      </c>
      <c r="B3459" s="1">
        <v>235343.0</v>
      </c>
      <c r="C3459" s="1">
        <v>8.0</v>
      </c>
      <c r="D3459" s="1">
        <v>23.0</v>
      </c>
      <c r="E3459" s="1">
        <f t="shared" si="1"/>
        <v>53</v>
      </c>
      <c r="F3459" s="1" t="str">
        <f>VLOOKUP(E3459,State_code!$B$1:$C$56, 2, FALSE)</f>
        <v>WA</v>
      </c>
      <c r="G3459" s="1">
        <v>5308.0</v>
      </c>
      <c r="H3459" s="1">
        <v>-2.0</v>
      </c>
      <c r="I3459" s="1" t="s">
        <v>482</v>
      </c>
      <c r="J3459" s="5">
        <v>1.0</v>
      </c>
    </row>
    <row r="3460" hidden="1">
      <c r="A3460" s="1" t="s">
        <v>4143</v>
      </c>
      <c r="B3460" s="1">
        <v>235352.0</v>
      </c>
      <c r="C3460" s="1">
        <v>8.0</v>
      </c>
      <c r="D3460" s="1">
        <v>-2.0</v>
      </c>
      <c r="E3460" s="1">
        <f t="shared" si="1"/>
        <v>53</v>
      </c>
      <c r="F3460" s="1" t="str">
        <f>VLOOKUP(E3460,State_code!$B$1:$C$56, 2, FALSE)</f>
        <v>WA</v>
      </c>
      <c r="G3460" s="1">
        <v>5307.0</v>
      </c>
      <c r="H3460" s="1">
        <v>-2.0</v>
      </c>
      <c r="I3460" s="1" t="s">
        <v>4143</v>
      </c>
      <c r="J3460" s="5">
        <v>2.0</v>
      </c>
    </row>
    <row r="3461" hidden="1">
      <c r="A3461" s="1" t="s">
        <v>4144</v>
      </c>
      <c r="B3461" s="1">
        <v>235422.0</v>
      </c>
      <c r="C3461" s="1">
        <v>8.0</v>
      </c>
      <c r="D3461" s="1">
        <v>20.0</v>
      </c>
      <c r="E3461" s="1">
        <f t="shared" si="1"/>
        <v>53</v>
      </c>
      <c r="F3461" s="1" t="str">
        <f>VLOOKUP(E3461,State_code!$B$1:$C$56, 2, FALSE)</f>
        <v>WA</v>
      </c>
      <c r="G3461" s="1">
        <v>5304.0</v>
      </c>
      <c r="H3461" s="1">
        <v>-2.0</v>
      </c>
      <c r="I3461" s="1" t="s">
        <v>4144</v>
      </c>
      <c r="J3461" s="5">
        <v>4.0</v>
      </c>
    </row>
    <row r="3462" hidden="1">
      <c r="A3462" s="1" t="s">
        <v>682</v>
      </c>
      <c r="B3462" s="1">
        <v>235431.0</v>
      </c>
      <c r="C3462" s="1">
        <v>8.0</v>
      </c>
      <c r="D3462" s="1">
        <v>14.0</v>
      </c>
      <c r="E3462" s="1">
        <f t="shared" si="1"/>
        <v>53</v>
      </c>
      <c r="F3462" s="1" t="str">
        <f>VLOOKUP(E3462,State_code!$B$1:$C$56, 2, FALSE)</f>
        <v>WA</v>
      </c>
      <c r="G3462" s="1">
        <v>5309.0</v>
      </c>
      <c r="H3462" s="1">
        <v>-2.0</v>
      </c>
      <c r="I3462" s="1" t="s">
        <v>682</v>
      </c>
      <c r="J3462" s="5">
        <v>3.0</v>
      </c>
    </row>
    <row r="3463" hidden="1">
      <c r="A3463" s="1" t="s">
        <v>4145</v>
      </c>
      <c r="B3463" s="1">
        <v>235501.0</v>
      </c>
      <c r="C3463" s="1">
        <v>8.0</v>
      </c>
      <c r="D3463" s="1">
        <v>-2.0</v>
      </c>
      <c r="E3463" s="1">
        <f t="shared" si="1"/>
        <v>53</v>
      </c>
      <c r="F3463" s="1" t="str">
        <f>VLOOKUP(E3463,State_code!$B$1:$C$56, 2, FALSE)</f>
        <v>WA</v>
      </c>
      <c r="G3463" s="1">
        <v>5303.0</v>
      </c>
      <c r="H3463" s="1">
        <v>-2.0</v>
      </c>
      <c r="I3463" s="1" t="s">
        <v>4145</v>
      </c>
      <c r="J3463" s="5">
        <v>1.0</v>
      </c>
    </row>
    <row r="3464" hidden="1">
      <c r="A3464" s="1" t="s">
        <v>4146</v>
      </c>
      <c r="B3464" s="1">
        <v>235547.0</v>
      </c>
      <c r="C3464" s="1">
        <v>8.0</v>
      </c>
      <c r="D3464" s="1">
        <v>17.0</v>
      </c>
      <c r="E3464" s="1">
        <f t="shared" si="1"/>
        <v>53</v>
      </c>
      <c r="F3464" s="1" t="str">
        <f>VLOOKUP(E3464,State_code!$B$1:$C$56, 2, FALSE)</f>
        <v>WA</v>
      </c>
      <c r="G3464" s="1">
        <v>5301.0</v>
      </c>
      <c r="H3464" s="1">
        <v>-2.0</v>
      </c>
      <c r="I3464" s="1" t="s">
        <v>4146</v>
      </c>
      <c r="J3464" s="5">
        <v>4.0</v>
      </c>
    </row>
    <row r="3465" hidden="1">
      <c r="A3465" s="1" t="s">
        <v>4147</v>
      </c>
      <c r="B3465" s="1">
        <v>235583.0</v>
      </c>
      <c r="C3465" s="1">
        <v>8.0</v>
      </c>
      <c r="D3465" s="1">
        <v>-2.0</v>
      </c>
      <c r="E3465" s="1">
        <f t="shared" si="1"/>
        <v>53</v>
      </c>
      <c r="F3465" s="1" t="str">
        <f>VLOOKUP(E3465,State_code!$B$1:$C$56, 2, FALSE)</f>
        <v>WA</v>
      </c>
      <c r="G3465" s="1">
        <v>5301.0</v>
      </c>
      <c r="H3465" s="1" t="e">
        <v>#N/A</v>
      </c>
      <c r="I3465" s="1" t="s">
        <v>4147</v>
      </c>
      <c r="J3465" s="5">
        <v>1.0</v>
      </c>
    </row>
    <row r="3466" hidden="1">
      <c r="A3466" s="1" t="s">
        <v>4148</v>
      </c>
      <c r="B3466" s="1">
        <v>235671.0</v>
      </c>
      <c r="C3466" s="1">
        <v>8.0</v>
      </c>
      <c r="D3466" s="1">
        <v>9.0</v>
      </c>
      <c r="E3466" s="1">
        <f t="shared" si="1"/>
        <v>53</v>
      </c>
      <c r="F3466" s="1" t="str">
        <f>VLOOKUP(E3466,State_code!$B$1:$C$56, 2, FALSE)</f>
        <v>WA</v>
      </c>
      <c r="G3466" s="1">
        <v>5306.0</v>
      </c>
      <c r="H3466" s="1">
        <v>-2.0</v>
      </c>
      <c r="I3466" s="1" t="s">
        <v>4148</v>
      </c>
      <c r="J3466" s="5">
        <v>1.0</v>
      </c>
    </row>
    <row r="3467" hidden="1">
      <c r="A3467" s="1" t="s">
        <v>4149</v>
      </c>
      <c r="B3467" s="1">
        <v>235699.0</v>
      </c>
      <c r="C3467" s="1">
        <v>8.0</v>
      </c>
      <c r="D3467" s="1">
        <v>23.0</v>
      </c>
      <c r="E3467" s="1">
        <f t="shared" si="1"/>
        <v>53</v>
      </c>
      <c r="F3467" s="1" t="str">
        <f>VLOOKUP(E3467,State_code!$B$1:$C$56, 2, FALSE)</f>
        <v>WA</v>
      </c>
      <c r="G3467" s="1">
        <v>5301.0</v>
      </c>
      <c r="H3467" s="1">
        <v>-2.0</v>
      </c>
      <c r="I3467" s="1" t="s">
        <v>4149</v>
      </c>
      <c r="J3467" s="5">
        <v>2.0</v>
      </c>
    </row>
    <row r="3468" hidden="1">
      <c r="A3468" s="1" t="s">
        <v>4150</v>
      </c>
      <c r="B3468" s="1">
        <v>235750.0</v>
      </c>
      <c r="C3468" s="1">
        <v>8.0</v>
      </c>
      <c r="D3468" s="1">
        <v>4.0</v>
      </c>
      <c r="E3468" s="1">
        <f t="shared" si="1"/>
        <v>53</v>
      </c>
      <c r="F3468" s="1" t="str">
        <f>VLOOKUP(E3468,State_code!$B$1:$C$56, 2, FALSE)</f>
        <v>WA</v>
      </c>
      <c r="G3468" s="1">
        <v>5303.0</v>
      </c>
      <c r="H3468" s="1">
        <v>-2.0</v>
      </c>
      <c r="I3468" s="1" t="s">
        <v>4150</v>
      </c>
      <c r="J3468" s="5">
        <v>3.0</v>
      </c>
    </row>
    <row r="3469" hidden="1">
      <c r="A3469" s="1" t="s">
        <v>4151</v>
      </c>
      <c r="B3469" s="1">
        <v>236018.0</v>
      </c>
      <c r="C3469" s="1">
        <v>8.0</v>
      </c>
      <c r="D3469" s="1">
        <v>-2.0</v>
      </c>
      <c r="E3469" s="1">
        <f t="shared" si="1"/>
        <v>53</v>
      </c>
      <c r="F3469" s="1" t="str">
        <f>VLOOKUP(E3469,State_code!$B$1:$C$56, 2, FALSE)</f>
        <v>WA</v>
      </c>
      <c r="G3469" s="1">
        <v>5306.0</v>
      </c>
      <c r="H3469" s="1">
        <v>-2.0</v>
      </c>
      <c r="I3469" s="1" t="s">
        <v>4151</v>
      </c>
      <c r="J3469" s="5">
        <v>2.0</v>
      </c>
    </row>
    <row r="3470" hidden="1">
      <c r="A3470" s="1" t="s">
        <v>910</v>
      </c>
      <c r="B3470" s="1">
        <v>236072.0</v>
      </c>
      <c r="C3470" s="1">
        <v>8.0</v>
      </c>
      <c r="D3470" s="1">
        <v>23.0</v>
      </c>
      <c r="E3470" s="1">
        <f t="shared" si="1"/>
        <v>53</v>
      </c>
      <c r="F3470" s="1" t="str">
        <f>VLOOKUP(E3470,State_code!$B$1:$C$56, 2, FALSE)</f>
        <v>WA</v>
      </c>
      <c r="G3470" s="1">
        <v>5307.0</v>
      </c>
      <c r="H3470" s="1">
        <v>-2.0</v>
      </c>
      <c r="I3470" s="1" t="s">
        <v>910</v>
      </c>
      <c r="J3470" s="5">
        <v>1.0</v>
      </c>
    </row>
    <row r="3471" hidden="1">
      <c r="A3471" s="1" t="s">
        <v>4152</v>
      </c>
      <c r="B3471" s="1">
        <v>236133.0</v>
      </c>
      <c r="C3471" s="1">
        <v>8.0</v>
      </c>
      <c r="D3471" s="1">
        <v>19.0</v>
      </c>
      <c r="E3471" s="1">
        <f t="shared" si="1"/>
        <v>53</v>
      </c>
      <c r="F3471" s="1" t="str">
        <f>VLOOKUP(E3471,State_code!$B$1:$C$56, 2, FALSE)</f>
        <v>WA</v>
      </c>
      <c r="G3471" s="1">
        <v>5301.0</v>
      </c>
      <c r="H3471" s="1">
        <v>27.0</v>
      </c>
      <c r="I3471" s="1" t="s">
        <v>4152</v>
      </c>
      <c r="J3471" s="5">
        <v>4.0</v>
      </c>
    </row>
    <row r="3472" hidden="1">
      <c r="A3472" s="1" t="s">
        <v>4153</v>
      </c>
      <c r="B3472" s="1">
        <v>236188.0</v>
      </c>
      <c r="C3472" s="1">
        <v>8.0</v>
      </c>
      <c r="D3472" s="1">
        <v>14.0</v>
      </c>
      <c r="E3472" s="1">
        <f t="shared" si="1"/>
        <v>53</v>
      </c>
      <c r="F3472" s="1" t="str">
        <f>VLOOKUP(E3472,State_code!$B$1:$C$56, 2, FALSE)</f>
        <v>WA</v>
      </c>
      <c r="G3472" s="1">
        <v>5306.0</v>
      </c>
      <c r="H3472" s="1">
        <v>-2.0</v>
      </c>
      <c r="I3472" s="1" t="s">
        <v>4153</v>
      </c>
      <c r="J3472" s="5">
        <v>1.0</v>
      </c>
    </row>
    <row r="3473" hidden="1">
      <c r="A3473" s="1" t="s">
        <v>4154</v>
      </c>
      <c r="B3473" s="1">
        <v>236212.0</v>
      </c>
      <c r="C3473" s="1">
        <v>8.0</v>
      </c>
      <c r="D3473" s="1">
        <v>7.0</v>
      </c>
      <c r="E3473" s="1">
        <f t="shared" si="1"/>
        <v>53</v>
      </c>
      <c r="F3473" s="1" t="str">
        <f>VLOOKUP(E3473,State_code!$B$1:$C$56, 2, FALSE)</f>
        <v>WA</v>
      </c>
      <c r="G3473" s="1">
        <v>5304.0</v>
      </c>
      <c r="H3473" s="1">
        <v>-2.0</v>
      </c>
      <c r="I3473" s="1" t="s">
        <v>4154</v>
      </c>
      <c r="J3473" s="5">
        <v>1.0</v>
      </c>
    </row>
    <row r="3474" hidden="1">
      <c r="A3474" s="1" t="s">
        <v>74</v>
      </c>
      <c r="B3474" s="1">
        <v>236230.0</v>
      </c>
      <c r="C3474" s="1">
        <v>8.0</v>
      </c>
      <c r="D3474" s="1">
        <v>19.0</v>
      </c>
      <c r="E3474" s="1">
        <f t="shared" si="1"/>
        <v>53</v>
      </c>
      <c r="F3474" s="1" t="str">
        <f>VLOOKUP(E3474,State_code!$B$1:$C$56, 2, FALSE)</f>
        <v>WA</v>
      </c>
      <c r="G3474" s="1">
        <v>5310.0</v>
      </c>
      <c r="H3474" s="1">
        <v>39.0</v>
      </c>
      <c r="I3474" s="1" t="s">
        <v>74</v>
      </c>
      <c r="J3474" s="5">
        <v>3.0</v>
      </c>
    </row>
    <row r="3475" hidden="1">
      <c r="A3475" s="1" t="s">
        <v>35</v>
      </c>
      <c r="B3475" s="1">
        <v>236258.0</v>
      </c>
      <c r="C3475" s="1">
        <v>8.0</v>
      </c>
      <c r="D3475" s="1">
        <v>14.0</v>
      </c>
      <c r="E3475" s="1">
        <f t="shared" si="1"/>
        <v>53</v>
      </c>
      <c r="F3475" s="1" t="str">
        <f>VLOOKUP(E3475,State_code!$B$1:$C$56, 2, FALSE)</f>
        <v>WA</v>
      </c>
      <c r="G3475" s="1">
        <v>5306.0</v>
      </c>
      <c r="H3475" s="1">
        <v>-2.0</v>
      </c>
      <c r="I3475" s="1" t="s">
        <v>35</v>
      </c>
      <c r="J3475" s="5">
        <v>1.0</v>
      </c>
    </row>
    <row r="3476" hidden="1">
      <c r="A3476" s="1" t="s">
        <v>214</v>
      </c>
      <c r="B3476" s="1">
        <v>236328.0</v>
      </c>
      <c r="C3476" s="1">
        <v>8.0</v>
      </c>
      <c r="D3476" s="1">
        <v>21.0</v>
      </c>
      <c r="E3476" s="1">
        <f t="shared" si="1"/>
        <v>53</v>
      </c>
      <c r="F3476" s="1" t="str">
        <f>VLOOKUP(E3476,State_code!$B$1:$C$56, 2, FALSE)</f>
        <v>WA</v>
      </c>
      <c r="G3476" s="1">
        <v>5306.0</v>
      </c>
      <c r="H3476" s="1">
        <v>-2.0</v>
      </c>
      <c r="I3476" s="1" t="s">
        <v>214</v>
      </c>
      <c r="J3476" s="5">
        <v>1.0</v>
      </c>
    </row>
    <row r="3477" hidden="1">
      <c r="A3477" s="1" t="s">
        <v>383</v>
      </c>
      <c r="B3477" s="1">
        <v>236382.0</v>
      </c>
      <c r="C3477" s="1">
        <v>8.0</v>
      </c>
      <c r="D3477" s="1">
        <v>14.0</v>
      </c>
      <c r="E3477" s="1">
        <f t="shared" si="1"/>
        <v>53</v>
      </c>
      <c r="F3477" s="1" t="str">
        <f>VLOOKUP(E3477,State_code!$B$1:$C$56, 2, FALSE)</f>
        <v>WA</v>
      </c>
      <c r="G3477" s="1">
        <v>5309.0</v>
      </c>
      <c r="H3477" s="1">
        <v>-2.0</v>
      </c>
      <c r="I3477" s="1" t="s">
        <v>383</v>
      </c>
      <c r="J3477" s="5">
        <v>1.0</v>
      </c>
    </row>
    <row r="3478" hidden="1">
      <c r="A3478" s="1" t="s">
        <v>4155</v>
      </c>
      <c r="B3478" s="1">
        <v>236452.0</v>
      </c>
      <c r="C3478" s="1">
        <v>8.0</v>
      </c>
      <c r="D3478" s="1">
        <v>20.0</v>
      </c>
      <c r="E3478" s="1">
        <f t="shared" si="1"/>
        <v>53</v>
      </c>
      <c r="F3478" s="1" t="str">
        <f>VLOOKUP(E3478,State_code!$B$1:$C$56, 2, FALSE)</f>
        <v>WA</v>
      </c>
      <c r="G3478" s="1">
        <v>5310.0</v>
      </c>
      <c r="H3478" s="1">
        <v>30.0</v>
      </c>
      <c r="I3478" s="1" t="s">
        <v>4155</v>
      </c>
      <c r="J3478" s="5">
        <v>1.0</v>
      </c>
    </row>
    <row r="3479" hidden="1">
      <c r="A3479" s="1" t="s">
        <v>4156</v>
      </c>
      <c r="B3479" s="1">
        <v>236504.0</v>
      </c>
      <c r="C3479" s="1">
        <v>8.0</v>
      </c>
      <c r="D3479" s="1">
        <v>14.0</v>
      </c>
      <c r="E3479" s="1">
        <f t="shared" si="1"/>
        <v>53</v>
      </c>
      <c r="F3479" s="1" t="str">
        <f>VLOOKUP(E3479,State_code!$B$1:$C$56, 2, FALSE)</f>
        <v>WA</v>
      </c>
      <c r="G3479" s="1">
        <v>5307.0</v>
      </c>
      <c r="H3479" s="1">
        <v>-2.0</v>
      </c>
      <c r="I3479" s="1" t="s">
        <v>4156</v>
      </c>
      <c r="J3479" s="5">
        <v>1.0</v>
      </c>
    </row>
    <row r="3480" hidden="1">
      <c r="A3480" s="1" t="s">
        <v>810</v>
      </c>
      <c r="B3480" s="1">
        <v>236513.0</v>
      </c>
      <c r="C3480" s="1">
        <v>8.0</v>
      </c>
      <c r="D3480" s="1">
        <v>14.0</v>
      </c>
      <c r="E3480" s="1">
        <f t="shared" si="1"/>
        <v>53</v>
      </c>
      <c r="F3480" s="1" t="str">
        <f>VLOOKUP(E3480,State_code!$B$1:$C$56, 2, FALSE)</f>
        <v>WA</v>
      </c>
      <c r="G3480" s="1">
        <v>5307.0</v>
      </c>
      <c r="H3480" s="1">
        <v>-2.0</v>
      </c>
      <c r="I3480" s="1" t="s">
        <v>810</v>
      </c>
      <c r="J3480" s="5">
        <v>2.0</v>
      </c>
    </row>
    <row r="3481" hidden="1">
      <c r="A3481" s="1" t="s">
        <v>4157</v>
      </c>
      <c r="B3481" s="1">
        <v>236577.0</v>
      </c>
      <c r="C3481" s="1">
        <v>8.0</v>
      </c>
      <c r="D3481" s="1">
        <v>17.0</v>
      </c>
      <c r="E3481" s="1">
        <f t="shared" si="1"/>
        <v>53</v>
      </c>
      <c r="F3481" s="1" t="str">
        <f>VLOOKUP(E3481,State_code!$B$1:$C$56, 2, FALSE)</f>
        <v>WA</v>
      </c>
      <c r="G3481" s="1">
        <v>5307.0</v>
      </c>
      <c r="H3481" s="1">
        <v>64.0</v>
      </c>
      <c r="I3481" s="1" t="s">
        <v>4157</v>
      </c>
      <c r="J3481" s="5">
        <v>2.0</v>
      </c>
    </row>
    <row r="3482" hidden="1">
      <c r="A3482" s="1" t="s">
        <v>750</v>
      </c>
      <c r="B3482" s="1">
        <v>236595.0</v>
      </c>
      <c r="C3482" s="1">
        <v>8.0</v>
      </c>
      <c r="D3482" s="1">
        <v>17.0</v>
      </c>
      <c r="E3482" s="1">
        <f t="shared" si="1"/>
        <v>53</v>
      </c>
      <c r="F3482" s="1" t="str">
        <f>VLOOKUP(E3482,State_code!$B$1:$C$56, 2, FALSE)</f>
        <v>WA</v>
      </c>
      <c r="G3482" s="1">
        <v>5309.0</v>
      </c>
      <c r="H3482" s="1">
        <v>30.0</v>
      </c>
      <c r="I3482" s="1" t="s">
        <v>750</v>
      </c>
      <c r="J3482" s="5">
        <v>1.0</v>
      </c>
    </row>
    <row r="3483" hidden="1">
      <c r="A3483" s="1" t="s">
        <v>4158</v>
      </c>
      <c r="B3483" s="1">
        <v>236610.0</v>
      </c>
      <c r="C3483" s="1">
        <v>8.0</v>
      </c>
      <c r="D3483" s="1">
        <v>3.0</v>
      </c>
      <c r="E3483" s="1">
        <f t="shared" si="1"/>
        <v>53</v>
      </c>
      <c r="F3483" s="1" t="str">
        <f>VLOOKUP(E3483,State_code!$B$1:$C$56, 2, FALSE)</f>
        <v>WA</v>
      </c>
      <c r="G3483" s="1">
        <v>5307.0</v>
      </c>
      <c r="H3483" s="1">
        <v>-2.0</v>
      </c>
      <c r="I3483" s="1" t="s">
        <v>4158</v>
      </c>
      <c r="J3483" s="5">
        <v>1.0</v>
      </c>
    </row>
    <row r="3484" hidden="1">
      <c r="A3484" s="1" t="s">
        <v>4159</v>
      </c>
      <c r="B3484" s="1">
        <v>236638.0</v>
      </c>
      <c r="C3484" s="1">
        <v>8.0</v>
      </c>
      <c r="D3484" s="1">
        <v>14.0</v>
      </c>
      <c r="E3484" s="1">
        <f t="shared" si="1"/>
        <v>53</v>
      </c>
      <c r="F3484" s="1" t="str">
        <f>VLOOKUP(E3484,State_code!$B$1:$C$56, 2, FALSE)</f>
        <v>WA</v>
      </c>
      <c r="G3484" s="1">
        <v>5302.0</v>
      </c>
      <c r="H3484" s="1">
        <v>-2.0</v>
      </c>
      <c r="I3484" s="1" t="s">
        <v>4159</v>
      </c>
      <c r="J3484" s="5">
        <v>1.0</v>
      </c>
    </row>
    <row r="3485" hidden="1">
      <c r="A3485" s="1" t="s">
        <v>4160</v>
      </c>
      <c r="B3485" s="1">
        <v>236656.0</v>
      </c>
      <c r="C3485" s="1">
        <v>8.0</v>
      </c>
      <c r="D3485" s="1">
        <v>2.0</v>
      </c>
      <c r="E3485" s="1">
        <f t="shared" si="1"/>
        <v>53</v>
      </c>
      <c r="F3485" s="1" t="str">
        <f>VLOOKUP(E3485,State_code!$B$1:$C$56, 2, FALSE)</f>
        <v>WA</v>
      </c>
      <c r="G3485" s="1">
        <v>5310.0</v>
      </c>
      <c r="H3485" s="1">
        <v>-2.0</v>
      </c>
      <c r="I3485" s="1" t="s">
        <v>4160</v>
      </c>
      <c r="J3485" s="5">
        <v>2.0</v>
      </c>
    </row>
    <row r="3486" hidden="1">
      <c r="A3486" s="1" t="s">
        <v>4161</v>
      </c>
      <c r="B3486" s="1">
        <v>236692.0</v>
      </c>
      <c r="C3486" s="1">
        <v>8.0</v>
      </c>
      <c r="D3486" s="1">
        <v>14.0</v>
      </c>
      <c r="E3486" s="1">
        <f t="shared" si="1"/>
        <v>53</v>
      </c>
      <c r="F3486" s="1" t="str">
        <f>VLOOKUP(E3486,State_code!$B$1:$C$56, 2, FALSE)</f>
        <v>WA</v>
      </c>
      <c r="G3486" s="1">
        <v>5305.0</v>
      </c>
      <c r="H3486" s="1">
        <v>-2.0</v>
      </c>
      <c r="I3486" s="1" t="s">
        <v>4161</v>
      </c>
      <c r="J3486" s="5">
        <v>1.0</v>
      </c>
    </row>
    <row r="3487" hidden="1">
      <c r="A3487" s="1" t="s">
        <v>655</v>
      </c>
      <c r="B3487" s="1">
        <v>236708.0</v>
      </c>
      <c r="C3487" s="1">
        <v>8.0</v>
      </c>
      <c r="D3487" s="1">
        <v>14.0</v>
      </c>
      <c r="E3487" s="1">
        <f t="shared" si="1"/>
        <v>53</v>
      </c>
      <c r="F3487" s="1" t="str">
        <f>VLOOKUP(E3487,State_code!$B$1:$C$56, 2, FALSE)</f>
        <v>WA</v>
      </c>
      <c r="G3487" s="1">
        <v>5305.0</v>
      </c>
      <c r="H3487" s="1">
        <v>-2.0</v>
      </c>
      <c r="I3487" s="1" t="s">
        <v>655</v>
      </c>
      <c r="J3487" s="5">
        <v>1.0</v>
      </c>
    </row>
    <row r="3488" hidden="1">
      <c r="A3488" s="1" t="s">
        <v>4162</v>
      </c>
      <c r="B3488" s="1">
        <v>236744.0</v>
      </c>
      <c r="C3488" s="1">
        <v>8.0</v>
      </c>
      <c r="D3488" s="1">
        <v>-2.0</v>
      </c>
      <c r="E3488" s="1">
        <f t="shared" si="1"/>
        <v>53</v>
      </c>
      <c r="F3488" s="1" t="str">
        <f>VLOOKUP(E3488,State_code!$B$1:$C$56, 2, FALSE)</f>
        <v>WA</v>
      </c>
      <c r="G3488" s="1">
        <v>5303.0</v>
      </c>
      <c r="H3488" s="1">
        <v>-2.0</v>
      </c>
      <c r="I3488" s="1" t="s">
        <v>4162</v>
      </c>
      <c r="J3488" s="5">
        <v>1.0</v>
      </c>
    </row>
    <row r="3489" hidden="1">
      <c r="A3489" s="1" t="s">
        <v>4163</v>
      </c>
      <c r="B3489" s="1">
        <v>236753.0</v>
      </c>
      <c r="C3489" s="1">
        <v>8.0</v>
      </c>
      <c r="D3489" s="1">
        <v>14.0</v>
      </c>
      <c r="E3489" s="1">
        <f t="shared" si="1"/>
        <v>53</v>
      </c>
      <c r="F3489" s="1" t="str">
        <f>VLOOKUP(E3489,State_code!$B$1:$C$56, 2, FALSE)</f>
        <v>WA</v>
      </c>
      <c r="G3489" s="1">
        <v>5306.0</v>
      </c>
      <c r="H3489" s="1">
        <v>-2.0</v>
      </c>
      <c r="I3489" s="1" t="s">
        <v>4163</v>
      </c>
      <c r="J3489" s="5">
        <v>1.0</v>
      </c>
    </row>
    <row r="3490" hidden="1">
      <c r="A3490" s="1" t="s">
        <v>417</v>
      </c>
      <c r="B3490" s="1">
        <v>236887.0</v>
      </c>
      <c r="C3490" s="1">
        <v>8.0</v>
      </c>
      <c r="D3490" s="1">
        <v>14.0</v>
      </c>
      <c r="E3490" s="1">
        <f t="shared" si="1"/>
        <v>53</v>
      </c>
      <c r="F3490" s="1" t="str">
        <f>VLOOKUP(E3490,State_code!$B$1:$C$56, 2, FALSE)</f>
        <v>WA</v>
      </c>
      <c r="G3490" s="1">
        <v>5305.0</v>
      </c>
      <c r="H3490" s="1">
        <v>-2.0</v>
      </c>
      <c r="I3490" s="1" t="s">
        <v>417</v>
      </c>
      <c r="J3490" s="5">
        <v>1.0</v>
      </c>
    </row>
    <row r="3491" hidden="1">
      <c r="A3491" s="1" t="s">
        <v>4164</v>
      </c>
      <c r="B3491" s="1">
        <v>236896.0</v>
      </c>
      <c r="C3491" s="1">
        <v>8.0</v>
      </c>
      <c r="D3491" s="1">
        <v>20.0</v>
      </c>
      <c r="E3491" s="1">
        <f t="shared" si="1"/>
        <v>53</v>
      </c>
      <c r="F3491" s="1" t="str">
        <f>VLOOKUP(E3491,State_code!$B$1:$C$56, 2, FALSE)</f>
        <v>WA</v>
      </c>
      <c r="G3491" s="1">
        <v>5305.0</v>
      </c>
      <c r="H3491" s="1">
        <v>95.0</v>
      </c>
      <c r="I3491" s="1" t="s">
        <v>4164</v>
      </c>
      <c r="J3491" s="5">
        <v>3.0</v>
      </c>
    </row>
    <row r="3492" hidden="1">
      <c r="A3492" s="1" t="s">
        <v>4165</v>
      </c>
      <c r="B3492" s="1">
        <v>236939.0</v>
      </c>
      <c r="C3492" s="1">
        <v>8.0</v>
      </c>
      <c r="D3492" s="1">
        <v>15.0</v>
      </c>
      <c r="E3492" s="1">
        <f t="shared" si="1"/>
        <v>53</v>
      </c>
      <c r="F3492" s="1" t="str">
        <f>VLOOKUP(E3492,State_code!$B$1:$C$56, 2, FALSE)</f>
        <v>WA</v>
      </c>
      <c r="G3492" s="1">
        <v>5305.0</v>
      </c>
      <c r="H3492" s="1">
        <v>-2.0</v>
      </c>
      <c r="I3492" s="1" t="s">
        <v>4165</v>
      </c>
      <c r="J3492" s="5">
        <v>1.0</v>
      </c>
    </row>
    <row r="3493" hidden="1">
      <c r="A3493" s="1" t="s">
        <v>4166</v>
      </c>
      <c r="B3493" s="1">
        <v>236948.0</v>
      </c>
      <c r="C3493" s="1">
        <v>8.0</v>
      </c>
      <c r="D3493" s="1">
        <v>15.0</v>
      </c>
      <c r="E3493" s="1">
        <f t="shared" si="1"/>
        <v>53</v>
      </c>
      <c r="F3493" s="1" t="str">
        <f>VLOOKUP(E3493,State_code!$B$1:$C$56, 2, FALSE)</f>
        <v>WA</v>
      </c>
      <c r="G3493" s="1">
        <v>5307.0</v>
      </c>
      <c r="H3493" s="1">
        <v>-2.0</v>
      </c>
      <c r="I3493" s="1" t="s">
        <v>4166</v>
      </c>
      <c r="J3493" s="5">
        <v>1.0</v>
      </c>
    </row>
    <row r="3494" hidden="1">
      <c r="A3494" s="1" t="s">
        <v>4167</v>
      </c>
      <c r="B3494" s="1">
        <v>236975.0</v>
      </c>
      <c r="C3494" s="1">
        <v>8.0</v>
      </c>
      <c r="D3494" s="1">
        <v>14.0</v>
      </c>
      <c r="E3494" s="1">
        <f t="shared" si="1"/>
        <v>53</v>
      </c>
      <c r="F3494" s="1" t="str">
        <f>VLOOKUP(E3494,State_code!$B$1:$C$56, 2, FALSE)</f>
        <v>WA</v>
      </c>
      <c r="G3494" s="1">
        <v>5308.0</v>
      </c>
      <c r="H3494" s="1">
        <v>-2.0</v>
      </c>
      <c r="I3494" s="1" t="s">
        <v>4167</v>
      </c>
      <c r="J3494" s="5">
        <v>4.0</v>
      </c>
    </row>
    <row r="3495" hidden="1">
      <c r="A3495" s="1" t="s">
        <v>802</v>
      </c>
      <c r="B3495" s="1">
        <v>237011.0</v>
      </c>
      <c r="C3495" s="1">
        <v>8.0</v>
      </c>
      <c r="D3495" s="1">
        <v>18.0</v>
      </c>
      <c r="E3495" s="1">
        <f t="shared" si="1"/>
        <v>53</v>
      </c>
      <c r="F3495" s="1" t="str">
        <f>VLOOKUP(E3495,State_code!$B$1:$C$56, 2, FALSE)</f>
        <v>WA</v>
      </c>
      <c r="G3495" s="1">
        <v>5302.0</v>
      </c>
      <c r="H3495" s="1">
        <v>-2.0</v>
      </c>
      <c r="I3495" s="1" t="s">
        <v>802</v>
      </c>
      <c r="J3495" s="5">
        <v>2.0</v>
      </c>
    </row>
    <row r="3496" hidden="1">
      <c r="A3496" s="1" t="s">
        <v>4168</v>
      </c>
      <c r="B3496" s="1">
        <v>237039.0</v>
      </c>
      <c r="C3496" s="1">
        <v>8.0</v>
      </c>
      <c r="D3496" s="1">
        <v>14.0</v>
      </c>
      <c r="E3496" s="1">
        <f t="shared" si="1"/>
        <v>53</v>
      </c>
      <c r="F3496" s="1" t="str">
        <f>VLOOKUP(E3496,State_code!$B$1:$C$56, 2, FALSE)</f>
        <v>WA</v>
      </c>
      <c r="G3496" s="1">
        <v>5302.0</v>
      </c>
      <c r="H3496" s="1">
        <v>-2.0</v>
      </c>
      <c r="I3496" s="1" t="s">
        <v>4168</v>
      </c>
      <c r="J3496" s="5">
        <v>2.0</v>
      </c>
    </row>
    <row r="3497" hidden="1">
      <c r="A3497" s="1" t="s">
        <v>101</v>
      </c>
      <c r="B3497" s="1">
        <v>237057.0</v>
      </c>
      <c r="C3497" s="1">
        <v>8.0</v>
      </c>
      <c r="D3497" s="1">
        <v>21.0</v>
      </c>
      <c r="E3497" s="1">
        <f t="shared" si="1"/>
        <v>53</v>
      </c>
      <c r="F3497" s="1" t="str">
        <f>VLOOKUP(E3497,State_code!$B$1:$C$56, 2, FALSE)</f>
        <v>WA</v>
      </c>
      <c r="G3497" s="1">
        <v>5305.0</v>
      </c>
      <c r="H3497" s="1">
        <v>-2.0</v>
      </c>
      <c r="I3497" s="1" t="s">
        <v>101</v>
      </c>
      <c r="J3497" s="5">
        <v>2.0</v>
      </c>
    </row>
    <row r="3498" hidden="1">
      <c r="A3498" s="1" t="s">
        <v>4169</v>
      </c>
      <c r="B3498" s="1">
        <v>237066.0</v>
      </c>
      <c r="C3498" s="1">
        <v>8.0</v>
      </c>
      <c r="D3498" s="1">
        <v>19.0</v>
      </c>
      <c r="E3498" s="1">
        <f t="shared" si="1"/>
        <v>53</v>
      </c>
      <c r="F3498" s="1" t="str">
        <f>VLOOKUP(E3498,State_code!$B$1:$C$56, 2, FALSE)</f>
        <v>WA</v>
      </c>
      <c r="G3498" s="1">
        <v>5305.0</v>
      </c>
      <c r="H3498" s="1">
        <v>103.0</v>
      </c>
      <c r="I3498" s="1" t="s">
        <v>4169</v>
      </c>
      <c r="J3498" s="5">
        <v>1.0</v>
      </c>
    </row>
    <row r="3499" hidden="1">
      <c r="A3499" s="1" t="s">
        <v>4170</v>
      </c>
      <c r="B3499" s="1">
        <v>237109.0</v>
      </c>
      <c r="C3499" s="1">
        <v>8.0</v>
      </c>
      <c r="D3499" s="1">
        <v>14.0</v>
      </c>
      <c r="E3499" s="1">
        <f t="shared" si="1"/>
        <v>53</v>
      </c>
      <c r="F3499" s="1" t="str">
        <f>VLOOKUP(E3499,State_code!$B$1:$C$56, 2, FALSE)</f>
        <v>WA</v>
      </c>
      <c r="G3499" s="1">
        <v>5304.0</v>
      </c>
      <c r="H3499" s="1">
        <v>-2.0</v>
      </c>
      <c r="I3499" s="1" t="s">
        <v>4170</v>
      </c>
      <c r="J3499" s="5">
        <v>1.0</v>
      </c>
    </row>
    <row r="3500" hidden="1">
      <c r="A3500" s="1" t="s">
        <v>4171</v>
      </c>
      <c r="B3500" s="1">
        <v>237118.0</v>
      </c>
      <c r="C3500" s="1">
        <v>5.0</v>
      </c>
      <c r="D3500" s="1">
        <v>22.0</v>
      </c>
      <c r="E3500" s="1">
        <f t="shared" si="1"/>
        <v>54</v>
      </c>
      <c r="F3500" s="1" t="str">
        <f>VLOOKUP(E3500,State_code!$B$1:$C$56, 2, FALSE)</f>
        <v>WV</v>
      </c>
      <c r="G3500" s="1">
        <v>5402.0</v>
      </c>
      <c r="H3500" s="1" t="e">
        <v>#N/A</v>
      </c>
      <c r="I3500" s="1" t="s">
        <v>4171</v>
      </c>
      <c r="J3500" s="5">
        <v>4.0</v>
      </c>
    </row>
    <row r="3501" hidden="1">
      <c r="A3501" s="1" t="s">
        <v>4172</v>
      </c>
      <c r="B3501" s="1">
        <v>237127.0</v>
      </c>
      <c r="C3501" s="1">
        <v>5.0</v>
      </c>
      <c r="D3501" s="1">
        <v>-2.0</v>
      </c>
      <c r="E3501" s="1">
        <f t="shared" si="1"/>
        <v>21</v>
      </c>
      <c r="F3501" s="1" t="str">
        <f>VLOOKUP(E3501,State_code!$B$1:$C$56, 2, FALSE)</f>
        <v>KY</v>
      </c>
      <c r="G3501" s="1">
        <v>2105.0</v>
      </c>
      <c r="H3501" s="1">
        <v>-2.0</v>
      </c>
      <c r="I3501" s="1" t="s">
        <v>4172</v>
      </c>
      <c r="J3501" s="5">
        <v>1.0</v>
      </c>
    </row>
    <row r="3502" hidden="1">
      <c r="A3502" s="1" t="s">
        <v>4173</v>
      </c>
      <c r="B3502" s="1">
        <v>237136.0</v>
      </c>
      <c r="C3502" s="1">
        <v>5.0</v>
      </c>
      <c r="D3502" s="1">
        <v>24.0</v>
      </c>
      <c r="E3502" s="1">
        <f t="shared" si="1"/>
        <v>54</v>
      </c>
      <c r="F3502" s="1" t="str">
        <f>VLOOKUP(E3502,State_code!$B$1:$C$56, 2, FALSE)</f>
        <v>WV</v>
      </c>
      <c r="G3502" s="1">
        <v>5401.0</v>
      </c>
      <c r="H3502" s="1">
        <v>54.0</v>
      </c>
      <c r="I3502" s="1" t="s">
        <v>4173</v>
      </c>
      <c r="J3502" s="5">
        <v>2.0</v>
      </c>
    </row>
    <row r="3503" hidden="1">
      <c r="A3503" s="1" t="s">
        <v>4174</v>
      </c>
      <c r="B3503" s="1">
        <v>237145.0</v>
      </c>
      <c r="C3503" s="1">
        <v>5.0</v>
      </c>
      <c r="D3503" s="1">
        <v>-2.0</v>
      </c>
      <c r="E3503" s="1">
        <f t="shared" si="1"/>
        <v>54</v>
      </c>
      <c r="F3503" s="1" t="str">
        <f>VLOOKUP(E3503,State_code!$B$1:$C$56, 2, FALSE)</f>
        <v>WV</v>
      </c>
      <c r="G3503" s="1">
        <v>5402.0</v>
      </c>
      <c r="H3503" s="1">
        <v>-2.0</v>
      </c>
      <c r="I3503" s="1" t="s">
        <v>4174</v>
      </c>
      <c r="J3503" s="5">
        <v>4.0</v>
      </c>
    </row>
    <row r="3504" hidden="1">
      <c r="A3504" s="1" t="s">
        <v>4175</v>
      </c>
      <c r="B3504" s="1">
        <v>237172.0</v>
      </c>
      <c r="C3504" s="1">
        <v>5.0</v>
      </c>
      <c r="D3504" s="1">
        <v>-2.0</v>
      </c>
      <c r="E3504" s="1">
        <f t="shared" si="1"/>
        <v>54</v>
      </c>
      <c r="F3504" s="1" t="str">
        <f>VLOOKUP(E3504,State_code!$B$1:$C$56, 2, FALSE)</f>
        <v>WV</v>
      </c>
      <c r="G3504" s="1">
        <v>5401.0</v>
      </c>
      <c r="H3504" s="1">
        <v>-2.0</v>
      </c>
      <c r="I3504" s="1" t="s">
        <v>4175</v>
      </c>
      <c r="J3504" s="5">
        <v>1.0</v>
      </c>
    </row>
    <row r="3505" hidden="1">
      <c r="A3505" s="1" t="s">
        <v>2111</v>
      </c>
      <c r="B3505" s="1">
        <v>237181.0</v>
      </c>
      <c r="C3505" s="1">
        <v>5.0</v>
      </c>
      <c r="D3505" s="1">
        <v>21.0</v>
      </c>
      <c r="E3505" s="1">
        <f t="shared" si="1"/>
        <v>54</v>
      </c>
      <c r="F3505" s="1" t="str">
        <f>VLOOKUP(E3505,State_code!$B$1:$C$56, 2, FALSE)</f>
        <v>WV</v>
      </c>
      <c r="G3505" s="1">
        <v>5402.0</v>
      </c>
      <c r="H3505" s="1">
        <v>61.0</v>
      </c>
      <c r="I3505" s="1" t="s">
        <v>2111</v>
      </c>
      <c r="J3505" s="5">
        <v>3.0</v>
      </c>
    </row>
    <row r="3506" hidden="1">
      <c r="A3506" s="1" t="s">
        <v>4176</v>
      </c>
      <c r="B3506" s="1">
        <v>237215.0</v>
      </c>
      <c r="C3506" s="1">
        <v>5.0</v>
      </c>
      <c r="D3506" s="1">
        <v>22.0</v>
      </c>
      <c r="E3506" s="1">
        <f t="shared" si="1"/>
        <v>54</v>
      </c>
      <c r="F3506" s="1" t="str">
        <f>VLOOKUP(E3506,State_code!$B$1:$C$56, 2, FALSE)</f>
        <v>WV</v>
      </c>
      <c r="G3506" s="1">
        <v>5401.0</v>
      </c>
      <c r="H3506" s="1">
        <v>-2.0</v>
      </c>
      <c r="I3506" s="1" t="s">
        <v>4176</v>
      </c>
      <c r="J3506" s="5">
        <v>3.0</v>
      </c>
    </row>
    <row r="3507" hidden="1">
      <c r="A3507" s="1" t="s">
        <v>4177</v>
      </c>
      <c r="B3507" s="1">
        <v>237242.0</v>
      </c>
      <c r="C3507" s="1">
        <v>5.0</v>
      </c>
      <c r="D3507" s="1">
        <v>-2.0</v>
      </c>
      <c r="E3507" s="1">
        <f t="shared" si="1"/>
        <v>54</v>
      </c>
      <c r="F3507" s="1" t="str">
        <f>VLOOKUP(E3507,State_code!$B$1:$C$56, 2, FALSE)</f>
        <v>WV</v>
      </c>
      <c r="G3507" s="1">
        <v>5401.0</v>
      </c>
      <c r="H3507" s="1">
        <v>-2.0</v>
      </c>
      <c r="I3507" s="1" t="s">
        <v>4177</v>
      </c>
      <c r="J3507" s="5">
        <v>1.0</v>
      </c>
    </row>
    <row r="3508" hidden="1">
      <c r="A3508" s="1" t="s">
        <v>4178</v>
      </c>
      <c r="B3508" s="1">
        <v>237303.0</v>
      </c>
      <c r="C3508" s="1">
        <v>5.0</v>
      </c>
      <c r="D3508" s="1">
        <v>-2.0</v>
      </c>
      <c r="E3508" s="1">
        <f t="shared" si="1"/>
        <v>54</v>
      </c>
      <c r="F3508" s="1" t="str">
        <f>VLOOKUP(E3508,State_code!$B$1:$C$56, 2, FALSE)</f>
        <v>WV</v>
      </c>
      <c r="G3508" s="1">
        <v>5401.0</v>
      </c>
      <c r="H3508" s="1">
        <v>-2.0</v>
      </c>
      <c r="I3508" s="1" t="s">
        <v>4178</v>
      </c>
      <c r="J3508" s="5">
        <v>4.0</v>
      </c>
    </row>
    <row r="3509" hidden="1">
      <c r="A3509" s="1" t="s">
        <v>4179</v>
      </c>
      <c r="B3509" s="1">
        <v>237312.0</v>
      </c>
      <c r="C3509" s="1">
        <v>5.0</v>
      </c>
      <c r="D3509" s="1">
        <v>17.0</v>
      </c>
      <c r="E3509" s="1">
        <f t="shared" si="1"/>
        <v>54</v>
      </c>
      <c r="F3509" s="1" t="str">
        <f>VLOOKUP(E3509,State_code!$B$1:$C$56, 2, FALSE)</f>
        <v>WV</v>
      </c>
      <c r="G3509" s="1">
        <v>5401.0</v>
      </c>
      <c r="H3509" s="1">
        <v>-2.0</v>
      </c>
      <c r="I3509" s="1" t="s">
        <v>4179</v>
      </c>
      <c r="J3509" s="5">
        <v>4.0</v>
      </c>
    </row>
    <row r="3510" hidden="1">
      <c r="A3510" s="1" t="s">
        <v>4180</v>
      </c>
      <c r="B3510" s="1">
        <v>237321.0</v>
      </c>
      <c r="C3510" s="1">
        <v>5.0</v>
      </c>
      <c r="D3510" s="1">
        <v>-2.0</v>
      </c>
      <c r="E3510" s="1">
        <f t="shared" si="1"/>
        <v>54</v>
      </c>
      <c r="F3510" s="1" t="str">
        <f>VLOOKUP(E3510,State_code!$B$1:$C$56, 2, FALSE)</f>
        <v>WV</v>
      </c>
      <c r="G3510" s="1">
        <v>5402.0</v>
      </c>
      <c r="H3510" s="1">
        <v>-2.0</v>
      </c>
      <c r="I3510" s="1" t="s">
        <v>4180</v>
      </c>
      <c r="J3510" s="5">
        <v>4.0</v>
      </c>
    </row>
    <row r="3511" hidden="1">
      <c r="A3511" s="1" t="s">
        <v>4181</v>
      </c>
      <c r="B3511" s="1">
        <v>237330.0</v>
      </c>
      <c r="C3511" s="1">
        <v>5.0</v>
      </c>
      <c r="D3511" s="1">
        <v>19.0</v>
      </c>
      <c r="E3511" s="1">
        <f t="shared" si="1"/>
        <v>54</v>
      </c>
      <c r="F3511" s="1" t="str">
        <f>VLOOKUP(E3511,State_code!$B$1:$C$56, 2, FALSE)</f>
        <v>WV</v>
      </c>
      <c r="G3511" s="1">
        <v>5401.0</v>
      </c>
      <c r="H3511" s="1">
        <v>-2.0</v>
      </c>
      <c r="I3511" s="1" t="s">
        <v>4181</v>
      </c>
      <c r="J3511" s="5">
        <v>4.0</v>
      </c>
    </row>
    <row r="3512" hidden="1">
      <c r="A3512" s="1" t="s">
        <v>4182</v>
      </c>
      <c r="B3512" s="1">
        <v>237358.0</v>
      </c>
      <c r="C3512" s="1">
        <v>5.0</v>
      </c>
      <c r="D3512" s="1">
        <v>22.0</v>
      </c>
      <c r="E3512" s="1">
        <f t="shared" si="1"/>
        <v>54</v>
      </c>
      <c r="F3512" s="1" t="str">
        <f>VLOOKUP(E3512,State_code!$B$1:$C$56, 2, FALSE)</f>
        <v>WV</v>
      </c>
      <c r="G3512" s="1">
        <v>5402.0</v>
      </c>
      <c r="H3512" s="1">
        <v>66.0</v>
      </c>
      <c r="I3512" s="1" t="s">
        <v>4182</v>
      </c>
      <c r="J3512" s="5">
        <v>1.0</v>
      </c>
    </row>
    <row r="3513" hidden="1">
      <c r="A3513" s="1" t="s">
        <v>4183</v>
      </c>
      <c r="B3513" s="1">
        <v>237367.0</v>
      </c>
      <c r="C3513" s="1">
        <v>5.0</v>
      </c>
      <c r="D3513" s="1">
        <v>20.0</v>
      </c>
      <c r="E3513" s="1">
        <f t="shared" si="1"/>
        <v>54</v>
      </c>
      <c r="F3513" s="1" t="str">
        <f>VLOOKUP(E3513,State_code!$B$1:$C$56, 2, FALSE)</f>
        <v>WV</v>
      </c>
      <c r="G3513" s="1">
        <v>5402.0</v>
      </c>
      <c r="H3513" s="1">
        <v>-2.0</v>
      </c>
      <c r="I3513" s="1" t="s">
        <v>4183</v>
      </c>
      <c r="J3513" s="5">
        <v>1.0</v>
      </c>
    </row>
    <row r="3514" hidden="1">
      <c r="A3514" s="1" t="s">
        <v>4184</v>
      </c>
      <c r="B3514" s="1">
        <v>237385.0</v>
      </c>
      <c r="C3514" s="1">
        <v>5.0</v>
      </c>
      <c r="D3514" s="1">
        <v>22.0</v>
      </c>
      <c r="E3514" s="1">
        <f t="shared" si="1"/>
        <v>54</v>
      </c>
      <c r="F3514" s="1" t="str">
        <f>VLOOKUP(E3514,State_code!$B$1:$C$56, 2, FALSE)</f>
        <v>WV</v>
      </c>
      <c r="G3514" s="1">
        <v>5401.0</v>
      </c>
      <c r="H3514" s="1">
        <v>-2.0</v>
      </c>
      <c r="I3514" s="1" t="s">
        <v>4184</v>
      </c>
      <c r="J3514" s="5">
        <v>2.0</v>
      </c>
    </row>
    <row r="3515" hidden="1">
      <c r="A3515" s="1" t="s">
        <v>4185</v>
      </c>
      <c r="B3515" s="1">
        <v>237437.0</v>
      </c>
      <c r="C3515" s="1">
        <v>5.0</v>
      </c>
      <c r="D3515" s="1">
        <v>10.0</v>
      </c>
      <c r="E3515" s="1">
        <f t="shared" si="1"/>
        <v>54</v>
      </c>
      <c r="F3515" s="1" t="str">
        <f>VLOOKUP(E3515,State_code!$B$1:$C$56, 2, FALSE)</f>
        <v>WV</v>
      </c>
      <c r="G3515" s="1">
        <v>5401.0</v>
      </c>
      <c r="H3515" s="1">
        <v>-2.0</v>
      </c>
      <c r="I3515" s="1" t="s">
        <v>4185</v>
      </c>
      <c r="J3515" s="5">
        <v>4.0</v>
      </c>
    </row>
    <row r="3516" hidden="1">
      <c r="A3516" s="1" t="s">
        <v>4186</v>
      </c>
      <c r="B3516" s="1">
        <v>237473.0</v>
      </c>
      <c r="C3516" s="1">
        <v>5.0</v>
      </c>
      <c r="D3516" s="1">
        <v>-2.0</v>
      </c>
      <c r="E3516" s="1">
        <f t="shared" si="1"/>
        <v>54</v>
      </c>
      <c r="F3516" s="1" t="str">
        <f>VLOOKUP(E3516,State_code!$B$1:$C$56, 2, FALSE)</f>
        <v>WV</v>
      </c>
      <c r="G3516" s="1">
        <v>5402.0</v>
      </c>
      <c r="H3516" s="1">
        <v>-2.0</v>
      </c>
      <c r="I3516" s="1" t="s">
        <v>4186</v>
      </c>
      <c r="J3516" s="5">
        <v>1.0</v>
      </c>
    </row>
    <row r="3517" hidden="1">
      <c r="A3517" s="1" t="s">
        <v>4187</v>
      </c>
      <c r="B3517" s="1">
        <v>237491.0</v>
      </c>
      <c r="C3517" s="1">
        <v>5.0</v>
      </c>
      <c r="D3517" s="1">
        <v>-2.0</v>
      </c>
      <c r="E3517" s="1">
        <f t="shared" si="1"/>
        <v>54</v>
      </c>
      <c r="F3517" s="1" t="str">
        <f>VLOOKUP(E3517,State_code!$B$1:$C$56, 2, FALSE)</f>
        <v>WV</v>
      </c>
      <c r="G3517" s="1">
        <v>5401.0</v>
      </c>
      <c r="H3517" s="1">
        <v>-2.0</v>
      </c>
      <c r="I3517" s="1" t="s">
        <v>4187</v>
      </c>
      <c r="J3517" s="5">
        <v>3.0</v>
      </c>
    </row>
    <row r="3518" hidden="1">
      <c r="A3518" s="1" t="s">
        <v>4188</v>
      </c>
      <c r="B3518" s="1">
        <v>237525.0</v>
      </c>
      <c r="C3518" s="1">
        <v>5.0</v>
      </c>
      <c r="D3518" s="1">
        <v>16.0</v>
      </c>
      <c r="E3518" s="1">
        <f t="shared" si="1"/>
        <v>54</v>
      </c>
      <c r="F3518" s="1" t="str">
        <f>VLOOKUP(E3518,State_code!$B$1:$C$56, 2, FALSE)</f>
        <v>WV</v>
      </c>
      <c r="G3518" s="1">
        <v>5401.0</v>
      </c>
      <c r="H3518" s="1">
        <v>-2.0</v>
      </c>
      <c r="I3518" s="1" t="s">
        <v>4188</v>
      </c>
      <c r="J3518" s="5">
        <v>4.0</v>
      </c>
    </row>
    <row r="3519" hidden="1">
      <c r="A3519" s="1" t="s">
        <v>4189</v>
      </c>
      <c r="B3519" s="1">
        <v>237543.0</v>
      </c>
      <c r="C3519" s="1">
        <v>5.0</v>
      </c>
      <c r="D3519" s="1">
        <v>-2.0</v>
      </c>
      <c r="E3519" s="1">
        <f t="shared" si="1"/>
        <v>54</v>
      </c>
      <c r="F3519" s="1" t="str">
        <f>VLOOKUP(E3519,State_code!$B$1:$C$56, 2, FALSE)</f>
        <v>WV</v>
      </c>
      <c r="G3519" s="1">
        <v>5401.0</v>
      </c>
      <c r="H3519" s="1">
        <v>-2.0</v>
      </c>
      <c r="I3519" s="1" t="s">
        <v>4189</v>
      </c>
      <c r="J3519" s="5">
        <v>4.0</v>
      </c>
    </row>
    <row r="3520" hidden="1">
      <c r="A3520" s="1" t="s">
        <v>4190</v>
      </c>
      <c r="B3520" s="1">
        <v>237561.0</v>
      </c>
      <c r="C3520" s="1">
        <v>5.0</v>
      </c>
      <c r="D3520" s="1">
        <v>-2.0</v>
      </c>
      <c r="E3520" s="1">
        <f t="shared" si="1"/>
        <v>54</v>
      </c>
      <c r="F3520" s="1" t="str">
        <f>VLOOKUP(E3520,State_code!$B$1:$C$56, 2, FALSE)</f>
        <v>WV</v>
      </c>
      <c r="G3520" s="1">
        <v>5402.0</v>
      </c>
      <c r="H3520" s="1">
        <v>-2.0</v>
      </c>
      <c r="I3520" s="1" t="s">
        <v>4190</v>
      </c>
      <c r="J3520" s="5">
        <v>4.0</v>
      </c>
    </row>
    <row r="3521" hidden="1">
      <c r="A3521" s="1" t="s">
        <v>4191</v>
      </c>
      <c r="B3521" s="1">
        <v>237570.0</v>
      </c>
      <c r="C3521" s="1">
        <v>5.0</v>
      </c>
      <c r="D3521" s="1">
        <v>-2.0</v>
      </c>
      <c r="E3521" s="1">
        <f t="shared" si="1"/>
        <v>54</v>
      </c>
      <c r="F3521" s="1" t="str">
        <f>VLOOKUP(E3521,State_code!$B$1:$C$56, 2, FALSE)</f>
        <v>WV</v>
      </c>
      <c r="G3521" s="1">
        <v>5402.0</v>
      </c>
      <c r="H3521" s="1">
        <v>-2.0</v>
      </c>
      <c r="I3521" s="1" t="s">
        <v>4191</v>
      </c>
      <c r="J3521" s="5">
        <v>3.0</v>
      </c>
    </row>
    <row r="3522" hidden="1">
      <c r="A3522" s="1" t="s">
        <v>4192</v>
      </c>
      <c r="B3522" s="1">
        <v>237598.0</v>
      </c>
      <c r="C3522" s="1">
        <v>5.0</v>
      </c>
      <c r="D3522" s="1">
        <v>10.0</v>
      </c>
      <c r="E3522" s="1">
        <f t="shared" si="1"/>
        <v>54</v>
      </c>
      <c r="F3522" s="1" t="str">
        <f>VLOOKUP(E3522,State_code!$B$1:$C$56, 2, FALSE)</f>
        <v>WV</v>
      </c>
      <c r="G3522" s="1">
        <v>5402.0</v>
      </c>
      <c r="H3522" s="1">
        <v>-2.0</v>
      </c>
      <c r="I3522" s="1" t="s">
        <v>4192</v>
      </c>
      <c r="J3522" s="5">
        <v>1.0</v>
      </c>
    </row>
    <row r="3523" hidden="1">
      <c r="A3523" s="1" t="s">
        <v>4193</v>
      </c>
      <c r="B3523" s="1">
        <v>237686.0</v>
      </c>
      <c r="C3523" s="1">
        <v>5.0</v>
      </c>
      <c r="D3523" s="1">
        <v>23.0</v>
      </c>
      <c r="E3523" s="1">
        <f t="shared" si="1"/>
        <v>54</v>
      </c>
      <c r="F3523" s="1" t="str">
        <f>VLOOKUP(E3523,State_code!$B$1:$C$56, 2, FALSE)</f>
        <v>WV</v>
      </c>
      <c r="G3523" s="1">
        <v>5402.0</v>
      </c>
      <c r="H3523" s="1">
        <v>-2.0</v>
      </c>
      <c r="I3523" s="1" t="s">
        <v>4193</v>
      </c>
      <c r="J3523" s="5">
        <v>1.0</v>
      </c>
    </row>
    <row r="3524" hidden="1">
      <c r="A3524" s="1" t="s">
        <v>4194</v>
      </c>
      <c r="B3524" s="1">
        <v>237701.0</v>
      </c>
      <c r="C3524" s="1">
        <v>5.0</v>
      </c>
      <c r="D3524" s="1">
        <v>23.0</v>
      </c>
      <c r="E3524" s="1">
        <f t="shared" si="1"/>
        <v>54</v>
      </c>
      <c r="F3524" s="1" t="str">
        <f>VLOOKUP(E3524,State_code!$B$1:$C$56, 2, FALSE)</f>
        <v>WV</v>
      </c>
      <c r="G3524" s="1">
        <v>5402.0</v>
      </c>
      <c r="H3524" s="1">
        <v>-2.0</v>
      </c>
      <c r="I3524" s="1" t="s">
        <v>4194</v>
      </c>
      <c r="J3524" s="5">
        <v>3.0</v>
      </c>
    </row>
    <row r="3525" hidden="1">
      <c r="A3525" s="1" t="s">
        <v>4195</v>
      </c>
      <c r="B3525" s="1">
        <v>237729.0</v>
      </c>
      <c r="C3525" s="1">
        <v>5.0</v>
      </c>
      <c r="D3525" s="1">
        <v>-2.0</v>
      </c>
      <c r="E3525" s="1">
        <f t="shared" si="1"/>
        <v>54</v>
      </c>
      <c r="F3525" s="1" t="str">
        <f>VLOOKUP(E3525,State_code!$B$1:$C$56, 2, FALSE)</f>
        <v>WV</v>
      </c>
      <c r="G3525" s="1">
        <v>5401.0</v>
      </c>
      <c r="H3525" s="1">
        <v>-2.0</v>
      </c>
      <c r="I3525" s="1" t="s">
        <v>4195</v>
      </c>
      <c r="J3525" s="5">
        <v>3.0</v>
      </c>
    </row>
    <row r="3526" hidden="1">
      <c r="A3526" s="1" t="s">
        <v>4196</v>
      </c>
      <c r="B3526" s="1">
        <v>237783.0</v>
      </c>
      <c r="C3526" s="1">
        <v>5.0</v>
      </c>
      <c r="D3526" s="1">
        <v>19.0</v>
      </c>
      <c r="E3526" s="1">
        <f t="shared" si="1"/>
        <v>54</v>
      </c>
      <c r="F3526" s="1" t="str">
        <f>VLOOKUP(E3526,State_code!$B$1:$C$56, 2, FALSE)</f>
        <v>WV</v>
      </c>
      <c r="G3526" s="1">
        <v>5402.0</v>
      </c>
      <c r="H3526" s="1">
        <v>-2.0</v>
      </c>
      <c r="I3526" s="1" t="s">
        <v>4196</v>
      </c>
      <c r="J3526" s="5">
        <v>1.0</v>
      </c>
    </row>
    <row r="3527" hidden="1">
      <c r="A3527" s="1" t="s">
        <v>4197</v>
      </c>
      <c r="B3527" s="1">
        <v>237792.0</v>
      </c>
      <c r="C3527" s="1">
        <v>5.0</v>
      </c>
      <c r="D3527" s="1">
        <v>20.0</v>
      </c>
      <c r="E3527" s="1">
        <f t="shared" si="1"/>
        <v>54</v>
      </c>
      <c r="F3527" s="1" t="str">
        <f>VLOOKUP(E3527,State_code!$B$1:$C$56, 2, FALSE)</f>
        <v>WV</v>
      </c>
      <c r="G3527" s="1">
        <v>5402.0</v>
      </c>
      <c r="H3527" s="1">
        <v>-2.0</v>
      </c>
      <c r="I3527" s="1" t="s">
        <v>4197</v>
      </c>
      <c r="J3527" s="5">
        <v>4.0</v>
      </c>
    </row>
    <row r="3528" hidden="1">
      <c r="A3528" s="1" t="s">
        <v>4198</v>
      </c>
      <c r="B3528" s="1">
        <v>237817.0</v>
      </c>
      <c r="C3528" s="1">
        <v>5.0</v>
      </c>
      <c r="D3528" s="1">
        <v>7.0</v>
      </c>
      <c r="E3528" s="1">
        <f t="shared" si="1"/>
        <v>54</v>
      </c>
      <c r="F3528" s="1" t="str">
        <f>VLOOKUP(E3528,State_code!$B$1:$C$56, 2, FALSE)</f>
        <v>WV</v>
      </c>
      <c r="G3528" s="1">
        <v>5401.0</v>
      </c>
      <c r="H3528" s="1">
        <v>-2.0</v>
      </c>
      <c r="I3528" s="1" t="s">
        <v>4198</v>
      </c>
      <c r="J3528" s="5">
        <v>4.0</v>
      </c>
    </row>
    <row r="3529" hidden="1">
      <c r="A3529" s="1" t="s">
        <v>4199</v>
      </c>
      <c r="B3529" s="1">
        <v>237844.0</v>
      </c>
      <c r="C3529" s="1">
        <v>5.0</v>
      </c>
      <c r="D3529" s="1">
        <v>-2.0</v>
      </c>
      <c r="E3529" s="1">
        <f t="shared" si="1"/>
        <v>54</v>
      </c>
      <c r="F3529" s="1" t="str">
        <f>VLOOKUP(E3529,State_code!$B$1:$C$56, 2, FALSE)</f>
        <v>WV</v>
      </c>
      <c r="G3529" s="1">
        <v>5402.0</v>
      </c>
      <c r="H3529" s="1">
        <v>-2.0</v>
      </c>
      <c r="I3529" s="1" t="s">
        <v>4199</v>
      </c>
      <c r="J3529" s="5">
        <v>1.0</v>
      </c>
    </row>
    <row r="3530" hidden="1">
      <c r="A3530" s="1" t="s">
        <v>4200</v>
      </c>
      <c r="B3530" s="1">
        <v>237880.0</v>
      </c>
      <c r="C3530" s="1">
        <v>5.0</v>
      </c>
      <c r="D3530" s="1">
        <v>25.0</v>
      </c>
      <c r="E3530" s="1">
        <f t="shared" si="1"/>
        <v>54</v>
      </c>
      <c r="F3530" s="1" t="str">
        <f>VLOOKUP(E3530,State_code!$B$1:$C$56, 2, FALSE)</f>
        <v>WV</v>
      </c>
      <c r="G3530" s="1">
        <v>5401.0</v>
      </c>
      <c r="H3530" s="1">
        <v>-2.0</v>
      </c>
      <c r="I3530" s="1" t="s">
        <v>4200</v>
      </c>
      <c r="J3530" s="5">
        <v>1.0</v>
      </c>
    </row>
    <row r="3531" hidden="1">
      <c r="A3531" s="1" t="s">
        <v>4201</v>
      </c>
      <c r="B3531" s="1">
        <v>237899.0</v>
      </c>
      <c r="C3531" s="1">
        <v>5.0</v>
      </c>
      <c r="D3531" s="1">
        <v>20.0</v>
      </c>
      <c r="E3531" s="1">
        <f t="shared" si="1"/>
        <v>54</v>
      </c>
      <c r="F3531" s="1" t="str">
        <f>VLOOKUP(E3531,State_code!$B$1:$C$56, 2, FALSE)</f>
        <v>WV</v>
      </c>
      <c r="G3531" s="1">
        <v>5401.0</v>
      </c>
      <c r="H3531" s="1">
        <v>-2.0</v>
      </c>
      <c r="I3531" s="1" t="s">
        <v>4201</v>
      </c>
      <c r="J3531" s="5">
        <v>1.0</v>
      </c>
    </row>
    <row r="3532" hidden="1">
      <c r="A3532" s="1" t="s">
        <v>4202</v>
      </c>
      <c r="B3532" s="1">
        <v>237905.0</v>
      </c>
      <c r="C3532" s="1">
        <v>5.0</v>
      </c>
      <c r="D3532" s="1">
        <v>-2.0</v>
      </c>
      <c r="E3532" s="1">
        <f t="shared" si="1"/>
        <v>54</v>
      </c>
      <c r="F3532" s="1" t="str">
        <f>VLOOKUP(E3532,State_code!$B$1:$C$56, 2, FALSE)</f>
        <v>WV</v>
      </c>
      <c r="G3532" s="1">
        <v>5402.0</v>
      </c>
      <c r="H3532" s="1">
        <v>-2.0</v>
      </c>
      <c r="I3532" s="1" t="s">
        <v>4202</v>
      </c>
      <c r="J3532" s="5">
        <v>3.0</v>
      </c>
    </row>
    <row r="3533" hidden="1">
      <c r="A3533" s="1" t="s">
        <v>4203</v>
      </c>
      <c r="B3533" s="1">
        <v>237932.0</v>
      </c>
      <c r="C3533" s="1">
        <v>5.0</v>
      </c>
      <c r="D3533" s="1">
        <v>19.0</v>
      </c>
      <c r="E3533" s="1">
        <f t="shared" si="1"/>
        <v>54</v>
      </c>
      <c r="F3533" s="1" t="str">
        <f>VLOOKUP(E3533,State_code!$B$1:$C$56, 2, FALSE)</f>
        <v>WV</v>
      </c>
      <c r="G3533" s="1">
        <v>5402.0</v>
      </c>
      <c r="H3533" s="1">
        <v>-2.0</v>
      </c>
      <c r="I3533" s="1" t="s">
        <v>4203</v>
      </c>
      <c r="J3533" s="5">
        <v>3.0</v>
      </c>
    </row>
    <row r="3534" hidden="1">
      <c r="A3534" s="1" t="s">
        <v>4204</v>
      </c>
      <c r="B3534" s="1">
        <v>237950.0</v>
      </c>
      <c r="C3534" s="1">
        <v>5.0</v>
      </c>
      <c r="D3534" s="1">
        <v>22.0</v>
      </c>
      <c r="E3534" s="1">
        <f t="shared" si="1"/>
        <v>54</v>
      </c>
      <c r="F3534" s="1" t="str">
        <f>VLOOKUP(E3534,State_code!$B$1:$C$56, 2, FALSE)</f>
        <v>WV</v>
      </c>
      <c r="G3534" s="1">
        <v>5401.0</v>
      </c>
      <c r="H3534" s="1">
        <v>-2.0</v>
      </c>
      <c r="I3534" s="1" t="s">
        <v>4204</v>
      </c>
      <c r="J3534" s="5">
        <v>4.0</v>
      </c>
    </row>
    <row r="3535" hidden="1">
      <c r="A3535" s="1" t="s">
        <v>4205</v>
      </c>
      <c r="B3535" s="1">
        <v>237969.0</v>
      </c>
      <c r="C3535" s="1">
        <v>5.0</v>
      </c>
      <c r="D3535" s="1">
        <v>22.0</v>
      </c>
      <c r="E3535" s="1">
        <f t="shared" si="1"/>
        <v>54</v>
      </c>
      <c r="F3535" s="1" t="str">
        <f>VLOOKUP(E3535,State_code!$B$1:$C$56, 2, FALSE)</f>
        <v>WV</v>
      </c>
      <c r="G3535" s="1">
        <v>5402.0</v>
      </c>
      <c r="H3535" s="1">
        <v>71.0</v>
      </c>
      <c r="I3535" s="1" t="s">
        <v>4205</v>
      </c>
      <c r="J3535" s="5">
        <v>4.0</v>
      </c>
    </row>
    <row r="3536" hidden="1">
      <c r="A3536" s="1" t="s">
        <v>4206</v>
      </c>
      <c r="B3536" s="1">
        <v>237987.0</v>
      </c>
      <c r="C3536" s="1">
        <v>5.0</v>
      </c>
      <c r="D3536" s="1">
        <v>7.0</v>
      </c>
      <c r="E3536" s="1">
        <f t="shared" si="1"/>
        <v>54</v>
      </c>
      <c r="F3536" s="1" t="str">
        <f>VLOOKUP(E3536,State_code!$B$1:$C$56, 2, FALSE)</f>
        <v>WV</v>
      </c>
      <c r="G3536" s="1">
        <v>5401.0</v>
      </c>
      <c r="H3536" s="1">
        <v>-2.0</v>
      </c>
      <c r="I3536" s="1" t="s">
        <v>4206</v>
      </c>
      <c r="J3536" s="5">
        <v>2.0</v>
      </c>
    </row>
    <row r="3537" hidden="1">
      <c r="A3537" s="1" t="s">
        <v>4207</v>
      </c>
      <c r="B3537" s="1">
        <v>237996.0</v>
      </c>
      <c r="C3537" s="1">
        <v>5.0</v>
      </c>
      <c r="D3537" s="1">
        <v>8.0</v>
      </c>
      <c r="E3537" s="1">
        <f t="shared" si="1"/>
        <v>54</v>
      </c>
      <c r="F3537" s="1" t="str">
        <f>VLOOKUP(E3537,State_code!$B$1:$C$56, 2, FALSE)</f>
        <v>WV</v>
      </c>
      <c r="G3537" s="1">
        <v>5402.0</v>
      </c>
      <c r="H3537" s="1">
        <v>-2.0</v>
      </c>
      <c r="I3537" s="1" t="s">
        <v>4207</v>
      </c>
      <c r="J3537" s="5">
        <v>1.0</v>
      </c>
    </row>
    <row r="3538" hidden="1">
      <c r="A3538" s="1" t="s">
        <v>4208</v>
      </c>
      <c r="B3538" s="1">
        <v>238005.0</v>
      </c>
      <c r="C3538" s="1">
        <v>5.0</v>
      </c>
      <c r="D3538" s="1">
        <v>-2.0</v>
      </c>
      <c r="E3538" s="1">
        <f t="shared" si="1"/>
        <v>54</v>
      </c>
      <c r="F3538" s="1" t="str">
        <f>VLOOKUP(E3538,State_code!$B$1:$C$56, 2, FALSE)</f>
        <v>WV</v>
      </c>
      <c r="G3538" s="1">
        <v>5402.0</v>
      </c>
      <c r="H3538" s="1">
        <v>-2.0</v>
      </c>
      <c r="I3538" s="1" t="s">
        <v>4208</v>
      </c>
      <c r="J3538" s="5">
        <v>4.0</v>
      </c>
    </row>
    <row r="3539" hidden="1">
      <c r="A3539" s="1" t="s">
        <v>4209</v>
      </c>
      <c r="B3539" s="1">
        <v>238014.0</v>
      </c>
      <c r="C3539" s="1">
        <v>5.0</v>
      </c>
      <c r="D3539" s="1">
        <v>8.0</v>
      </c>
      <c r="E3539" s="1">
        <f t="shared" si="1"/>
        <v>54</v>
      </c>
      <c r="F3539" s="1" t="str">
        <f>VLOOKUP(E3539,State_code!$B$1:$C$56, 2, FALSE)</f>
        <v>WV</v>
      </c>
      <c r="G3539" s="1">
        <v>5402.0</v>
      </c>
      <c r="H3539" s="1">
        <v>-2.0</v>
      </c>
      <c r="I3539" s="1" t="s">
        <v>4209</v>
      </c>
      <c r="J3539" s="5">
        <v>1.0</v>
      </c>
    </row>
    <row r="3540" hidden="1">
      <c r="A3540" s="1" t="s">
        <v>4210</v>
      </c>
      <c r="B3540" s="1">
        <v>238032.0</v>
      </c>
      <c r="C3540" s="1">
        <v>5.0</v>
      </c>
      <c r="D3540" s="1">
        <v>15.0</v>
      </c>
      <c r="E3540" s="1">
        <f t="shared" si="1"/>
        <v>54</v>
      </c>
      <c r="F3540" s="1" t="str">
        <f>VLOOKUP(E3540,State_code!$B$1:$C$56, 2, FALSE)</f>
        <v>WV</v>
      </c>
      <c r="G3540" s="1">
        <v>5402.0</v>
      </c>
      <c r="H3540" s="1">
        <v>-2.0</v>
      </c>
      <c r="I3540" s="1" t="s">
        <v>4210</v>
      </c>
      <c r="J3540" s="5">
        <v>1.0</v>
      </c>
    </row>
    <row r="3541" hidden="1">
      <c r="A3541" s="1" t="s">
        <v>4211</v>
      </c>
      <c r="B3541" s="1">
        <v>238078.0</v>
      </c>
      <c r="C3541" s="1">
        <v>5.0</v>
      </c>
      <c r="D3541" s="1">
        <v>19.0</v>
      </c>
      <c r="E3541" s="1">
        <f t="shared" si="1"/>
        <v>54</v>
      </c>
      <c r="F3541" s="1" t="str">
        <f>VLOOKUP(E3541,State_code!$B$1:$C$56, 2, FALSE)</f>
        <v>WV</v>
      </c>
      <c r="G3541" s="1">
        <v>5402.0</v>
      </c>
      <c r="H3541" s="1">
        <v>30.0</v>
      </c>
      <c r="I3541" s="1" t="s">
        <v>4211</v>
      </c>
      <c r="J3541" s="5">
        <v>1.0</v>
      </c>
    </row>
    <row r="3542" hidden="1">
      <c r="A3542" s="1" t="s">
        <v>4212</v>
      </c>
      <c r="B3542" s="1">
        <v>238096.0</v>
      </c>
      <c r="C3542" s="1">
        <v>5.0</v>
      </c>
      <c r="D3542" s="1">
        <v>-2.0</v>
      </c>
      <c r="E3542" s="1">
        <f t="shared" si="1"/>
        <v>54</v>
      </c>
      <c r="F3542" s="1" t="str">
        <f>VLOOKUP(E3542,State_code!$B$1:$C$56, 2, FALSE)</f>
        <v>WV</v>
      </c>
      <c r="G3542" s="1">
        <v>5402.0</v>
      </c>
      <c r="H3542" s="1">
        <v>-2.0</v>
      </c>
      <c r="I3542" s="1" t="s">
        <v>4212</v>
      </c>
      <c r="J3542" s="5">
        <v>1.0</v>
      </c>
    </row>
    <row r="3543" hidden="1">
      <c r="A3543" s="1" t="s">
        <v>4213</v>
      </c>
      <c r="B3543" s="1">
        <v>238175.0</v>
      </c>
      <c r="C3543" s="1">
        <v>3.0</v>
      </c>
      <c r="D3543" s="1">
        <v>-2.0</v>
      </c>
      <c r="E3543" s="1">
        <f t="shared" si="1"/>
        <v>55</v>
      </c>
      <c r="F3543" s="1" t="str">
        <f>VLOOKUP(E3543,State_code!$B$1:$C$56, 2, FALSE)</f>
        <v>WI</v>
      </c>
      <c r="G3543" s="1">
        <v>5505.0</v>
      </c>
      <c r="H3543" s="1">
        <v>-2.0</v>
      </c>
      <c r="I3543" s="1" t="s">
        <v>4213</v>
      </c>
      <c r="J3543" s="5">
        <v>1.0</v>
      </c>
    </row>
    <row r="3544" hidden="1">
      <c r="A3544" s="1" t="s">
        <v>4214</v>
      </c>
      <c r="B3544" s="1">
        <v>238193.0</v>
      </c>
      <c r="C3544" s="1">
        <v>3.0</v>
      </c>
      <c r="D3544" s="1">
        <v>18.0</v>
      </c>
      <c r="E3544" s="1">
        <f t="shared" si="1"/>
        <v>55</v>
      </c>
      <c r="F3544" s="1" t="str">
        <f>VLOOKUP(E3544,State_code!$B$1:$C$56, 2, FALSE)</f>
        <v>WI</v>
      </c>
      <c r="G3544" s="1">
        <v>5504.0</v>
      </c>
      <c r="H3544" s="1">
        <v>30.0</v>
      </c>
      <c r="I3544" s="1" t="s">
        <v>4214</v>
      </c>
      <c r="J3544" s="5">
        <v>3.0</v>
      </c>
    </row>
    <row r="3545" hidden="1">
      <c r="A3545" s="1" t="s">
        <v>4215</v>
      </c>
      <c r="B3545" s="1">
        <v>238263.0</v>
      </c>
      <c r="C3545" s="1">
        <v>3.0</v>
      </c>
      <c r="D3545" s="1">
        <v>8.0</v>
      </c>
      <c r="E3545" s="1">
        <f t="shared" si="1"/>
        <v>55</v>
      </c>
      <c r="F3545" s="1" t="str">
        <f>VLOOKUP(E3545,State_code!$B$1:$C$56, 2, FALSE)</f>
        <v>WI</v>
      </c>
      <c r="G3545" s="1">
        <v>5502.0</v>
      </c>
      <c r="H3545" s="1">
        <v>-2.0</v>
      </c>
      <c r="I3545" s="1" t="s">
        <v>4215</v>
      </c>
      <c r="J3545" s="5">
        <v>1.0</v>
      </c>
    </row>
    <row r="3546" hidden="1">
      <c r="A3546" s="1" t="s">
        <v>4216</v>
      </c>
      <c r="B3546" s="1">
        <v>238324.0</v>
      </c>
      <c r="C3546" s="1">
        <v>3.0</v>
      </c>
      <c r="D3546" s="1">
        <v>26.0</v>
      </c>
      <c r="E3546" s="1">
        <f t="shared" si="1"/>
        <v>55</v>
      </c>
      <c r="F3546" s="1" t="str">
        <f>VLOOKUP(E3546,State_code!$B$1:$C$56, 2, FALSE)</f>
        <v>WI</v>
      </c>
      <c r="G3546" s="1">
        <v>5508.0</v>
      </c>
      <c r="H3546" s="1">
        <v>-2.0</v>
      </c>
      <c r="I3546" s="1" t="s">
        <v>4216</v>
      </c>
      <c r="J3546" s="5">
        <v>1.0</v>
      </c>
    </row>
    <row r="3547" hidden="1">
      <c r="A3547" s="1" t="s">
        <v>107</v>
      </c>
      <c r="B3547" s="1">
        <v>238333.0</v>
      </c>
      <c r="C3547" s="1">
        <v>3.0</v>
      </c>
      <c r="D3547" s="1">
        <v>21.0</v>
      </c>
      <c r="E3547" s="1">
        <f t="shared" si="1"/>
        <v>55</v>
      </c>
      <c r="F3547" s="1" t="str">
        <f>VLOOKUP(E3547,State_code!$B$1:$C$56, 2, FALSE)</f>
        <v>WI</v>
      </c>
      <c r="G3547" s="1">
        <v>5501.0</v>
      </c>
      <c r="H3547" s="1">
        <v>-2.0</v>
      </c>
      <c r="I3547" s="1" t="s">
        <v>107</v>
      </c>
      <c r="J3547" s="5">
        <v>1.0</v>
      </c>
    </row>
    <row r="3548" hidden="1">
      <c r="A3548" s="1" t="s">
        <v>4217</v>
      </c>
      <c r="B3548" s="1">
        <v>238397.0</v>
      </c>
      <c r="C3548" s="1">
        <v>3.0</v>
      </c>
      <c r="D3548" s="1">
        <v>8.0</v>
      </c>
      <c r="E3548" s="1">
        <f t="shared" si="1"/>
        <v>55</v>
      </c>
      <c r="F3548" s="1" t="str">
        <f>VLOOKUP(E3548,State_code!$B$1:$C$56, 2, FALSE)</f>
        <v>WI</v>
      </c>
      <c r="G3548" s="1">
        <v>5502.0</v>
      </c>
      <c r="H3548" s="1">
        <v>-2.0</v>
      </c>
      <c r="I3548" s="1" t="s">
        <v>4217</v>
      </c>
      <c r="J3548" s="5">
        <v>4.0</v>
      </c>
    </row>
    <row r="3549" hidden="1">
      <c r="A3549" s="1" t="s">
        <v>4218</v>
      </c>
      <c r="B3549" s="1">
        <v>238430.0</v>
      </c>
      <c r="C3549" s="1">
        <v>3.0</v>
      </c>
      <c r="D3549" s="1">
        <v>17.0</v>
      </c>
      <c r="E3549" s="1">
        <f t="shared" si="1"/>
        <v>55</v>
      </c>
      <c r="F3549" s="1" t="str">
        <f>VLOOKUP(E3549,State_code!$B$1:$C$56, 2, FALSE)</f>
        <v>WI</v>
      </c>
      <c r="G3549" s="1">
        <v>5504.0</v>
      </c>
      <c r="H3549" s="1" t="e">
        <v>#N/A</v>
      </c>
      <c r="I3549" s="1" t="s">
        <v>4218</v>
      </c>
      <c r="J3549" s="5">
        <v>1.0</v>
      </c>
    </row>
    <row r="3550" hidden="1">
      <c r="A3550" s="1" t="s">
        <v>345</v>
      </c>
      <c r="B3550" s="1">
        <v>238458.0</v>
      </c>
      <c r="C3550" s="1">
        <v>3.0</v>
      </c>
      <c r="D3550" s="1">
        <v>18.0</v>
      </c>
      <c r="E3550" s="1">
        <f t="shared" si="1"/>
        <v>55</v>
      </c>
      <c r="F3550" s="1" t="str">
        <f>VLOOKUP(E3550,State_code!$B$1:$C$56, 2, FALSE)</f>
        <v>WI</v>
      </c>
      <c r="G3550" s="1">
        <v>5505.0</v>
      </c>
      <c r="H3550" s="1">
        <v>66.0</v>
      </c>
      <c r="I3550" s="1" t="s">
        <v>345</v>
      </c>
      <c r="J3550" s="5">
        <v>1.0</v>
      </c>
    </row>
    <row r="3551" hidden="1">
      <c r="A3551" s="1" t="s">
        <v>4219</v>
      </c>
      <c r="B3551" s="1">
        <v>238476.0</v>
      </c>
      <c r="C3551" s="1">
        <v>3.0</v>
      </c>
      <c r="D3551" s="1">
        <v>20.0</v>
      </c>
      <c r="E3551" s="1">
        <f t="shared" si="1"/>
        <v>55</v>
      </c>
      <c r="F3551" s="1" t="str">
        <f>VLOOKUP(E3551,State_code!$B$1:$C$56, 2, FALSE)</f>
        <v>WI</v>
      </c>
      <c r="G3551" s="1">
        <v>5501.0</v>
      </c>
      <c r="H3551" s="1">
        <v>39.0</v>
      </c>
      <c r="I3551" s="1" t="s">
        <v>4219</v>
      </c>
      <c r="J3551" s="5">
        <v>3.0</v>
      </c>
    </row>
    <row r="3552" hidden="1">
      <c r="A3552" s="1" t="s">
        <v>4220</v>
      </c>
      <c r="B3552" s="1">
        <v>238616.0</v>
      </c>
      <c r="C3552" s="1">
        <v>3.0</v>
      </c>
      <c r="D3552" s="1">
        <v>17.0</v>
      </c>
      <c r="E3552" s="1">
        <f t="shared" si="1"/>
        <v>55</v>
      </c>
      <c r="F3552" s="1" t="str">
        <f>VLOOKUP(E3552,State_code!$B$1:$C$56, 2, FALSE)</f>
        <v>WI</v>
      </c>
      <c r="G3552" s="1">
        <v>5506.0</v>
      </c>
      <c r="H3552" s="1">
        <v>68.0</v>
      </c>
      <c r="I3552" s="1" t="s">
        <v>4220</v>
      </c>
      <c r="J3552" s="5">
        <v>1.0</v>
      </c>
    </row>
    <row r="3553" hidden="1">
      <c r="A3553" s="1" t="s">
        <v>599</v>
      </c>
      <c r="B3553" s="1">
        <v>238661.0</v>
      </c>
      <c r="C3553" s="1">
        <v>3.0</v>
      </c>
      <c r="D3553" s="1">
        <v>17.0</v>
      </c>
      <c r="E3553" s="1">
        <f t="shared" si="1"/>
        <v>55</v>
      </c>
      <c r="F3553" s="1" t="str">
        <f>VLOOKUP(E3553,State_code!$B$1:$C$56, 2, FALSE)</f>
        <v>WI</v>
      </c>
      <c r="G3553" s="1">
        <v>5502.0</v>
      </c>
      <c r="H3553" s="1">
        <v>30.0</v>
      </c>
      <c r="I3553" s="1" t="s">
        <v>599</v>
      </c>
      <c r="J3553" s="5">
        <v>1.0</v>
      </c>
    </row>
    <row r="3554" hidden="1">
      <c r="A3554" s="1" t="s">
        <v>4221</v>
      </c>
      <c r="B3554" s="1">
        <v>238722.0</v>
      </c>
      <c r="C3554" s="1">
        <v>3.0</v>
      </c>
      <c r="D3554" s="1">
        <v>9.0</v>
      </c>
      <c r="E3554" s="1">
        <f t="shared" si="1"/>
        <v>55</v>
      </c>
      <c r="F3554" s="1" t="str">
        <f>VLOOKUP(E3554,State_code!$B$1:$C$56, 2, FALSE)</f>
        <v>WI</v>
      </c>
      <c r="G3554" s="1">
        <v>5508.0</v>
      </c>
      <c r="H3554" s="1">
        <v>-2.0</v>
      </c>
      <c r="I3554" s="1" t="s">
        <v>4221</v>
      </c>
      <c r="J3554" s="5">
        <v>1.0</v>
      </c>
    </row>
    <row r="3555" hidden="1">
      <c r="A3555" s="1" t="s">
        <v>4222</v>
      </c>
      <c r="B3555" s="1">
        <v>238759.0</v>
      </c>
      <c r="C3555" s="1">
        <v>3.0</v>
      </c>
      <c r="D3555" s="1">
        <v>8.0</v>
      </c>
      <c r="E3555" s="1">
        <f t="shared" si="1"/>
        <v>55</v>
      </c>
      <c r="F3555" s="1" t="str">
        <f>VLOOKUP(E3555,State_code!$B$1:$C$56, 2, FALSE)</f>
        <v>WI</v>
      </c>
      <c r="G3555" s="1">
        <v>5501.0</v>
      </c>
      <c r="H3555" s="1">
        <v>-2.0</v>
      </c>
      <c r="I3555" s="1" t="s">
        <v>4222</v>
      </c>
      <c r="J3555" s="5">
        <v>1.0</v>
      </c>
    </row>
    <row r="3556" hidden="1">
      <c r="A3556" s="1" t="s">
        <v>4223</v>
      </c>
      <c r="B3556" s="1">
        <v>238810.0</v>
      </c>
      <c r="C3556" s="1">
        <v>3.0</v>
      </c>
      <c r="D3556" s="1">
        <v>-2.0</v>
      </c>
      <c r="E3556" s="1">
        <f t="shared" si="1"/>
        <v>55</v>
      </c>
      <c r="F3556" s="1" t="str">
        <f>VLOOKUP(E3556,State_code!$B$1:$C$56, 2, FALSE)</f>
        <v>WI</v>
      </c>
      <c r="G3556" s="1">
        <v>5503.0</v>
      </c>
      <c r="H3556" s="1">
        <v>-2.0</v>
      </c>
      <c r="I3556" s="1" t="s">
        <v>4223</v>
      </c>
      <c r="J3556" s="5">
        <v>1.0</v>
      </c>
    </row>
    <row r="3557" hidden="1">
      <c r="A3557" s="1" t="s">
        <v>4224</v>
      </c>
      <c r="B3557" s="1">
        <v>238980.0</v>
      </c>
      <c r="C3557" s="1">
        <v>3.0</v>
      </c>
      <c r="D3557" s="1">
        <v>18.0</v>
      </c>
      <c r="E3557" s="1">
        <f t="shared" si="1"/>
        <v>55</v>
      </c>
      <c r="F3557" s="1" t="str">
        <f>VLOOKUP(E3557,State_code!$B$1:$C$56, 2, FALSE)</f>
        <v>WI</v>
      </c>
      <c r="G3557" s="1">
        <v>5506.0</v>
      </c>
      <c r="H3557" s="1">
        <v>76.0</v>
      </c>
      <c r="I3557" s="1" t="s">
        <v>4224</v>
      </c>
      <c r="J3557" s="5">
        <v>1.0</v>
      </c>
    </row>
    <row r="3558" hidden="1">
      <c r="A3558" s="1" t="s">
        <v>4225</v>
      </c>
      <c r="B3558" s="1">
        <v>239008.0</v>
      </c>
      <c r="C3558" s="1">
        <v>3.0</v>
      </c>
      <c r="D3558" s="1">
        <v>9.0</v>
      </c>
      <c r="E3558" s="1">
        <f t="shared" si="1"/>
        <v>55</v>
      </c>
      <c r="F3558" s="1" t="str">
        <f>VLOOKUP(E3558,State_code!$B$1:$C$56, 2, FALSE)</f>
        <v>WI</v>
      </c>
      <c r="G3558" s="1">
        <v>5506.0</v>
      </c>
      <c r="H3558" s="1">
        <v>-2.0</v>
      </c>
      <c r="I3558" s="1" t="s">
        <v>4225</v>
      </c>
      <c r="J3558" s="5">
        <v>1.0</v>
      </c>
    </row>
    <row r="3559" hidden="1">
      <c r="A3559" s="1" t="s">
        <v>151</v>
      </c>
      <c r="B3559" s="1">
        <v>239017.0</v>
      </c>
      <c r="C3559" s="1">
        <v>3.0</v>
      </c>
      <c r="D3559" s="1">
        <v>21.0</v>
      </c>
      <c r="E3559" s="1">
        <f t="shared" si="1"/>
        <v>55</v>
      </c>
      <c r="F3559" s="1" t="str">
        <f>VLOOKUP(E3559,State_code!$B$1:$C$56, 2, FALSE)</f>
        <v>WI</v>
      </c>
      <c r="G3559" s="1">
        <v>5508.0</v>
      </c>
      <c r="H3559" s="1">
        <v>-2.0</v>
      </c>
      <c r="I3559" s="1" t="s">
        <v>151</v>
      </c>
      <c r="J3559" s="5">
        <v>1.0</v>
      </c>
    </row>
    <row r="3560" hidden="1">
      <c r="A3560" s="1" t="s">
        <v>4226</v>
      </c>
      <c r="B3560" s="1">
        <v>239071.0</v>
      </c>
      <c r="C3560" s="1">
        <v>3.0</v>
      </c>
      <c r="D3560" s="1">
        <v>20.0</v>
      </c>
      <c r="E3560" s="1">
        <f t="shared" si="1"/>
        <v>55</v>
      </c>
      <c r="F3560" s="1" t="str">
        <f>VLOOKUP(E3560,State_code!$B$1:$C$56, 2, FALSE)</f>
        <v>WI</v>
      </c>
      <c r="G3560" s="1">
        <v>5505.0</v>
      </c>
      <c r="H3560" s="1">
        <v>54.0</v>
      </c>
      <c r="I3560" s="1" t="s">
        <v>4226</v>
      </c>
      <c r="J3560" s="5">
        <v>1.0</v>
      </c>
    </row>
    <row r="3561" hidden="1">
      <c r="A3561" s="1" t="s">
        <v>2018</v>
      </c>
      <c r="B3561" s="1">
        <v>239080.0</v>
      </c>
      <c r="C3561" s="1">
        <v>3.0</v>
      </c>
      <c r="D3561" s="1">
        <v>19.0</v>
      </c>
      <c r="E3561" s="1">
        <f t="shared" si="1"/>
        <v>55</v>
      </c>
      <c r="F3561" s="1" t="str">
        <f>VLOOKUP(E3561,State_code!$B$1:$C$56, 2, FALSE)</f>
        <v>WI</v>
      </c>
      <c r="G3561" s="1">
        <v>5506.0</v>
      </c>
      <c r="H3561" s="1">
        <v>30.0</v>
      </c>
      <c r="I3561" s="1" t="s">
        <v>2018</v>
      </c>
      <c r="J3561" s="5">
        <v>1.0</v>
      </c>
    </row>
    <row r="3562" hidden="1">
      <c r="A3562" s="1" t="s">
        <v>27</v>
      </c>
      <c r="B3562" s="1">
        <v>239105.0</v>
      </c>
      <c r="C3562" s="1">
        <v>3.0</v>
      </c>
      <c r="D3562" s="1">
        <v>16.0</v>
      </c>
      <c r="E3562" s="1">
        <f t="shared" si="1"/>
        <v>55</v>
      </c>
      <c r="F3562" s="1" t="str">
        <f>VLOOKUP(E3562,State_code!$B$1:$C$56, 2, FALSE)</f>
        <v>WI</v>
      </c>
      <c r="G3562" s="1">
        <v>5504.0</v>
      </c>
      <c r="H3562" s="1">
        <v>30.0</v>
      </c>
      <c r="I3562" s="1" t="s">
        <v>27</v>
      </c>
      <c r="J3562" s="5">
        <v>1.0</v>
      </c>
    </row>
    <row r="3563" hidden="1">
      <c r="A3563" s="1" t="s">
        <v>4227</v>
      </c>
      <c r="B3563" s="1">
        <v>239169.0</v>
      </c>
      <c r="C3563" s="1">
        <v>3.0</v>
      </c>
      <c r="D3563" s="1">
        <v>27.0</v>
      </c>
      <c r="E3563" s="1">
        <f t="shared" si="1"/>
        <v>55</v>
      </c>
      <c r="F3563" s="1" t="str">
        <f>VLOOKUP(E3563,State_code!$B$1:$C$56, 2, FALSE)</f>
        <v>WI</v>
      </c>
      <c r="G3563" s="1">
        <v>5504.0</v>
      </c>
      <c r="H3563" s="1">
        <v>-2.0</v>
      </c>
      <c r="I3563" s="1" t="s">
        <v>4227</v>
      </c>
      <c r="J3563" s="5">
        <v>1.0</v>
      </c>
    </row>
    <row r="3564" hidden="1">
      <c r="A3564" s="1" t="s">
        <v>4228</v>
      </c>
      <c r="B3564" s="1">
        <v>239220.0</v>
      </c>
      <c r="C3564" s="1">
        <v>3.0</v>
      </c>
      <c r="D3564" s="1">
        <v>9.0</v>
      </c>
      <c r="E3564" s="1">
        <f t="shared" si="1"/>
        <v>55</v>
      </c>
      <c r="F3564" s="1" t="str">
        <f>VLOOKUP(E3564,State_code!$B$1:$C$56, 2, FALSE)</f>
        <v>WI</v>
      </c>
      <c r="G3564" s="1">
        <v>5503.0</v>
      </c>
      <c r="H3564" s="1">
        <v>-2.0</v>
      </c>
      <c r="I3564" s="1" t="s">
        <v>4228</v>
      </c>
      <c r="J3564" s="5">
        <v>1.0</v>
      </c>
    </row>
    <row r="3565" hidden="1">
      <c r="A3565" s="1" t="s">
        <v>4229</v>
      </c>
      <c r="B3565" s="1">
        <v>239248.0</v>
      </c>
      <c r="C3565" s="1">
        <v>3.0</v>
      </c>
      <c r="D3565" s="1">
        <v>7.0</v>
      </c>
      <c r="E3565" s="1">
        <f t="shared" si="1"/>
        <v>55</v>
      </c>
      <c r="F3565" s="1" t="str">
        <f>VLOOKUP(E3565,State_code!$B$1:$C$56, 2, FALSE)</f>
        <v>WI</v>
      </c>
      <c r="G3565" s="1">
        <v>5504.0</v>
      </c>
      <c r="H3565" s="1">
        <v>-2.0</v>
      </c>
      <c r="I3565" s="1" t="s">
        <v>4229</v>
      </c>
      <c r="J3565" s="5">
        <v>1.0</v>
      </c>
    </row>
    <row r="3566" hidden="1">
      <c r="A3566" s="1" t="s">
        <v>4230</v>
      </c>
      <c r="B3566" s="1">
        <v>239309.0</v>
      </c>
      <c r="C3566" s="1">
        <v>3.0</v>
      </c>
      <c r="D3566" s="1">
        <v>30.0</v>
      </c>
      <c r="E3566" s="1">
        <f t="shared" si="1"/>
        <v>55</v>
      </c>
      <c r="F3566" s="1" t="str">
        <f>VLOOKUP(E3566,State_code!$B$1:$C$56, 2, FALSE)</f>
        <v>WI</v>
      </c>
      <c r="G3566" s="1">
        <v>5504.0</v>
      </c>
      <c r="H3566" s="1">
        <v>-2.0</v>
      </c>
      <c r="I3566" s="1" t="s">
        <v>4230</v>
      </c>
      <c r="J3566" s="5">
        <v>1.0</v>
      </c>
    </row>
    <row r="3567" hidden="1">
      <c r="A3567" s="1" t="s">
        <v>4231</v>
      </c>
      <c r="B3567" s="1">
        <v>239318.0</v>
      </c>
      <c r="C3567" s="1">
        <v>3.0</v>
      </c>
      <c r="D3567" s="1">
        <v>19.0</v>
      </c>
      <c r="E3567" s="1">
        <f t="shared" si="1"/>
        <v>55</v>
      </c>
      <c r="F3567" s="1" t="str">
        <f>VLOOKUP(E3567,State_code!$B$1:$C$56, 2, FALSE)</f>
        <v>WI</v>
      </c>
      <c r="G3567" s="1">
        <v>5504.0</v>
      </c>
      <c r="H3567" s="1">
        <v>-2.0</v>
      </c>
      <c r="I3567" s="1" t="s">
        <v>4231</v>
      </c>
      <c r="J3567" s="5">
        <v>2.0</v>
      </c>
    </row>
    <row r="3568" hidden="1">
      <c r="A3568" s="1" t="s">
        <v>4232</v>
      </c>
      <c r="B3568" s="1">
        <v>239372.0</v>
      </c>
      <c r="C3568" s="1">
        <v>3.0</v>
      </c>
      <c r="D3568" s="1">
        <v>8.0</v>
      </c>
      <c r="E3568" s="1">
        <f t="shared" si="1"/>
        <v>55</v>
      </c>
      <c r="F3568" s="1" t="str">
        <f>VLOOKUP(E3568,State_code!$B$1:$C$56, 2, FALSE)</f>
        <v>WI</v>
      </c>
      <c r="G3568" s="1">
        <v>5506.0</v>
      </c>
      <c r="H3568" s="1">
        <v>-2.0</v>
      </c>
      <c r="I3568" s="1" t="s">
        <v>4232</v>
      </c>
      <c r="J3568" s="5">
        <v>2.0</v>
      </c>
    </row>
    <row r="3569" hidden="1">
      <c r="A3569" s="1" t="s">
        <v>4233</v>
      </c>
      <c r="B3569" s="1">
        <v>239390.0</v>
      </c>
      <c r="C3569" s="1">
        <v>3.0</v>
      </c>
      <c r="D3569" s="1">
        <v>18.0</v>
      </c>
      <c r="E3569" s="1">
        <f t="shared" si="1"/>
        <v>55</v>
      </c>
      <c r="F3569" s="1" t="str">
        <f>VLOOKUP(E3569,State_code!$B$1:$C$56, 2, FALSE)</f>
        <v>WI</v>
      </c>
      <c r="G3569" s="1">
        <v>5504.0</v>
      </c>
      <c r="H3569" s="1">
        <v>30.0</v>
      </c>
      <c r="I3569" s="1" t="s">
        <v>4233</v>
      </c>
      <c r="J3569" s="5">
        <v>1.0</v>
      </c>
    </row>
    <row r="3570" hidden="1">
      <c r="A3570" s="1" t="s">
        <v>4234</v>
      </c>
      <c r="B3570" s="1">
        <v>239424.0</v>
      </c>
      <c r="C3570" s="1">
        <v>3.0</v>
      </c>
      <c r="D3570" s="1">
        <v>24.0</v>
      </c>
      <c r="E3570" s="1">
        <f t="shared" si="1"/>
        <v>55</v>
      </c>
      <c r="F3570" s="1" t="str">
        <f>VLOOKUP(E3570,State_code!$B$1:$C$56, 2, FALSE)</f>
        <v>WI</v>
      </c>
      <c r="G3570" s="1">
        <v>5505.0</v>
      </c>
      <c r="H3570" s="1">
        <v>79.0</v>
      </c>
      <c r="I3570" s="1" t="s">
        <v>4234</v>
      </c>
      <c r="J3570" s="5">
        <v>1.0</v>
      </c>
    </row>
    <row r="3571" hidden="1">
      <c r="A3571" s="1" t="s">
        <v>4235</v>
      </c>
      <c r="B3571" s="1">
        <v>239442.0</v>
      </c>
      <c r="C3571" s="1">
        <v>3.0</v>
      </c>
      <c r="D3571" s="1">
        <v>8.0</v>
      </c>
      <c r="E3571" s="1">
        <f t="shared" si="1"/>
        <v>55</v>
      </c>
      <c r="F3571" s="1" t="str">
        <f>VLOOKUP(E3571,State_code!$B$1:$C$56, 2, FALSE)</f>
        <v>WI</v>
      </c>
      <c r="G3571" s="1">
        <v>5507.0</v>
      </c>
      <c r="H3571" s="1">
        <v>-2.0</v>
      </c>
      <c r="I3571" s="1" t="s">
        <v>4235</v>
      </c>
      <c r="J3571" s="5">
        <v>1.0</v>
      </c>
    </row>
    <row r="3572" hidden="1">
      <c r="A3572" s="1" t="s">
        <v>4236</v>
      </c>
      <c r="B3572" s="1">
        <v>239460.0</v>
      </c>
      <c r="C3572" s="1">
        <v>3.0</v>
      </c>
      <c r="D3572" s="1">
        <v>9.0</v>
      </c>
      <c r="E3572" s="1">
        <f t="shared" si="1"/>
        <v>55</v>
      </c>
      <c r="F3572" s="1" t="str">
        <f>VLOOKUP(E3572,State_code!$B$1:$C$56, 2, FALSE)</f>
        <v>WI</v>
      </c>
      <c r="G3572" s="1">
        <v>5507.0</v>
      </c>
      <c r="H3572" s="1">
        <v>-2.0</v>
      </c>
      <c r="I3572" s="1" t="s">
        <v>4236</v>
      </c>
      <c r="J3572" s="5">
        <v>1.0</v>
      </c>
    </row>
    <row r="3573" hidden="1">
      <c r="A3573" s="1" t="s">
        <v>4237</v>
      </c>
      <c r="B3573" s="1">
        <v>239488.0</v>
      </c>
      <c r="C3573" s="1">
        <v>3.0</v>
      </c>
      <c r="D3573" s="1">
        <v>8.0</v>
      </c>
      <c r="E3573" s="1">
        <f t="shared" si="1"/>
        <v>55</v>
      </c>
      <c r="F3573" s="1" t="str">
        <f>VLOOKUP(E3573,State_code!$B$1:$C$56, 2, FALSE)</f>
        <v>WI</v>
      </c>
      <c r="G3573" s="1">
        <v>5508.0</v>
      </c>
      <c r="H3573" s="1">
        <v>-2.0</v>
      </c>
      <c r="I3573" s="1" t="s">
        <v>4237</v>
      </c>
      <c r="J3573" s="5">
        <v>1.0</v>
      </c>
    </row>
    <row r="3574" hidden="1">
      <c r="A3574" s="1" t="s">
        <v>4238</v>
      </c>
      <c r="B3574" s="1">
        <v>239512.0</v>
      </c>
      <c r="C3574" s="1">
        <v>3.0</v>
      </c>
      <c r="D3574" s="1">
        <v>22.0</v>
      </c>
      <c r="E3574" s="1">
        <f t="shared" si="1"/>
        <v>55</v>
      </c>
      <c r="F3574" s="1" t="str">
        <f>VLOOKUP(E3574,State_code!$B$1:$C$56, 2, FALSE)</f>
        <v>WI</v>
      </c>
      <c r="G3574" s="1">
        <v>5507.0</v>
      </c>
      <c r="H3574" s="1">
        <v>-2.0</v>
      </c>
      <c r="I3574" s="1" t="s">
        <v>4238</v>
      </c>
      <c r="J3574" s="5">
        <v>2.0</v>
      </c>
    </row>
    <row r="3575" hidden="1">
      <c r="A3575" s="1" t="s">
        <v>297</v>
      </c>
      <c r="B3575" s="1">
        <v>239628.0</v>
      </c>
      <c r="C3575" s="1">
        <v>3.0</v>
      </c>
      <c r="D3575" s="1">
        <v>21.0</v>
      </c>
      <c r="E3575" s="1">
        <f t="shared" si="1"/>
        <v>55</v>
      </c>
      <c r="F3575" s="1" t="str">
        <f>VLOOKUP(E3575,State_code!$B$1:$C$56, 2, FALSE)</f>
        <v>WI</v>
      </c>
      <c r="G3575" s="1">
        <v>5506.0</v>
      </c>
      <c r="H3575" s="1">
        <v>-2.0</v>
      </c>
      <c r="I3575" s="1" t="s">
        <v>297</v>
      </c>
      <c r="J3575" s="5">
        <v>3.0</v>
      </c>
    </row>
    <row r="3576" hidden="1">
      <c r="A3576" s="1" t="s">
        <v>4239</v>
      </c>
      <c r="B3576" s="1">
        <v>239637.0</v>
      </c>
      <c r="C3576" s="1">
        <v>3.0</v>
      </c>
      <c r="D3576" s="1">
        <v>24.0</v>
      </c>
      <c r="E3576" s="1">
        <f t="shared" si="1"/>
        <v>55</v>
      </c>
      <c r="F3576" s="1" t="str">
        <f>VLOOKUP(E3576,State_code!$B$1:$C$56, 2, FALSE)</f>
        <v>WI</v>
      </c>
      <c r="G3576" s="1">
        <v>5501.0</v>
      </c>
      <c r="H3576" s="1">
        <v>30.0</v>
      </c>
      <c r="I3576" s="1" t="s">
        <v>4239</v>
      </c>
      <c r="J3576" s="5">
        <v>3.0</v>
      </c>
    </row>
    <row r="3577" hidden="1">
      <c r="A3577" s="1" t="s">
        <v>4240</v>
      </c>
      <c r="B3577" s="1">
        <v>239716.0</v>
      </c>
      <c r="C3577" s="1">
        <v>3.0</v>
      </c>
      <c r="D3577" s="1">
        <v>21.0</v>
      </c>
      <c r="E3577" s="1">
        <f t="shared" si="1"/>
        <v>55</v>
      </c>
      <c r="F3577" s="1" t="str">
        <f>VLOOKUP(E3577,State_code!$B$1:$C$56, 2, FALSE)</f>
        <v>WI</v>
      </c>
      <c r="G3577" s="1">
        <v>5508.0</v>
      </c>
      <c r="H3577" s="1">
        <v>30.0</v>
      </c>
      <c r="I3577" s="1" t="s">
        <v>4240</v>
      </c>
      <c r="J3577" s="5">
        <v>2.0</v>
      </c>
    </row>
    <row r="3578" hidden="1">
      <c r="A3578" s="1" t="s">
        <v>4241</v>
      </c>
      <c r="B3578" s="1">
        <v>239877.0</v>
      </c>
      <c r="C3578" s="1">
        <v>3.0</v>
      </c>
      <c r="D3578" s="1">
        <v>-2.0</v>
      </c>
      <c r="E3578" s="1">
        <f t="shared" si="1"/>
        <v>55</v>
      </c>
      <c r="F3578" s="1" t="str">
        <f>VLOOKUP(E3578,State_code!$B$1:$C$56, 2, FALSE)</f>
        <v>WI</v>
      </c>
      <c r="G3578" s="1">
        <v>5507.0</v>
      </c>
      <c r="H3578" s="1">
        <v>-2.0</v>
      </c>
      <c r="I3578" s="1" t="s">
        <v>4241</v>
      </c>
      <c r="J3578" s="5">
        <v>2.0</v>
      </c>
    </row>
    <row r="3579" hidden="1">
      <c r="A3579" s="1" t="s">
        <v>4242</v>
      </c>
      <c r="B3579" s="1">
        <v>239910.0</v>
      </c>
      <c r="C3579" s="1">
        <v>3.0</v>
      </c>
      <c r="D3579" s="1">
        <v>9.0</v>
      </c>
      <c r="E3579" s="1">
        <f t="shared" si="1"/>
        <v>55</v>
      </c>
      <c r="F3579" s="1" t="str">
        <f>VLOOKUP(E3579,State_code!$B$1:$C$56, 2, FALSE)</f>
        <v>WI</v>
      </c>
      <c r="G3579" s="1">
        <v>5503.0</v>
      </c>
      <c r="H3579" s="1">
        <v>-2.0</v>
      </c>
      <c r="I3579" s="1" t="s">
        <v>4242</v>
      </c>
      <c r="J3579" s="5">
        <v>4.0</v>
      </c>
    </row>
    <row r="3580" hidden="1">
      <c r="A3580" s="1" t="s">
        <v>975</v>
      </c>
      <c r="B3580" s="1">
        <v>240107.0</v>
      </c>
      <c r="C3580" s="1">
        <v>3.0</v>
      </c>
      <c r="D3580" s="1">
        <v>18.0</v>
      </c>
      <c r="E3580" s="1">
        <f t="shared" si="1"/>
        <v>55</v>
      </c>
      <c r="F3580" s="1" t="str">
        <f>VLOOKUP(E3580,State_code!$B$1:$C$56, 2, FALSE)</f>
        <v>WI</v>
      </c>
      <c r="G3580" s="1">
        <v>5503.0</v>
      </c>
      <c r="H3580" s="1">
        <v>30.0</v>
      </c>
      <c r="I3580" s="1" t="s">
        <v>975</v>
      </c>
      <c r="J3580" s="5">
        <v>3.0</v>
      </c>
    </row>
    <row r="3581" hidden="1">
      <c r="A3581" s="1" t="s">
        <v>4243</v>
      </c>
      <c r="B3581" s="1">
        <v>240116.0</v>
      </c>
      <c r="C3581" s="1">
        <v>3.0</v>
      </c>
      <c r="D3581" s="1">
        <v>9.0</v>
      </c>
      <c r="E3581" s="1">
        <f t="shared" si="1"/>
        <v>55</v>
      </c>
      <c r="F3581" s="1" t="str">
        <f>VLOOKUP(E3581,State_code!$B$1:$C$56, 2, FALSE)</f>
        <v>WI</v>
      </c>
      <c r="G3581" s="1">
        <v>5503.0</v>
      </c>
      <c r="H3581" s="1">
        <v>-2.0</v>
      </c>
      <c r="I3581" s="1" t="s">
        <v>4243</v>
      </c>
      <c r="J3581" s="5">
        <v>4.0</v>
      </c>
    </row>
    <row r="3582" hidden="1">
      <c r="A3582" s="1" t="s">
        <v>4244</v>
      </c>
      <c r="B3582" s="1">
        <v>240125.0</v>
      </c>
      <c r="C3582" s="1">
        <v>3.0</v>
      </c>
      <c r="D3582" s="1">
        <v>9.0</v>
      </c>
      <c r="E3582" s="1">
        <f t="shared" si="1"/>
        <v>55</v>
      </c>
      <c r="F3582" s="1" t="str">
        <f>VLOOKUP(E3582,State_code!$B$1:$C$56, 2, FALSE)</f>
        <v>WI</v>
      </c>
      <c r="G3582" s="1">
        <v>5505.0</v>
      </c>
      <c r="H3582" s="1">
        <v>-2.0</v>
      </c>
      <c r="I3582" s="1" t="s">
        <v>4244</v>
      </c>
      <c r="J3582" s="5">
        <v>2.0</v>
      </c>
    </row>
    <row r="3583" hidden="1">
      <c r="A3583" s="1" t="s">
        <v>3885</v>
      </c>
      <c r="B3583" s="1">
        <v>240170.0</v>
      </c>
      <c r="C3583" s="1">
        <v>3.0</v>
      </c>
      <c r="D3583" s="1">
        <v>7.0</v>
      </c>
      <c r="E3583" s="1">
        <f t="shared" si="1"/>
        <v>55</v>
      </c>
      <c r="F3583" s="1" t="str">
        <f>VLOOKUP(E3583,State_code!$B$1:$C$56, 2, FALSE)</f>
        <v>WI</v>
      </c>
      <c r="G3583" s="1">
        <v>5503.0</v>
      </c>
      <c r="H3583" s="1">
        <v>-2.0</v>
      </c>
      <c r="I3583" s="1" t="s">
        <v>3885</v>
      </c>
      <c r="J3583" s="5">
        <v>3.0</v>
      </c>
    </row>
    <row r="3584" hidden="1">
      <c r="A3584" s="1" t="s">
        <v>4245</v>
      </c>
      <c r="B3584" s="1">
        <v>240189.0</v>
      </c>
      <c r="C3584" s="1">
        <v>3.0</v>
      </c>
      <c r="D3584" s="1">
        <v>18.0</v>
      </c>
      <c r="E3584" s="1">
        <f t="shared" si="1"/>
        <v>55</v>
      </c>
      <c r="F3584" s="1" t="str">
        <f>VLOOKUP(E3584,State_code!$B$1:$C$56, 2, FALSE)</f>
        <v>WI</v>
      </c>
      <c r="G3584" s="1">
        <v>5501.0</v>
      </c>
      <c r="H3584" s="1">
        <v>-2.0</v>
      </c>
      <c r="I3584" s="1" t="s">
        <v>4245</v>
      </c>
      <c r="J3584" s="5">
        <v>3.0</v>
      </c>
    </row>
    <row r="3585" hidden="1">
      <c r="A3585" s="1" t="s">
        <v>4246</v>
      </c>
      <c r="B3585" s="1">
        <v>240198.0</v>
      </c>
      <c r="C3585" s="1">
        <v>3.0</v>
      </c>
      <c r="D3585" s="1">
        <v>9.0</v>
      </c>
      <c r="E3585" s="1">
        <f t="shared" si="1"/>
        <v>55</v>
      </c>
      <c r="F3585" s="1" t="str">
        <f>VLOOKUP(E3585,State_code!$B$1:$C$56, 2, FALSE)</f>
        <v>WI</v>
      </c>
      <c r="G3585" s="1">
        <v>5507.0</v>
      </c>
      <c r="H3585" s="1">
        <v>-2.0</v>
      </c>
      <c r="I3585" s="1" t="s">
        <v>4246</v>
      </c>
      <c r="J3585" s="5">
        <v>3.0</v>
      </c>
    </row>
    <row r="3586" hidden="1">
      <c r="A3586" s="1" t="s">
        <v>4247</v>
      </c>
      <c r="B3586" s="1">
        <v>240213.0</v>
      </c>
      <c r="C3586" s="1">
        <v>3.0</v>
      </c>
      <c r="D3586" s="1">
        <v>26.0</v>
      </c>
      <c r="E3586" s="1">
        <f t="shared" si="1"/>
        <v>55</v>
      </c>
      <c r="F3586" s="1" t="str">
        <f>VLOOKUP(E3586,State_code!$B$1:$C$56, 2, FALSE)</f>
        <v>WI</v>
      </c>
      <c r="G3586" s="1">
        <v>5504.0</v>
      </c>
      <c r="H3586" s="1">
        <v>-2.0</v>
      </c>
      <c r="I3586" s="1" t="s">
        <v>4247</v>
      </c>
      <c r="J3586" s="5">
        <v>4.0</v>
      </c>
    </row>
    <row r="3587" hidden="1">
      <c r="A3587" s="1" t="s">
        <v>4248</v>
      </c>
      <c r="B3587" s="1">
        <v>240268.0</v>
      </c>
      <c r="C3587" s="1">
        <v>3.0</v>
      </c>
      <c r="D3587" s="1">
        <v>19.0</v>
      </c>
      <c r="E3587" s="1">
        <f t="shared" si="1"/>
        <v>55</v>
      </c>
      <c r="F3587" s="1" t="str">
        <f>VLOOKUP(E3587,State_code!$B$1:$C$56, 2, FALSE)</f>
        <v>WI</v>
      </c>
      <c r="G3587" s="1">
        <v>5503.0</v>
      </c>
      <c r="H3587" s="1">
        <v>-2.0</v>
      </c>
      <c r="I3587" s="1" t="s">
        <v>4248</v>
      </c>
      <c r="J3587" s="5">
        <v>4.0</v>
      </c>
    </row>
    <row r="3588" hidden="1">
      <c r="A3588" s="1" t="s">
        <v>4249</v>
      </c>
      <c r="B3588" s="1">
        <v>240277.0</v>
      </c>
      <c r="C3588" s="1">
        <v>3.0</v>
      </c>
      <c r="D3588" s="1">
        <v>19.0</v>
      </c>
      <c r="E3588" s="1">
        <f t="shared" si="1"/>
        <v>55</v>
      </c>
      <c r="F3588" s="1" t="str">
        <f>VLOOKUP(E3588,State_code!$B$1:$C$56, 2, FALSE)</f>
        <v>WI</v>
      </c>
      <c r="G3588" s="1">
        <v>5508.0</v>
      </c>
      <c r="H3588" s="1">
        <v>-2.0</v>
      </c>
      <c r="I3588" s="1" t="s">
        <v>4249</v>
      </c>
      <c r="J3588" s="5">
        <v>2.0</v>
      </c>
    </row>
    <row r="3589" hidden="1">
      <c r="A3589" s="1" t="s">
        <v>4250</v>
      </c>
      <c r="B3589" s="1">
        <v>240329.0</v>
      </c>
      <c r="C3589" s="1">
        <v>3.0</v>
      </c>
      <c r="D3589" s="1">
        <v>18.0</v>
      </c>
      <c r="E3589" s="1">
        <f t="shared" si="1"/>
        <v>55</v>
      </c>
      <c r="F3589" s="1" t="str">
        <f>VLOOKUP(E3589,State_code!$B$1:$C$56, 2, FALSE)</f>
        <v>WI</v>
      </c>
      <c r="G3589" s="1">
        <v>5503.0</v>
      </c>
      <c r="H3589" s="1">
        <v>-2.0</v>
      </c>
      <c r="I3589" s="1" t="s">
        <v>4250</v>
      </c>
      <c r="J3589" s="5">
        <v>4.0</v>
      </c>
    </row>
    <row r="3590" hidden="1">
      <c r="A3590" s="1" t="s">
        <v>4251</v>
      </c>
      <c r="B3590" s="1">
        <v>240338.0</v>
      </c>
      <c r="C3590" s="1">
        <v>3.0</v>
      </c>
      <c r="D3590" s="1">
        <v>22.0</v>
      </c>
      <c r="E3590" s="1">
        <f t="shared" si="1"/>
        <v>55</v>
      </c>
      <c r="F3590" s="1" t="str">
        <f>VLOOKUP(E3590,State_code!$B$1:$C$56, 2, FALSE)</f>
        <v>WI</v>
      </c>
      <c r="G3590" s="1">
        <v>5504.0</v>
      </c>
      <c r="H3590" s="1">
        <v>33.0</v>
      </c>
      <c r="I3590" s="1" t="s">
        <v>4251</v>
      </c>
      <c r="J3590" s="5">
        <v>1.0</v>
      </c>
    </row>
    <row r="3591" hidden="1">
      <c r="A3591" s="1" t="s">
        <v>4252</v>
      </c>
      <c r="B3591" s="1">
        <v>240365.0</v>
      </c>
      <c r="C3591" s="1">
        <v>3.0</v>
      </c>
      <c r="D3591" s="1">
        <v>17.0</v>
      </c>
      <c r="E3591" s="1">
        <f t="shared" si="1"/>
        <v>55</v>
      </c>
      <c r="F3591" s="1" t="str">
        <f>VLOOKUP(E3591,State_code!$B$1:$C$56, 2, FALSE)</f>
        <v>WI</v>
      </c>
      <c r="G3591" s="1">
        <v>5506.0</v>
      </c>
      <c r="H3591" s="1">
        <v>-2.0</v>
      </c>
      <c r="I3591" s="1" t="s">
        <v>4252</v>
      </c>
      <c r="J3591" s="5">
        <v>3.0</v>
      </c>
    </row>
    <row r="3592" hidden="1">
      <c r="A3592" s="1" t="s">
        <v>4253</v>
      </c>
      <c r="B3592" s="1">
        <v>240374.0</v>
      </c>
      <c r="C3592" s="1">
        <v>3.0</v>
      </c>
      <c r="D3592" s="1">
        <v>19.0</v>
      </c>
      <c r="E3592" s="1">
        <f t="shared" si="1"/>
        <v>55</v>
      </c>
      <c r="F3592" s="1" t="str">
        <f>VLOOKUP(E3592,State_code!$B$1:$C$56, 2, FALSE)</f>
        <v>WI</v>
      </c>
      <c r="G3592" s="1">
        <v>5501.0</v>
      </c>
      <c r="H3592" s="1">
        <v>-2.0</v>
      </c>
      <c r="I3592" s="1" t="s">
        <v>4253</v>
      </c>
      <c r="J3592" s="5">
        <v>1.0</v>
      </c>
    </row>
    <row r="3593" hidden="1">
      <c r="A3593" s="1" t="s">
        <v>4254</v>
      </c>
      <c r="B3593" s="1">
        <v>240392.0</v>
      </c>
      <c r="C3593" s="1">
        <v>3.0</v>
      </c>
      <c r="D3593" s="1">
        <v>18.0</v>
      </c>
      <c r="E3593" s="1">
        <f t="shared" si="1"/>
        <v>55</v>
      </c>
      <c r="F3593" s="1" t="str">
        <f>VLOOKUP(E3593,State_code!$B$1:$C$56, 2, FALSE)</f>
        <v>WI</v>
      </c>
      <c r="G3593" s="1">
        <v>5502.0</v>
      </c>
      <c r="H3593" s="1">
        <v>-2.0</v>
      </c>
      <c r="I3593" s="1" t="s">
        <v>4254</v>
      </c>
      <c r="J3593" s="5">
        <v>3.0</v>
      </c>
    </row>
    <row r="3594" hidden="1">
      <c r="A3594" s="1" t="s">
        <v>4255</v>
      </c>
      <c r="B3594" s="1">
        <v>240417.0</v>
      </c>
      <c r="C3594" s="1">
        <v>3.0</v>
      </c>
      <c r="D3594" s="1">
        <v>18.0</v>
      </c>
      <c r="E3594" s="1">
        <f t="shared" si="1"/>
        <v>55</v>
      </c>
      <c r="F3594" s="1" t="str">
        <f>VLOOKUP(E3594,State_code!$B$1:$C$56, 2, FALSE)</f>
        <v>WI</v>
      </c>
      <c r="G3594" s="1">
        <v>5503.0</v>
      </c>
      <c r="H3594" s="1">
        <v>-2.0</v>
      </c>
      <c r="I3594" s="1" t="s">
        <v>4255</v>
      </c>
      <c r="J3594" s="5">
        <v>3.0</v>
      </c>
    </row>
    <row r="3595" hidden="1">
      <c r="A3595" s="1" t="s">
        <v>4256</v>
      </c>
      <c r="B3595" s="1">
        <v>240426.0</v>
      </c>
      <c r="C3595" s="1">
        <v>3.0</v>
      </c>
      <c r="D3595" s="1">
        <v>19.0</v>
      </c>
      <c r="E3595" s="1">
        <f t="shared" si="1"/>
        <v>55</v>
      </c>
      <c r="F3595" s="1" t="str">
        <f>VLOOKUP(E3595,State_code!$B$1:$C$56, 2, FALSE)</f>
        <v>WI</v>
      </c>
      <c r="G3595" s="1">
        <v>5507.0</v>
      </c>
      <c r="H3595" s="1">
        <v>-2.0</v>
      </c>
      <c r="I3595" s="1" t="s">
        <v>4256</v>
      </c>
      <c r="J3595" s="5">
        <v>2.0</v>
      </c>
    </row>
    <row r="3596" hidden="1">
      <c r="A3596" s="1" t="s">
        <v>4257</v>
      </c>
      <c r="B3596" s="1">
        <v>240435.0</v>
      </c>
      <c r="C3596" s="1">
        <v>3.0</v>
      </c>
      <c r="D3596" s="1">
        <v>-2.0</v>
      </c>
      <c r="E3596" s="1">
        <f t="shared" si="1"/>
        <v>55</v>
      </c>
      <c r="F3596" s="1" t="str">
        <f>VLOOKUP(E3596,State_code!$B$1:$C$56, 2, FALSE)</f>
        <v>WI</v>
      </c>
      <c r="G3596" s="1">
        <v>5502.0</v>
      </c>
      <c r="H3596" s="1">
        <v>-2.0</v>
      </c>
      <c r="I3596" s="1" t="s">
        <v>4257</v>
      </c>
      <c r="J3596" s="5">
        <v>1.0</v>
      </c>
    </row>
    <row r="3597" hidden="1">
      <c r="A3597" s="1" t="s">
        <v>4258</v>
      </c>
      <c r="B3597" s="1">
        <v>240444.0</v>
      </c>
      <c r="C3597" s="1">
        <v>3.0</v>
      </c>
      <c r="D3597" s="1">
        <v>15.0</v>
      </c>
      <c r="E3597" s="1">
        <f t="shared" si="1"/>
        <v>55</v>
      </c>
      <c r="F3597" s="1" t="str">
        <f>VLOOKUP(E3597,State_code!$B$1:$C$56, 2, FALSE)</f>
        <v>WI</v>
      </c>
      <c r="G3597" s="1">
        <v>5502.0</v>
      </c>
      <c r="H3597" s="1">
        <v>-2.0</v>
      </c>
      <c r="I3597" s="1" t="s">
        <v>4258</v>
      </c>
      <c r="J3597" s="5">
        <v>1.0</v>
      </c>
    </row>
    <row r="3598" hidden="1">
      <c r="A3598" s="1" t="s">
        <v>4259</v>
      </c>
      <c r="B3598" s="1">
        <v>240453.0</v>
      </c>
      <c r="C3598" s="1">
        <v>3.0</v>
      </c>
      <c r="D3598" s="1">
        <v>15.0</v>
      </c>
      <c r="E3598" s="1">
        <f t="shared" si="1"/>
        <v>55</v>
      </c>
      <c r="F3598" s="1" t="str">
        <f>VLOOKUP(E3598,State_code!$B$1:$C$56, 2, FALSE)</f>
        <v>WI</v>
      </c>
      <c r="G3598" s="1">
        <v>5504.0</v>
      </c>
      <c r="H3598" s="1">
        <v>-2.0</v>
      </c>
      <c r="I3598" s="1" t="s">
        <v>4259</v>
      </c>
      <c r="J3598" s="5">
        <v>3.0</v>
      </c>
    </row>
    <row r="3599" hidden="1">
      <c r="A3599" s="1" t="s">
        <v>4260</v>
      </c>
      <c r="B3599" s="1">
        <v>240462.0</v>
      </c>
      <c r="C3599" s="1">
        <v>3.0</v>
      </c>
      <c r="D3599" s="1">
        <v>18.0</v>
      </c>
      <c r="E3599" s="1">
        <f t="shared" si="1"/>
        <v>55</v>
      </c>
      <c r="F3599" s="1" t="str">
        <f>VLOOKUP(E3599,State_code!$B$1:$C$56, 2, FALSE)</f>
        <v>WI</v>
      </c>
      <c r="G3599" s="1">
        <v>5503.0</v>
      </c>
      <c r="H3599" s="1">
        <v>-2.0</v>
      </c>
      <c r="I3599" s="1" t="s">
        <v>4260</v>
      </c>
      <c r="J3599" s="5">
        <v>2.0</v>
      </c>
    </row>
    <row r="3600" hidden="1">
      <c r="A3600" s="1" t="s">
        <v>4261</v>
      </c>
      <c r="B3600" s="1">
        <v>240471.0</v>
      </c>
      <c r="C3600" s="1">
        <v>3.0</v>
      </c>
      <c r="D3600" s="1">
        <v>19.0</v>
      </c>
      <c r="E3600" s="1">
        <f t="shared" si="1"/>
        <v>55</v>
      </c>
      <c r="F3600" s="1" t="str">
        <f>VLOOKUP(E3600,State_code!$B$1:$C$56, 2, FALSE)</f>
        <v>WI</v>
      </c>
      <c r="G3600" s="1">
        <v>5503.0</v>
      </c>
      <c r="H3600" s="1">
        <v>-2.0</v>
      </c>
      <c r="I3600" s="1" t="s">
        <v>4261</v>
      </c>
      <c r="J3600" s="5">
        <v>3.0</v>
      </c>
    </row>
    <row r="3601" hidden="1">
      <c r="A3601" s="1" t="s">
        <v>4262</v>
      </c>
      <c r="B3601" s="1">
        <v>240480.0</v>
      </c>
      <c r="C3601" s="1">
        <v>3.0</v>
      </c>
      <c r="D3601" s="1">
        <v>19.0</v>
      </c>
      <c r="E3601" s="1">
        <f t="shared" si="1"/>
        <v>55</v>
      </c>
      <c r="F3601" s="1" t="str">
        <f>VLOOKUP(E3601,State_code!$B$1:$C$56, 2, FALSE)</f>
        <v>WI</v>
      </c>
      <c r="G3601" s="1">
        <v>5503.0</v>
      </c>
      <c r="H3601" s="1">
        <v>-2.0</v>
      </c>
      <c r="I3601" s="1" t="s">
        <v>4262</v>
      </c>
      <c r="J3601" s="5">
        <v>2.0</v>
      </c>
    </row>
    <row r="3602" hidden="1">
      <c r="A3602" s="1" t="s">
        <v>4263</v>
      </c>
      <c r="B3602" s="1">
        <v>240505.0</v>
      </c>
      <c r="C3602" s="1">
        <v>7.0</v>
      </c>
      <c r="D3602" s="1">
        <v>5.0</v>
      </c>
      <c r="E3602" s="1">
        <f t="shared" si="1"/>
        <v>56</v>
      </c>
      <c r="F3602" s="1" t="str">
        <f>VLOOKUP(E3602,State_code!$B$1:$C$56, 2, FALSE)</f>
        <v>WY</v>
      </c>
      <c r="G3602" s="1">
        <v>5600.0</v>
      </c>
      <c r="H3602" s="1">
        <v>-2.0</v>
      </c>
      <c r="I3602" s="1" t="s">
        <v>4263</v>
      </c>
      <c r="J3602" s="5">
        <v>2.0</v>
      </c>
    </row>
    <row r="3603" hidden="1">
      <c r="A3603" s="1" t="s">
        <v>985</v>
      </c>
      <c r="B3603" s="1">
        <v>240514.0</v>
      </c>
      <c r="C3603" s="1">
        <v>7.0</v>
      </c>
      <c r="D3603" s="1">
        <v>5.0</v>
      </c>
      <c r="E3603" s="1">
        <f t="shared" si="1"/>
        <v>56</v>
      </c>
      <c r="F3603" s="1" t="str">
        <f>VLOOKUP(E3603,State_code!$B$1:$C$56, 2, FALSE)</f>
        <v>WY</v>
      </c>
      <c r="G3603" s="1">
        <v>5600.0</v>
      </c>
      <c r="H3603" s="1">
        <v>-2.0</v>
      </c>
      <c r="I3603" s="1" t="s">
        <v>985</v>
      </c>
      <c r="J3603" s="5">
        <v>1.0</v>
      </c>
    </row>
    <row r="3604" hidden="1">
      <c r="A3604" s="1" t="s">
        <v>4264</v>
      </c>
      <c r="B3604" s="1">
        <v>240596.0</v>
      </c>
      <c r="C3604" s="1">
        <v>7.0</v>
      </c>
      <c r="D3604" s="1">
        <v>9.0</v>
      </c>
      <c r="E3604" s="1">
        <f t="shared" si="1"/>
        <v>56</v>
      </c>
      <c r="F3604" s="1" t="str">
        <f>VLOOKUP(E3604,State_code!$B$1:$C$56, 2, FALSE)</f>
        <v>WY</v>
      </c>
      <c r="G3604" s="1">
        <v>5600.0</v>
      </c>
      <c r="H3604" s="1">
        <v>-2.0</v>
      </c>
      <c r="I3604" s="1" t="s">
        <v>4264</v>
      </c>
      <c r="J3604" s="5">
        <v>1.0</v>
      </c>
    </row>
    <row r="3605" hidden="1">
      <c r="A3605" s="1" t="s">
        <v>4265</v>
      </c>
      <c r="B3605" s="1">
        <v>240620.0</v>
      </c>
      <c r="C3605" s="1">
        <v>7.0</v>
      </c>
      <c r="D3605" s="1">
        <v>8.0</v>
      </c>
      <c r="E3605" s="1">
        <f t="shared" si="1"/>
        <v>56</v>
      </c>
      <c r="F3605" s="1" t="str">
        <f>VLOOKUP(E3605,State_code!$B$1:$C$56, 2, FALSE)</f>
        <v>WY</v>
      </c>
      <c r="G3605" s="1">
        <v>5600.0</v>
      </c>
      <c r="H3605" s="1">
        <v>-2.0</v>
      </c>
      <c r="I3605" s="1" t="s">
        <v>4265</v>
      </c>
      <c r="J3605" s="5">
        <v>3.0</v>
      </c>
    </row>
    <row r="3606" hidden="1">
      <c r="A3606" s="1" t="s">
        <v>4266</v>
      </c>
      <c r="B3606" s="1">
        <v>240657.0</v>
      </c>
      <c r="C3606" s="1">
        <v>7.0</v>
      </c>
      <c r="D3606" s="1">
        <v>5.0</v>
      </c>
      <c r="E3606" s="1">
        <f t="shared" si="1"/>
        <v>56</v>
      </c>
      <c r="F3606" s="1" t="str">
        <f>VLOOKUP(E3606,State_code!$B$1:$C$56, 2, FALSE)</f>
        <v>WY</v>
      </c>
      <c r="G3606" s="1">
        <v>5600.0</v>
      </c>
      <c r="H3606" s="1">
        <v>-2.0</v>
      </c>
      <c r="I3606" s="1" t="s">
        <v>4266</v>
      </c>
      <c r="J3606" s="5">
        <v>3.0</v>
      </c>
    </row>
    <row r="3607" hidden="1">
      <c r="A3607" s="1" t="s">
        <v>4267</v>
      </c>
      <c r="B3607" s="1">
        <v>240666.0</v>
      </c>
      <c r="C3607" s="1">
        <v>7.0</v>
      </c>
      <c r="D3607" s="1">
        <v>6.0</v>
      </c>
      <c r="E3607" s="1">
        <f t="shared" si="1"/>
        <v>56</v>
      </c>
      <c r="F3607" s="1" t="str">
        <f>VLOOKUP(E3607,State_code!$B$1:$C$56, 2, FALSE)</f>
        <v>WY</v>
      </c>
      <c r="G3607" s="1">
        <v>5600.0</v>
      </c>
      <c r="H3607" s="1">
        <v>-2.0</v>
      </c>
      <c r="I3607" s="1" t="s">
        <v>4267</v>
      </c>
      <c r="J3607" s="5">
        <v>3.0</v>
      </c>
    </row>
    <row r="3608" hidden="1">
      <c r="A3608" s="1" t="s">
        <v>4268</v>
      </c>
      <c r="B3608" s="1">
        <v>240693.0</v>
      </c>
      <c r="C3608" s="1">
        <v>7.0</v>
      </c>
      <c r="D3608" s="1">
        <v>9.0</v>
      </c>
      <c r="E3608" s="1">
        <f t="shared" si="1"/>
        <v>56</v>
      </c>
      <c r="F3608" s="1" t="str">
        <f>VLOOKUP(E3608,State_code!$B$1:$C$56, 2, FALSE)</f>
        <v>WY</v>
      </c>
      <c r="G3608" s="1">
        <v>5600.0</v>
      </c>
      <c r="H3608" s="1">
        <v>-2.0</v>
      </c>
      <c r="I3608" s="1" t="s">
        <v>4268</v>
      </c>
      <c r="J3608" s="5">
        <v>3.0</v>
      </c>
    </row>
    <row r="3609" hidden="1">
      <c r="A3609" s="1" t="s">
        <v>4269</v>
      </c>
      <c r="B3609" s="1">
        <v>240709.0</v>
      </c>
      <c r="C3609" s="1">
        <v>7.0</v>
      </c>
      <c r="D3609" s="1">
        <v>-2.0</v>
      </c>
      <c r="E3609" s="1">
        <f t="shared" si="1"/>
        <v>56</v>
      </c>
      <c r="F3609" s="1" t="str">
        <f>VLOOKUP(E3609,State_code!$B$1:$C$56, 2, FALSE)</f>
        <v>WY</v>
      </c>
      <c r="G3609" s="1">
        <v>5600.0</v>
      </c>
      <c r="H3609" s="1">
        <v>-2.0</v>
      </c>
      <c r="I3609" s="1" t="s">
        <v>4269</v>
      </c>
      <c r="J3609" s="5">
        <v>3.0</v>
      </c>
    </row>
    <row r="3610" hidden="1">
      <c r="A3610" s="1" t="s">
        <v>4270</v>
      </c>
      <c r="B3610" s="1">
        <v>240718.0</v>
      </c>
      <c r="C3610" s="1">
        <v>7.0</v>
      </c>
      <c r="D3610" s="1">
        <v>11.0</v>
      </c>
      <c r="E3610" s="1">
        <f t="shared" si="1"/>
        <v>56</v>
      </c>
      <c r="F3610" s="1" t="str">
        <f>VLOOKUP(E3610,State_code!$B$1:$C$56, 2, FALSE)</f>
        <v>WY</v>
      </c>
      <c r="G3610" s="1">
        <v>5600.0</v>
      </c>
      <c r="H3610" s="1">
        <v>-2.0</v>
      </c>
      <c r="I3610" s="1" t="s">
        <v>4270</v>
      </c>
      <c r="J3610" s="5">
        <v>3.0</v>
      </c>
    </row>
    <row r="3611" hidden="1">
      <c r="A3611" s="1" t="s">
        <v>4271</v>
      </c>
      <c r="B3611" s="1">
        <v>240727.0</v>
      </c>
      <c r="C3611" s="1">
        <v>7.0</v>
      </c>
      <c r="D3611" s="1">
        <v>16.0</v>
      </c>
      <c r="E3611" s="1">
        <f t="shared" si="1"/>
        <v>56</v>
      </c>
      <c r="F3611" s="1" t="str">
        <f>VLOOKUP(E3611,State_code!$B$1:$C$56, 2, FALSE)</f>
        <v>WY</v>
      </c>
      <c r="G3611" s="1">
        <v>5600.0</v>
      </c>
      <c r="H3611" s="1">
        <v>-2.0</v>
      </c>
      <c r="I3611" s="1" t="s">
        <v>4271</v>
      </c>
      <c r="J3611" s="5">
        <v>3.0</v>
      </c>
    </row>
    <row r="3612" hidden="1">
      <c r="A3612" s="1" t="s">
        <v>4272</v>
      </c>
      <c r="B3612" s="1">
        <v>240736.0</v>
      </c>
      <c r="C3612" s="1">
        <v>9.0</v>
      </c>
      <c r="D3612" s="1">
        <v>14.0</v>
      </c>
      <c r="E3612" s="1">
        <f t="shared" si="1"/>
        <v>60</v>
      </c>
      <c r="F3612" s="1" t="str">
        <f>VLOOKUP(E3612,State_code!$B$1:$C$56, 2, FALSE)</f>
        <v>AS</v>
      </c>
      <c r="G3612" s="1">
        <v>6098.0</v>
      </c>
      <c r="H3612" s="1">
        <v>-2.0</v>
      </c>
      <c r="I3612" s="1" t="s">
        <v>4272</v>
      </c>
      <c r="J3612" s="5">
        <v>3.0</v>
      </c>
    </row>
    <row r="3613" hidden="1">
      <c r="A3613" s="1" t="s">
        <v>4273</v>
      </c>
      <c r="B3613" s="1">
        <v>240745.0</v>
      </c>
      <c r="C3613" s="1">
        <v>9.0</v>
      </c>
      <c r="D3613" s="1">
        <v>4.0</v>
      </c>
      <c r="E3613" s="1">
        <f t="shared" si="1"/>
        <v>66</v>
      </c>
      <c r="F3613" s="1" t="str">
        <f>VLOOKUP(E3613,State_code!$B$1:$C$56, 2, FALSE)</f>
        <v>GU</v>
      </c>
      <c r="G3613" s="1">
        <v>6698.0</v>
      </c>
      <c r="H3613" s="1">
        <v>-2.0</v>
      </c>
      <c r="I3613" s="1" t="s">
        <v>4273</v>
      </c>
      <c r="J3613" s="5">
        <v>3.0</v>
      </c>
    </row>
    <row r="3614" hidden="1">
      <c r="A3614" s="1" t="s">
        <v>4274</v>
      </c>
      <c r="B3614" s="1">
        <v>240754.0</v>
      </c>
      <c r="C3614" s="1">
        <v>9.0</v>
      </c>
      <c r="D3614" s="1">
        <v>19.0</v>
      </c>
      <c r="E3614" s="1">
        <f t="shared" si="1"/>
        <v>66</v>
      </c>
      <c r="F3614" s="1" t="str">
        <f>VLOOKUP(E3614,State_code!$B$1:$C$56, 2, FALSE)</f>
        <v>GU</v>
      </c>
      <c r="G3614" s="1">
        <v>6698.0</v>
      </c>
      <c r="H3614" s="1">
        <v>-2.0</v>
      </c>
      <c r="I3614" s="1" t="s">
        <v>4274</v>
      </c>
      <c r="J3614" s="5">
        <v>3.0</v>
      </c>
    </row>
    <row r="3615" hidden="1">
      <c r="A3615" s="1" t="s">
        <v>4275</v>
      </c>
      <c r="B3615" s="1">
        <v>240790.0</v>
      </c>
      <c r="C3615" s="1">
        <v>9.0</v>
      </c>
      <c r="D3615" s="1">
        <v>23.0</v>
      </c>
      <c r="E3615" s="1">
        <f t="shared" si="1"/>
        <v>69</v>
      </c>
      <c r="F3615" s="1" t="str">
        <f>VLOOKUP(E3615,State_code!$B$1:$C$56, 2, FALSE)</f>
        <v>MP</v>
      </c>
      <c r="G3615" s="1">
        <v>6998.0</v>
      </c>
      <c r="H3615" s="1">
        <v>-2.0</v>
      </c>
      <c r="I3615" s="1" t="s">
        <v>4275</v>
      </c>
      <c r="J3615" s="5">
        <v>3.0</v>
      </c>
    </row>
    <row r="3616" hidden="1">
      <c r="A3616" s="1" t="s">
        <v>4276</v>
      </c>
      <c r="B3616" s="1">
        <v>240879.0</v>
      </c>
      <c r="C3616" s="1">
        <v>9.0</v>
      </c>
      <c r="D3616" s="1">
        <v>-2.0</v>
      </c>
      <c r="E3616" s="1">
        <f t="shared" si="1"/>
        <v>72</v>
      </c>
      <c r="F3616" s="1" t="str">
        <f>VLOOKUP(E3616,State_code!$B$1:$C$56, 2, FALSE)</f>
        <v>PR</v>
      </c>
      <c r="G3616" s="1">
        <v>7298.0</v>
      </c>
      <c r="H3616" s="1">
        <v>-2.0</v>
      </c>
      <c r="I3616" s="1" t="s">
        <v>4276</v>
      </c>
      <c r="J3616" s="5">
        <v>2.0</v>
      </c>
    </row>
    <row r="3617" hidden="1">
      <c r="A3617" s="1" t="s">
        <v>4277</v>
      </c>
      <c r="B3617" s="1">
        <v>241100.0</v>
      </c>
      <c r="C3617" s="1">
        <v>9.0</v>
      </c>
      <c r="D3617" s="1">
        <v>22.0</v>
      </c>
      <c r="E3617" s="1">
        <f t="shared" si="1"/>
        <v>72</v>
      </c>
      <c r="F3617" s="1" t="str">
        <f>VLOOKUP(E3617,State_code!$B$1:$C$56, 2, FALSE)</f>
        <v>PR</v>
      </c>
      <c r="G3617" s="1">
        <v>7298.0</v>
      </c>
      <c r="H3617" s="1">
        <v>-2.0</v>
      </c>
      <c r="I3617" s="1" t="s">
        <v>4277</v>
      </c>
      <c r="J3617" s="5">
        <v>2.0</v>
      </c>
    </row>
    <row r="3618" hidden="1">
      <c r="A3618" s="1" t="s">
        <v>4277</v>
      </c>
      <c r="B3618" s="1">
        <v>241128.0</v>
      </c>
      <c r="C3618" s="1">
        <v>9.0</v>
      </c>
      <c r="D3618" s="1">
        <v>22.0</v>
      </c>
      <c r="E3618" s="1">
        <f t="shared" si="1"/>
        <v>72</v>
      </c>
      <c r="F3618" s="1" t="str">
        <f>VLOOKUP(E3618,State_code!$B$1:$C$56, 2, FALSE)</f>
        <v>PR</v>
      </c>
      <c r="G3618" s="1">
        <v>7298.0</v>
      </c>
      <c r="H3618" s="1">
        <v>-2.0</v>
      </c>
      <c r="I3618" s="1" t="s">
        <v>4277</v>
      </c>
      <c r="J3618" s="5">
        <v>2.0</v>
      </c>
    </row>
    <row r="3619" hidden="1">
      <c r="A3619" s="1" t="s">
        <v>4278</v>
      </c>
      <c r="B3619" s="1">
        <v>241146.0</v>
      </c>
      <c r="C3619" s="1">
        <v>9.0</v>
      </c>
      <c r="D3619" s="1">
        <v>-2.0</v>
      </c>
      <c r="E3619" s="1">
        <f t="shared" si="1"/>
        <v>72</v>
      </c>
      <c r="F3619" s="1" t="str">
        <f>VLOOKUP(E3619,State_code!$B$1:$C$56, 2, FALSE)</f>
        <v>PR</v>
      </c>
      <c r="G3619" s="1">
        <v>7298.0</v>
      </c>
      <c r="H3619" s="1">
        <v>-2.0</v>
      </c>
      <c r="I3619" s="1" t="s">
        <v>4278</v>
      </c>
      <c r="J3619" s="5">
        <v>2.0</v>
      </c>
    </row>
    <row r="3620" hidden="1">
      <c r="A3620" s="1" t="s">
        <v>4279</v>
      </c>
      <c r="B3620" s="1">
        <v>241182.0</v>
      </c>
      <c r="C3620" s="1">
        <v>9.0</v>
      </c>
      <c r="D3620" s="1">
        <v>-2.0</v>
      </c>
      <c r="E3620" s="1">
        <f t="shared" si="1"/>
        <v>72</v>
      </c>
      <c r="F3620" s="1" t="str">
        <f>VLOOKUP(E3620,State_code!$B$1:$C$56, 2, FALSE)</f>
        <v>PR</v>
      </c>
      <c r="G3620" s="1">
        <v>7298.0</v>
      </c>
      <c r="H3620" s="1">
        <v>-2.0</v>
      </c>
      <c r="I3620" s="1" t="s">
        <v>4279</v>
      </c>
      <c r="J3620" s="5">
        <v>2.0</v>
      </c>
    </row>
    <row r="3621" hidden="1">
      <c r="A3621" s="1" t="s">
        <v>4280</v>
      </c>
      <c r="B3621" s="1">
        <v>241191.0</v>
      </c>
      <c r="C3621" s="1">
        <v>9.0</v>
      </c>
      <c r="D3621" s="1">
        <v>20.0</v>
      </c>
      <c r="E3621" s="1">
        <f t="shared" si="1"/>
        <v>72</v>
      </c>
      <c r="F3621" s="1" t="str">
        <f>VLOOKUP(E3621,State_code!$B$1:$C$56, 2, FALSE)</f>
        <v>PR</v>
      </c>
      <c r="G3621" s="1">
        <v>7298.0</v>
      </c>
      <c r="H3621" s="1">
        <v>95.0</v>
      </c>
      <c r="I3621" s="1" t="s">
        <v>4280</v>
      </c>
      <c r="J3621" s="5">
        <v>1.0</v>
      </c>
    </row>
    <row r="3622" hidden="1">
      <c r="A3622" s="1" t="s">
        <v>4281</v>
      </c>
      <c r="B3622" s="1">
        <v>241216.0</v>
      </c>
      <c r="C3622" s="1">
        <v>9.0</v>
      </c>
      <c r="D3622" s="1">
        <v>20.0</v>
      </c>
      <c r="E3622" s="1">
        <f t="shared" si="1"/>
        <v>72</v>
      </c>
      <c r="F3622" s="1" t="str">
        <f>VLOOKUP(E3622,State_code!$B$1:$C$56, 2, FALSE)</f>
        <v>PR</v>
      </c>
      <c r="G3622" s="1">
        <v>7298.0</v>
      </c>
      <c r="H3622" s="1">
        <v>-2.0</v>
      </c>
      <c r="I3622" s="1" t="s">
        <v>4281</v>
      </c>
      <c r="J3622" s="5">
        <v>1.0</v>
      </c>
    </row>
    <row r="3623" hidden="1">
      <c r="A3623" s="1" t="s">
        <v>4282</v>
      </c>
      <c r="B3623" s="1">
        <v>241225.0</v>
      </c>
      <c r="C3623" s="1">
        <v>9.0</v>
      </c>
      <c r="D3623" s="1">
        <v>20.0</v>
      </c>
      <c r="E3623" s="1">
        <f t="shared" si="1"/>
        <v>72</v>
      </c>
      <c r="F3623" s="1" t="str">
        <f>VLOOKUP(E3623,State_code!$B$1:$C$56, 2, FALSE)</f>
        <v>PR</v>
      </c>
      <c r="G3623" s="1">
        <v>7298.0</v>
      </c>
      <c r="H3623" s="1">
        <v>30.0</v>
      </c>
      <c r="I3623" s="1" t="s">
        <v>4282</v>
      </c>
      <c r="J3623" s="5">
        <v>1.0</v>
      </c>
    </row>
    <row r="3624" hidden="1">
      <c r="A3624" s="1" t="s">
        <v>4283</v>
      </c>
      <c r="B3624" s="1">
        <v>241304.0</v>
      </c>
      <c r="C3624" s="1">
        <v>9.0</v>
      </c>
      <c r="D3624" s="1">
        <v>26.0</v>
      </c>
      <c r="E3624" s="1">
        <f t="shared" si="1"/>
        <v>72</v>
      </c>
      <c r="F3624" s="1" t="str">
        <f>VLOOKUP(E3624,State_code!$B$1:$C$56, 2, FALSE)</f>
        <v>PR</v>
      </c>
      <c r="G3624" s="1">
        <v>7298.0</v>
      </c>
      <c r="H3624" s="1">
        <v>-2.0</v>
      </c>
      <c r="I3624" s="1" t="s">
        <v>4283</v>
      </c>
      <c r="J3624" s="5">
        <v>1.0</v>
      </c>
    </row>
    <row r="3625" hidden="1">
      <c r="A3625" s="1" t="s">
        <v>4284</v>
      </c>
      <c r="B3625" s="1">
        <v>241331.0</v>
      </c>
      <c r="C3625" s="1">
        <v>9.0</v>
      </c>
      <c r="D3625" s="1">
        <v>26.0</v>
      </c>
      <c r="E3625" s="1">
        <f t="shared" si="1"/>
        <v>72</v>
      </c>
      <c r="F3625" s="1" t="str">
        <f>VLOOKUP(E3625,State_code!$B$1:$C$56, 2, FALSE)</f>
        <v>PR</v>
      </c>
      <c r="G3625" s="1">
        <v>7298.0</v>
      </c>
      <c r="H3625" s="1">
        <v>-2.0</v>
      </c>
      <c r="I3625" s="1" t="s">
        <v>4284</v>
      </c>
      <c r="J3625" s="5">
        <v>1.0</v>
      </c>
    </row>
    <row r="3626" hidden="1">
      <c r="A3626" s="1" t="s">
        <v>4285</v>
      </c>
      <c r="B3626" s="1">
        <v>241377.0</v>
      </c>
      <c r="C3626" s="1">
        <v>9.0</v>
      </c>
      <c r="D3626" s="1">
        <v>20.0</v>
      </c>
      <c r="E3626" s="1">
        <f t="shared" si="1"/>
        <v>72</v>
      </c>
      <c r="F3626" s="1" t="str">
        <f>VLOOKUP(E3626,State_code!$B$1:$C$56, 2, FALSE)</f>
        <v>PR</v>
      </c>
      <c r="G3626" s="1">
        <v>7298.0</v>
      </c>
      <c r="H3626" s="1">
        <v>-2.0</v>
      </c>
      <c r="I3626" s="1" t="s">
        <v>4285</v>
      </c>
      <c r="J3626" s="5">
        <v>1.0</v>
      </c>
    </row>
    <row r="3627" hidden="1">
      <c r="A3627" s="1" t="s">
        <v>4286</v>
      </c>
      <c r="B3627" s="1">
        <v>241386.0</v>
      </c>
      <c r="C3627" s="1">
        <v>9.0</v>
      </c>
      <c r="D3627" s="1">
        <v>22.0</v>
      </c>
      <c r="E3627" s="1">
        <f t="shared" si="1"/>
        <v>72</v>
      </c>
      <c r="F3627" s="1" t="str">
        <f>VLOOKUP(E3627,State_code!$B$1:$C$56, 2, FALSE)</f>
        <v>PR</v>
      </c>
      <c r="G3627" s="1">
        <v>7298.0</v>
      </c>
      <c r="H3627" s="1">
        <v>-2.0</v>
      </c>
      <c r="I3627" s="1" t="s">
        <v>4286</v>
      </c>
      <c r="J3627" s="5">
        <v>1.0</v>
      </c>
    </row>
    <row r="3628" hidden="1">
      <c r="A3628" s="1" t="s">
        <v>4287</v>
      </c>
      <c r="B3628" s="1">
        <v>241395.0</v>
      </c>
      <c r="C3628" s="1">
        <v>9.0</v>
      </c>
      <c r="D3628" s="1">
        <v>17.0</v>
      </c>
      <c r="E3628" s="1">
        <f t="shared" si="1"/>
        <v>72</v>
      </c>
      <c r="F3628" s="1" t="str">
        <f>VLOOKUP(E3628,State_code!$B$1:$C$56, 2, FALSE)</f>
        <v>PR</v>
      </c>
      <c r="G3628" s="1">
        <v>7298.0</v>
      </c>
      <c r="H3628" s="1">
        <v>30.0</v>
      </c>
      <c r="I3628" s="1" t="s">
        <v>4287</v>
      </c>
      <c r="J3628" s="5">
        <v>1.0</v>
      </c>
    </row>
    <row r="3629" hidden="1">
      <c r="A3629" s="1" t="s">
        <v>4288</v>
      </c>
      <c r="B3629" s="1">
        <v>241410.0</v>
      </c>
      <c r="C3629" s="1">
        <v>9.0</v>
      </c>
      <c r="D3629" s="1">
        <v>17.0</v>
      </c>
      <c r="E3629" s="1">
        <f t="shared" si="1"/>
        <v>72</v>
      </c>
      <c r="F3629" s="1" t="str">
        <f>VLOOKUP(E3629,State_code!$B$1:$C$56, 2, FALSE)</f>
        <v>PR</v>
      </c>
      <c r="G3629" s="1">
        <v>7298.0</v>
      </c>
      <c r="H3629" s="1">
        <v>30.0</v>
      </c>
      <c r="I3629" s="1" t="s">
        <v>4288</v>
      </c>
      <c r="J3629" s="5">
        <v>1.0</v>
      </c>
    </row>
    <row r="3630" hidden="1">
      <c r="A3630" s="1" t="s">
        <v>4289</v>
      </c>
      <c r="B3630" s="1">
        <v>241517.0</v>
      </c>
      <c r="C3630" s="1">
        <v>9.0</v>
      </c>
      <c r="D3630" s="1">
        <v>26.0</v>
      </c>
      <c r="E3630" s="1">
        <f t="shared" si="1"/>
        <v>72</v>
      </c>
      <c r="F3630" s="1" t="str">
        <f>VLOOKUP(E3630,State_code!$B$1:$C$56, 2, FALSE)</f>
        <v>PR</v>
      </c>
      <c r="G3630" s="1">
        <v>7298.0</v>
      </c>
      <c r="H3630" s="1">
        <v>-2.0</v>
      </c>
      <c r="I3630" s="1" t="s">
        <v>4289</v>
      </c>
      <c r="J3630" s="5">
        <v>1.0</v>
      </c>
    </row>
    <row r="3631" hidden="1">
      <c r="A3631" s="1" t="s">
        <v>4290</v>
      </c>
      <c r="B3631" s="1">
        <v>241614.0</v>
      </c>
      <c r="C3631" s="1">
        <v>9.0</v>
      </c>
      <c r="D3631" s="1">
        <v>24.0</v>
      </c>
      <c r="E3631" s="1">
        <f t="shared" si="1"/>
        <v>72</v>
      </c>
      <c r="F3631" s="1" t="str">
        <f>VLOOKUP(E3631,State_code!$B$1:$C$56, 2, FALSE)</f>
        <v>PR</v>
      </c>
      <c r="G3631" s="1">
        <v>7298.0</v>
      </c>
      <c r="H3631" s="1">
        <v>57.0</v>
      </c>
      <c r="I3631" s="1" t="s">
        <v>4290</v>
      </c>
      <c r="J3631" s="5">
        <v>1.0</v>
      </c>
    </row>
    <row r="3632" hidden="1">
      <c r="A3632" s="1" t="s">
        <v>4291</v>
      </c>
      <c r="B3632" s="1">
        <v>241720.0</v>
      </c>
      <c r="C3632" s="1">
        <v>9.0</v>
      </c>
      <c r="D3632" s="1">
        <v>22.0</v>
      </c>
      <c r="E3632" s="1">
        <f t="shared" si="1"/>
        <v>72</v>
      </c>
      <c r="F3632" s="1" t="str">
        <f>VLOOKUP(E3632,State_code!$B$1:$C$56, 2, FALSE)</f>
        <v>PR</v>
      </c>
      <c r="G3632" s="1">
        <v>7298.0</v>
      </c>
      <c r="H3632" s="1">
        <v>-2.0</v>
      </c>
      <c r="I3632" s="1" t="s">
        <v>4291</v>
      </c>
      <c r="J3632" s="5">
        <v>1.0</v>
      </c>
    </row>
    <row r="3633" hidden="1">
      <c r="A3633" s="1" t="s">
        <v>4292</v>
      </c>
      <c r="B3633" s="1">
        <v>241739.0</v>
      </c>
      <c r="C3633" s="1">
        <v>9.0</v>
      </c>
      <c r="D3633" s="1">
        <v>18.0</v>
      </c>
      <c r="E3633" s="1">
        <f t="shared" si="1"/>
        <v>72</v>
      </c>
      <c r="F3633" s="1" t="str">
        <f>VLOOKUP(E3633,State_code!$B$1:$C$56, 2, FALSE)</f>
        <v>PR</v>
      </c>
      <c r="G3633" s="1">
        <v>7298.0</v>
      </c>
      <c r="H3633" s="1">
        <v>-2.0</v>
      </c>
      <c r="I3633" s="1" t="s">
        <v>4292</v>
      </c>
      <c r="J3633" s="5">
        <v>3.0</v>
      </c>
    </row>
    <row r="3634" hidden="1">
      <c r="A3634" s="1" t="s">
        <v>4293</v>
      </c>
      <c r="B3634" s="1">
        <v>241766.0</v>
      </c>
      <c r="C3634" s="1">
        <v>9.0</v>
      </c>
      <c r="D3634" s="1">
        <v>30.0</v>
      </c>
      <c r="E3634" s="1">
        <f t="shared" si="1"/>
        <v>72</v>
      </c>
      <c r="F3634" s="1" t="str">
        <f>VLOOKUP(E3634,State_code!$B$1:$C$56, 2, FALSE)</f>
        <v>PR</v>
      </c>
      <c r="G3634" s="1">
        <v>7298.0</v>
      </c>
      <c r="H3634" s="1">
        <v>-2.0</v>
      </c>
      <c r="I3634" s="1" t="s">
        <v>4293</v>
      </c>
      <c r="J3634" s="5">
        <v>4.0</v>
      </c>
    </row>
    <row r="3635" hidden="1">
      <c r="A3635" s="1" t="s">
        <v>4294</v>
      </c>
      <c r="B3635" s="1">
        <v>241793.0</v>
      </c>
      <c r="C3635" s="1">
        <v>9.0</v>
      </c>
      <c r="D3635" s="1">
        <v>20.0</v>
      </c>
      <c r="E3635" s="1">
        <f t="shared" si="1"/>
        <v>72</v>
      </c>
      <c r="F3635" s="1" t="str">
        <f>VLOOKUP(E3635,State_code!$B$1:$C$56, 2, FALSE)</f>
        <v>PR</v>
      </c>
      <c r="G3635" s="1">
        <v>7298.0</v>
      </c>
      <c r="H3635" s="1">
        <v>-2.0</v>
      </c>
      <c r="I3635" s="1" t="s">
        <v>4294</v>
      </c>
      <c r="J3635" s="5">
        <v>4.0</v>
      </c>
    </row>
    <row r="3636" hidden="1">
      <c r="A3636" s="1" t="s">
        <v>4295</v>
      </c>
      <c r="B3636" s="1">
        <v>241836.0</v>
      </c>
      <c r="C3636" s="1">
        <v>9.0</v>
      </c>
      <c r="D3636" s="1">
        <v>26.0</v>
      </c>
      <c r="E3636" s="1">
        <f t="shared" si="1"/>
        <v>72</v>
      </c>
      <c r="F3636" s="1" t="str">
        <f>VLOOKUP(E3636,State_code!$B$1:$C$56, 2, FALSE)</f>
        <v>PR</v>
      </c>
      <c r="G3636" s="1">
        <v>7298.0</v>
      </c>
      <c r="H3636" s="1">
        <v>-2.0</v>
      </c>
      <c r="I3636" s="1" t="s">
        <v>4295</v>
      </c>
      <c r="J3636" s="5">
        <v>3.0</v>
      </c>
    </row>
    <row r="3637" hidden="1">
      <c r="A3637" s="1" t="s">
        <v>4296</v>
      </c>
      <c r="B3637" s="1">
        <v>241906.0</v>
      </c>
      <c r="C3637" s="1">
        <v>9.0</v>
      </c>
      <c r="D3637" s="1">
        <v>-2.0</v>
      </c>
      <c r="E3637" s="1">
        <f t="shared" si="1"/>
        <v>72</v>
      </c>
      <c r="F3637" s="1" t="str">
        <f>VLOOKUP(E3637,State_code!$B$1:$C$56, 2, FALSE)</f>
        <v>PR</v>
      </c>
      <c r="G3637" s="1">
        <v>7298.0</v>
      </c>
      <c r="H3637" s="1">
        <v>-2.0</v>
      </c>
      <c r="I3637" s="1" t="s">
        <v>4296</v>
      </c>
      <c r="J3637" s="5">
        <v>3.0</v>
      </c>
    </row>
    <row r="3638" hidden="1">
      <c r="A3638" s="1" t="s">
        <v>4297</v>
      </c>
      <c r="B3638" s="1">
        <v>241951.0</v>
      </c>
      <c r="C3638" s="1">
        <v>9.0</v>
      </c>
      <c r="D3638" s="1">
        <v>30.0</v>
      </c>
      <c r="E3638" s="1">
        <f t="shared" si="1"/>
        <v>72</v>
      </c>
      <c r="F3638" s="1" t="str">
        <f>VLOOKUP(E3638,State_code!$B$1:$C$56, 2, FALSE)</f>
        <v>PR</v>
      </c>
      <c r="G3638" s="1">
        <v>7298.0</v>
      </c>
      <c r="H3638" s="1">
        <v>-2.0</v>
      </c>
      <c r="I3638" s="1" t="s">
        <v>4297</v>
      </c>
      <c r="J3638" s="5">
        <v>4.0</v>
      </c>
    </row>
    <row r="3639" hidden="1">
      <c r="A3639" s="1" t="s">
        <v>4298</v>
      </c>
      <c r="B3639" s="1">
        <v>242042.0</v>
      </c>
      <c r="C3639" s="1">
        <v>9.0</v>
      </c>
      <c r="D3639" s="1">
        <v>7.0</v>
      </c>
      <c r="E3639" s="1">
        <f t="shared" si="1"/>
        <v>72</v>
      </c>
      <c r="F3639" s="1" t="str">
        <f>VLOOKUP(E3639,State_code!$B$1:$C$56, 2, FALSE)</f>
        <v>PR</v>
      </c>
      <c r="G3639" s="1">
        <v>7298.0</v>
      </c>
      <c r="H3639" s="1">
        <v>-2.0</v>
      </c>
      <c r="I3639" s="1" t="s">
        <v>4298</v>
      </c>
      <c r="J3639" s="5">
        <v>3.0</v>
      </c>
    </row>
    <row r="3640" hidden="1">
      <c r="A3640" s="1" t="s">
        <v>4299</v>
      </c>
      <c r="B3640" s="1">
        <v>242060.0</v>
      </c>
      <c r="C3640" s="1">
        <v>9.0</v>
      </c>
      <c r="D3640" s="1">
        <v>-2.0</v>
      </c>
      <c r="E3640" s="1">
        <f t="shared" si="1"/>
        <v>72</v>
      </c>
      <c r="F3640" s="1" t="str">
        <f>VLOOKUP(E3640,State_code!$B$1:$C$56, 2, FALSE)</f>
        <v>PR</v>
      </c>
      <c r="G3640" s="1">
        <v>7298.0</v>
      </c>
      <c r="H3640" s="1">
        <v>-2.0</v>
      </c>
      <c r="I3640" s="1" t="s">
        <v>4299</v>
      </c>
      <c r="J3640" s="5">
        <v>1.0</v>
      </c>
    </row>
    <row r="3641" hidden="1">
      <c r="A3641" s="1" t="s">
        <v>4300</v>
      </c>
      <c r="B3641" s="1">
        <v>242112.0</v>
      </c>
      <c r="C3641" s="1">
        <v>9.0</v>
      </c>
      <c r="D3641" s="1">
        <v>26.0</v>
      </c>
      <c r="E3641" s="1">
        <f t="shared" si="1"/>
        <v>72</v>
      </c>
      <c r="F3641" s="1" t="str">
        <f>VLOOKUP(E3641,State_code!$B$1:$C$56, 2, FALSE)</f>
        <v>PR</v>
      </c>
      <c r="G3641" s="1">
        <v>7298.0</v>
      </c>
      <c r="H3641" s="1">
        <v>-2.0</v>
      </c>
      <c r="I3641" s="1" t="s">
        <v>4300</v>
      </c>
      <c r="J3641" s="5">
        <v>1.0</v>
      </c>
    </row>
    <row r="3642" hidden="1">
      <c r="A3642" s="1" t="s">
        <v>4301</v>
      </c>
      <c r="B3642" s="1">
        <v>242121.0</v>
      </c>
      <c r="C3642" s="1">
        <v>9.0</v>
      </c>
      <c r="D3642" s="1">
        <v>23.0</v>
      </c>
      <c r="E3642" s="1">
        <f t="shared" si="1"/>
        <v>72</v>
      </c>
      <c r="F3642" s="1" t="str">
        <f>VLOOKUP(E3642,State_code!$B$1:$C$56, 2, FALSE)</f>
        <v>PR</v>
      </c>
      <c r="G3642" s="1">
        <v>7298.0</v>
      </c>
      <c r="H3642" s="1">
        <v>-2.0</v>
      </c>
      <c r="I3642" s="1" t="s">
        <v>4301</v>
      </c>
      <c r="J3642" s="5">
        <v>1.0</v>
      </c>
    </row>
    <row r="3643" hidden="1">
      <c r="A3643" s="1" t="s">
        <v>4302</v>
      </c>
      <c r="B3643" s="1">
        <v>242130.0</v>
      </c>
      <c r="C3643" s="1">
        <v>9.0</v>
      </c>
      <c r="D3643" s="1">
        <v>10.0</v>
      </c>
      <c r="E3643" s="1">
        <f t="shared" si="1"/>
        <v>72</v>
      </c>
      <c r="F3643" s="1" t="str">
        <f>VLOOKUP(E3643,State_code!$B$1:$C$56, 2, FALSE)</f>
        <v>PR</v>
      </c>
      <c r="G3643" s="1">
        <v>7298.0</v>
      </c>
      <c r="H3643" s="1">
        <v>-2.0</v>
      </c>
      <c r="I3643" s="1" t="s">
        <v>4302</v>
      </c>
      <c r="J3643" s="5">
        <v>3.0</v>
      </c>
    </row>
    <row r="3644" hidden="1">
      <c r="A3644" s="1" t="s">
        <v>4303</v>
      </c>
      <c r="B3644" s="1">
        <v>242149.0</v>
      </c>
      <c r="C3644" s="1">
        <v>9.0</v>
      </c>
      <c r="D3644" s="1">
        <v>7.0</v>
      </c>
      <c r="E3644" s="1">
        <f t="shared" si="1"/>
        <v>72</v>
      </c>
      <c r="F3644" s="1" t="str">
        <f>VLOOKUP(E3644,State_code!$B$1:$C$56, 2, FALSE)</f>
        <v>PR</v>
      </c>
      <c r="G3644" s="1">
        <v>7298.0</v>
      </c>
      <c r="H3644" s="1">
        <v>-2.0</v>
      </c>
      <c r="I3644" s="1" t="s">
        <v>4303</v>
      </c>
      <c r="J3644" s="5">
        <v>1.0</v>
      </c>
    </row>
    <row r="3645" hidden="1">
      <c r="A3645" s="1" t="s">
        <v>4304</v>
      </c>
      <c r="B3645" s="1">
        <v>242556.0</v>
      </c>
      <c r="C3645" s="1">
        <v>9.0</v>
      </c>
      <c r="D3645" s="1">
        <v>7.0</v>
      </c>
      <c r="E3645" s="1">
        <f t="shared" si="1"/>
        <v>72</v>
      </c>
      <c r="F3645" s="1" t="str">
        <f>VLOOKUP(E3645,State_code!$B$1:$C$56, 2, FALSE)</f>
        <v>PR</v>
      </c>
      <c r="G3645" s="1">
        <v>7298.0</v>
      </c>
      <c r="H3645" s="1">
        <v>-2.0</v>
      </c>
      <c r="I3645" s="1" t="s">
        <v>4304</v>
      </c>
      <c r="J3645" s="5">
        <v>1.0</v>
      </c>
    </row>
    <row r="3646" hidden="1">
      <c r="A3646" s="1" t="s">
        <v>4305</v>
      </c>
      <c r="B3646" s="1">
        <v>242583.0</v>
      </c>
      <c r="C3646" s="1">
        <v>9.0</v>
      </c>
      <c r="D3646" s="1">
        <v>7.0</v>
      </c>
      <c r="E3646" s="1">
        <f t="shared" si="1"/>
        <v>72</v>
      </c>
      <c r="F3646" s="1" t="str">
        <f>VLOOKUP(E3646,State_code!$B$1:$C$56, 2, FALSE)</f>
        <v>PR</v>
      </c>
      <c r="G3646" s="1">
        <v>7298.0</v>
      </c>
      <c r="H3646" s="1">
        <v>-2.0</v>
      </c>
      <c r="I3646" s="1" t="s">
        <v>4305</v>
      </c>
      <c r="J3646" s="5">
        <v>3.0</v>
      </c>
    </row>
    <row r="3647" hidden="1">
      <c r="A3647" s="1" t="s">
        <v>4306</v>
      </c>
      <c r="B3647" s="1">
        <v>242617.0</v>
      </c>
      <c r="C3647" s="1">
        <v>9.0</v>
      </c>
      <c r="D3647" s="1">
        <v>20.0</v>
      </c>
      <c r="E3647" s="1">
        <f t="shared" si="1"/>
        <v>72</v>
      </c>
      <c r="F3647" s="1" t="str">
        <f>VLOOKUP(E3647,State_code!$B$1:$C$56, 2, FALSE)</f>
        <v>PR</v>
      </c>
      <c r="G3647" s="1">
        <v>7298.0</v>
      </c>
      <c r="H3647" s="1">
        <v>-2.0</v>
      </c>
      <c r="I3647" s="1" t="s">
        <v>4306</v>
      </c>
      <c r="J3647" s="5">
        <v>3.0</v>
      </c>
    </row>
    <row r="3648" hidden="1">
      <c r="A3648" s="1" t="s">
        <v>4307</v>
      </c>
      <c r="B3648" s="1">
        <v>242626.0</v>
      </c>
      <c r="C3648" s="1">
        <v>9.0</v>
      </c>
      <c r="D3648" s="1">
        <v>20.0</v>
      </c>
      <c r="E3648" s="1">
        <f t="shared" si="1"/>
        <v>72</v>
      </c>
      <c r="F3648" s="1" t="str">
        <f>VLOOKUP(E3648,State_code!$B$1:$C$56, 2, FALSE)</f>
        <v>PR</v>
      </c>
      <c r="G3648" s="1">
        <v>7298.0</v>
      </c>
      <c r="H3648" s="1">
        <v>-2.0</v>
      </c>
      <c r="I3648" s="1" t="s">
        <v>4307</v>
      </c>
      <c r="J3648" s="5">
        <v>2.0</v>
      </c>
    </row>
    <row r="3649" hidden="1">
      <c r="A3649" s="1" t="s">
        <v>4308</v>
      </c>
      <c r="B3649" s="1">
        <v>242635.0</v>
      </c>
      <c r="C3649" s="1">
        <v>9.0</v>
      </c>
      <c r="D3649" s="1">
        <v>19.0</v>
      </c>
      <c r="E3649" s="1">
        <f t="shared" si="1"/>
        <v>72</v>
      </c>
      <c r="F3649" s="1" t="str">
        <f>VLOOKUP(E3649,State_code!$B$1:$C$56, 2, FALSE)</f>
        <v>PR</v>
      </c>
      <c r="G3649" s="1">
        <v>7298.0</v>
      </c>
      <c r="H3649" s="1">
        <v>-2.0</v>
      </c>
      <c r="I3649" s="1" t="s">
        <v>4308</v>
      </c>
      <c r="J3649" s="5">
        <v>2.0</v>
      </c>
    </row>
    <row r="3650" hidden="1">
      <c r="A3650" s="1" t="s">
        <v>4309</v>
      </c>
      <c r="B3650" s="1">
        <v>242644.0</v>
      </c>
      <c r="C3650" s="1">
        <v>9.0</v>
      </c>
      <c r="D3650" s="1">
        <v>22.0</v>
      </c>
      <c r="E3650" s="1">
        <f t="shared" si="1"/>
        <v>72</v>
      </c>
      <c r="F3650" s="1" t="str">
        <f>VLOOKUP(E3650,State_code!$B$1:$C$56, 2, FALSE)</f>
        <v>PR</v>
      </c>
      <c r="G3650" s="1">
        <v>7298.0</v>
      </c>
      <c r="H3650" s="1">
        <v>-2.0</v>
      </c>
      <c r="I3650" s="1" t="s">
        <v>4309</v>
      </c>
      <c r="J3650" s="5">
        <v>2.0</v>
      </c>
    </row>
    <row r="3651" hidden="1">
      <c r="A3651" s="1" t="s">
        <v>4310</v>
      </c>
      <c r="B3651" s="1">
        <v>242653.0</v>
      </c>
      <c r="C3651" s="1">
        <v>9.0</v>
      </c>
      <c r="D3651" s="1">
        <v>18.0</v>
      </c>
      <c r="E3651" s="1">
        <f t="shared" si="1"/>
        <v>72</v>
      </c>
      <c r="F3651" s="1" t="str">
        <f>VLOOKUP(E3651,State_code!$B$1:$C$56, 2, FALSE)</f>
        <v>PR</v>
      </c>
      <c r="G3651" s="1">
        <v>7298.0</v>
      </c>
      <c r="H3651" s="1">
        <v>-2.0</v>
      </c>
      <c r="I3651" s="1" t="s">
        <v>4310</v>
      </c>
      <c r="J3651" s="5">
        <v>1.0</v>
      </c>
    </row>
    <row r="3652" hidden="1">
      <c r="A3652" s="1" t="s">
        <v>4311</v>
      </c>
      <c r="B3652" s="1">
        <v>242662.0</v>
      </c>
      <c r="C3652" s="1">
        <v>9.0</v>
      </c>
      <c r="D3652" s="1">
        <v>22.0</v>
      </c>
      <c r="E3652" s="1">
        <f t="shared" si="1"/>
        <v>72</v>
      </c>
      <c r="F3652" s="1" t="str">
        <f>VLOOKUP(E3652,State_code!$B$1:$C$56, 2, FALSE)</f>
        <v>PR</v>
      </c>
      <c r="G3652" s="1">
        <v>7298.0</v>
      </c>
      <c r="H3652" s="1">
        <v>-2.0</v>
      </c>
      <c r="I3652" s="1" t="s">
        <v>4311</v>
      </c>
      <c r="J3652" s="5">
        <v>1.0</v>
      </c>
    </row>
    <row r="3653" hidden="1">
      <c r="A3653" s="1" t="s">
        <v>4312</v>
      </c>
      <c r="B3653" s="1">
        <v>242671.0</v>
      </c>
      <c r="C3653" s="1">
        <v>9.0</v>
      </c>
      <c r="D3653" s="1">
        <v>-2.0</v>
      </c>
      <c r="E3653" s="1">
        <f t="shared" si="1"/>
        <v>72</v>
      </c>
      <c r="F3653" s="1" t="str">
        <f>VLOOKUP(E3653,State_code!$B$1:$C$56, 2, FALSE)</f>
        <v>PR</v>
      </c>
      <c r="G3653" s="1">
        <v>7298.0</v>
      </c>
      <c r="H3653" s="1">
        <v>-2.0</v>
      </c>
      <c r="I3653" s="1" t="s">
        <v>4312</v>
      </c>
      <c r="J3653" s="5">
        <v>2.0</v>
      </c>
    </row>
    <row r="3654" hidden="1">
      <c r="A3654" s="1" t="s">
        <v>4313</v>
      </c>
      <c r="B3654" s="1">
        <v>242680.0</v>
      </c>
      <c r="C3654" s="1">
        <v>9.0</v>
      </c>
      <c r="D3654" s="1">
        <v>22.0</v>
      </c>
      <c r="E3654" s="1">
        <f t="shared" si="1"/>
        <v>72</v>
      </c>
      <c r="F3654" s="1" t="str">
        <f>VLOOKUP(E3654,State_code!$B$1:$C$56, 2, FALSE)</f>
        <v>PR</v>
      </c>
      <c r="G3654" s="1">
        <v>7298.0</v>
      </c>
      <c r="H3654" s="1">
        <v>-2.0</v>
      </c>
      <c r="I3654" s="1" t="s">
        <v>4313</v>
      </c>
      <c r="J3654" s="5">
        <v>2.0</v>
      </c>
    </row>
    <row r="3655" hidden="1">
      <c r="A3655" s="1" t="s">
        <v>4314</v>
      </c>
      <c r="B3655" s="1">
        <v>242699.0</v>
      </c>
      <c r="C3655" s="1">
        <v>9.0</v>
      </c>
      <c r="D3655" s="1">
        <v>22.0</v>
      </c>
      <c r="E3655" s="1">
        <f t="shared" si="1"/>
        <v>72</v>
      </c>
      <c r="F3655" s="1" t="str">
        <f>VLOOKUP(E3655,State_code!$B$1:$C$56, 2, FALSE)</f>
        <v>PR</v>
      </c>
      <c r="G3655" s="1">
        <v>7298.0</v>
      </c>
      <c r="H3655" s="1">
        <v>-2.0</v>
      </c>
      <c r="I3655" s="1" t="s">
        <v>4314</v>
      </c>
      <c r="J3655" s="5">
        <v>1.0</v>
      </c>
    </row>
    <row r="3656" hidden="1">
      <c r="A3656" s="1" t="s">
        <v>4315</v>
      </c>
      <c r="B3656" s="1">
        <v>242705.0</v>
      </c>
      <c r="C3656" s="1">
        <v>9.0</v>
      </c>
      <c r="D3656" s="1">
        <v>22.0</v>
      </c>
      <c r="E3656" s="1">
        <f t="shared" si="1"/>
        <v>72</v>
      </c>
      <c r="F3656" s="1" t="str">
        <f>VLOOKUP(E3656,State_code!$B$1:$C$56, 2, FALSE)</f>
        <v>PR</v>
      </c>
      <c r="G3656" s="1">
        <v>7298.0</v>
      </c>
      <c r="H3656" s="1">
        <v>-2.0</v>
      </c>
      <c r="I3656" s="1" t="s">
        <v>4315</v>
      </c>
      <c r="J3656" s="5">
        <v>3.0</v>
      </c>
    </row>
    <row r="3657" hidden="1">
      <c r="A3657" s="1" t="s">
        <v>4316</v>
      </c>
      <c r="B3657" s="1">
        <v>242723.0</v>
      </c>
      <c r="C3657" s="1">
        <v>9.0</v>
      </c>
      <c r="D3657" s="1">
        <v>31.0</v>
      </c>
      <c r="E3657" s="1">
        <f t="shared" si="1"/>
        <v>72</v>
      </c>
      <c r="F3657" s="1" t="str">
        <f>VLOOKUP(E3657,State_code!$B$1:$C$56, 2, FALSE)</f>
        <v>PR</v>
      </c>
      <c r="G3657" s="1">
        <v>7298.0</v>
      </c>
      <c r="H3657" s="1">
        <v>-2.0</v>
      </c>
      <c r="I3657" s="1" t="s">
        <v>4316</v>
      </c>
      <c r="J3657" s="5">
        <v>3.0</v>
      </c>
    </row>
    <row r="3658" hidden="1">
      <c r="A3658" s="1" t="s">
        <v>4317</v>
      </c>
      <c r="B3658" s="1">
        <v>242820.0</v>
      </c>
      <c r="C3658" s="1">
        <v>9.0</v>
      </c>
      <c r="D3658" s="1">
        <v>-2.0</v>
      </c>
      <c r="E3658" s="1">
        <f t="shared" si="1"/>
        <v>72</v>
      </c>
      <c r="F3658" s="1" t="str">
        <f>VLOOKUP(E3658,State_code!$B$1:$C$56, 2, FALSE)</f>
        <v>PR</v>
      </c>
      <c r="G3658" s="1">
        <v>7298.0</v>
      </c>
      <c r="H3658" s="1">
        <v>-2.0</v>
      </c>
      <c r="I3658" s="1" t="s">
        <v>4317</v>
      </c>
      <c r="J3658" s="5">
        <v>3.0</v>
      </c>
    </row>
    <row r="3659" hidden="1">
      <c r="A3659" s="1" t="s">
        <v>4318</v>
      </c>
      <c r="B3659" s="1">
        <v>242945.0</v>
      </c>
      <c r="C3659" s="1">
        <v>9.0</v>
      </c>
      <c r="D3659" s="1">
        <v>-2.0</v>
      </c>
      <c r="E3659" s="1">
        <f t="shared" si="1"/>
        <v>72</v>
      </c>
      <c r="F3659" s="1" t="str">
        <f>VLOOKUP(E3659,State_code!$B$1:$C$56, 2, FALSE)</f>
        <v>PR</v>
      </c>
      <c r="G3659" s="1">
        <v>7298.0</v>
      </c>
      <c r="H3659" s="1">
        <v>-2.0</v>
      </c>
      <c r="I3659" s="1" t="s">
        <v>4318</v>
      </c>
      <c r="J3659" s="5">
        <v>3.0</v>
      </c>
    </row>
    <row r="3660" hidden="1">
      <c r="A3660" s="1" t="s">
        <v>4319</v>
      </c>
      <c r="B3660" s="1">
        <v>242954.0</v>
      </c>
      <c r="C3660" s="1">
        <v>9.0</v>
      </c>
      <c r="D3660" s="1">
        <v>-2.0</v>
      </c>
      <c r="E3660" s="1">
        <f t="shared" si="1"/>
        <v>72</v>
      </c>
      <c r="F3660" s="1" t="str">
        <f>VLOOKUP(E3660,State_code!$B$1:$C$56, 2, FALSE)</f>
        <v>PR</v>
      </c>
      <c r="G3660" s="1">
        <v>7298.0</v>
      </c>
      <c r="H3660" s="1">
        <v>-2.0</v>
      </c>
      <c r="I3660" s="1" t="s">
        <v>4319</v>
      </c>
      <c r="J3660" s="5">
        <v>3.0</v>
      </c>
    </row>
    <row r="3661" hidden="1">
      <c r="A3661" s="1" t="s">
        <v>4320</v>
      </c>
      <c r="B3661" s="1">
        <v>242972.0</v>
      </c>
      <c r="C3661" s="1">
        <v>9.0</v>
      </c>
      <c r="D3661" s="1">
        <v>18.0</v>
      </c>
      <c r="E3661" s="1">
        <f t="shared" si="1"/>
        <v>72</v>
      </c>
      <c r="F3661" s="1" t="str">
        <f>VLOOKUP(E3661,State_code!$B$1:$C$56, 2, FALSE)</f>
        <v>PR</v>
      </c>
      <c r="G3661" s="1">
        <v>7298.0</v>
      </c>
      <c r="H3661" s="1">
        <v>-2.0</v>
      </c>
      <c r="I3661" s="1" t="s">
        <v>4320</v>
      </c>
      <c r="J3661" s="5">
        <v>3.0</v>
      </c>
    </row>
    <row r="3662" hidden="1">
      <c r="A3662" s="1" t="s">
        <v>4321</v>
      </c>
      <c r="B3662" s="1">
        <v>243081.0</v>
      </c>
      <c r="C3662" s="1">
        <v>9.0</v>
      </c>
      <c r="D3662" s="1">
        <v>25.0</v>
      </c>
      <c r="E3662" s="1">
        <f t="shared" si="1"/>
        <v>72</v>
      </c>
      <c r="F3662" s="1" t="str">
        <f>VLOOKUP(E3662,State_code!$B$1:$C$56, 2, FALSE)</f>
        <v>PR</v>
      </c>
      <c r="G3662" s="1">
        <v>7298.0</v>
      </c>
      <c r="H3662" s="1">
        <v>-2.0</v>
      </c>
      <c r="I3662" s="1" t="s">
        <v>4321</v>
      </c>
      <c r="J3662" s="5">
        <v>3.0</v>
      </c>
    </row>
    <row r="3663" hidden="1">
      <c r="A3663" s="1" t="s">
        <v>4322</v>
      </c>
      <c r="B3663" s="1">
        <v>243106.0</v>
      </c>
      <c r="C3663" s="1">
        <v>9.0</v>
      </c>
      <c r="D3663" s="1">
        <v>22.0</v>
      </c>
      <c r="E3663" s="1">
        <f t="shared" si="1"/>
        <v>72</v>
      </c>
      <c r="F3663" s="1" t="str">
        <f>VLOOKUP(E3663,State_code!$B$1:$C$56, 2, FALSE)</f>
        <v>PR</v>
      </c>
      <c r="G3663" s="1">
        <v>7298.0</v>
      </c>
      <c r="H3663" s="1">
        <v>-2.0</v>
      </c>
      <c r="I3663" s="1" t="s">
        <v>4322</v>
      </c>
      <c r="J3663" s="5">
        <v>4.0</v>
      </c>
    </row>
    <row r="3664" hidden="1">
      <c r="A3664" s="1" t="s">
        <v>4323</v>
      </c>
      <c r="B3664" s="1">
        <v>243115.0</v>
      </c>
      <c r="C3664" s="1">
        <v>9.0</v>
      </c>
      <c r="D3664" s="1">
        <v>22.0</v>
      </c>
      <c r="E3664" s="1">
        <f t="shared" si="1"/>
        <v>72</v>
      </c>
      <c r="F3664" s="1" t="str">
        <f>VLOOKUP(E3664,State_code!$B$1:$C$56, 2, FALSE)</f>
        <v>PR</v>
      </c>
      <c r="G3664" s="1">
        <v>7298.0</v>
      </c>
      <c r="H3664" s="1">
        <v>-2.0</v>
      </c>
      <c r="I3664" s="1" t="s">
        <v>4323</v>
      </c>
      <c r="J3664" s="5">
        <v>2.0</v>
      </c>
    </row>
    <row r="3665" hidden="1">
      <c r="A3665" s="1" t="s">
        <v>4324</v>
      </c>
      <c r="B3665" s="1">
        <v>243133.0</v>
      </c>
      <c r="C3665" s="1">
        <v>9.0</v>
      </c>
      <c r="D3665" s="1">
        <v>22.0</v>
      </c>
      <c r="E3665" s="1">
        <f t="shared" si="1"/>
        <v>72</v>
      </c>
      <c r="F3665" s="1" t="str">
        <f>VLOOKUP(E3665,State_code!$B$1:$C$56, 2, FALSE)</f>
        <v>PR</v>
      </c>
      <c r="G3665" s="1">
        <v>7298.0</v>
      </c>
      <c r="H3665" s="1">
        <v>-2.0</v>
      </c>
      <c r="I3665" s="1" t="s">
        <v>4324</v>
      </c>
      <c r="J3665" s="5">
        <v>2.0</v>
      </c>
    </row>
    <row r="3666" hidden="1">
      <c r="A3666" s="1" t="s">
        <v>4325</v>
      </c>
      <c r="B3666" s="1">
        <v>243142.0</v>
      </c>
      <c r="C3666" s="1">
        <v>9.0</v>
      </c>
      <c r="D3666" s="1">
        <v>22.0</v>
      </c>
      <c r="E3666" s="1">
        <f t="shared" si="1"/>
        <v>72</v>
      </c>
      <c r="F3666" s="1" t="str">
        <f>VLOOKUP(E3666,State_code!$B$1:$C$56, 2, FALSE)</f>
        <v>PR</v>
      </c>
      <c r="G3666" s="1">
        <v>7298.0</v>
      </c>
      <c r="H3666" s="1">
        <v>-2.0</v>
      </c>
      <c r="I3666" s="1" t="s">
        <v>4325</v>
      </c>
      <c r="J3666" s="5">
        <v>1.0</v>
      </c>
    </row>
    <row r="3667" hidden="1">
      <c r="A3667" s="1" t="s">
        <v>4326</v>
      </c>
      <c r="B3667" s="1">
        <v>243151.0</v>
      </c>
      <c r="C3667" s="1">
        <v>9.0</v>
      </c>
      <c r="D3667" s="1">
        <v>21.0</v>
      </c>
      <c r="E3667" s="1">
        <f t="shared" si="1"/>
        <v>72</v>
      </c>
      <c r="F3667" s="1" t="str">
        <f>VLOOKUP(E3667,State_code!$B$1:$C$56, 2, FALSE)</f>
        <v>PR</v>
      </c>
      <c r="G3667" s="1">
        <v>7298.0</v>
      </c>
      <c r="H3667" s="1">
        <v>-2.0</v>
      </c>
      <c r="I3667" s="1" t="s">
        <v>4326</v>
      </c>
      <c r="J3667" s="5">
        <v>1.0</v>
      </c>
    </row>
    <row r="3668" hidden="1">
      <c r="A3668" s="1" t="s">
        <v>4327</v>
      </c>
      <c r="B3668" s="1">
        <v>243160.0</v>
      </c>
      <c r="C3668" s="1">
        <v>9.0</v>
      </c>
      <c r="D3668" s="1">
        <v>-2.0</v>
      </c>
      <c r="E3668" s="1">
        <f t="shared" si="1"/>
        <v>72</v>
      </c>
      <c r="F3668" s="1" t="str">
        <f>VLOOKUP(E3668,State_code!$B$1:$C$56, 2, FALSE)</f>
        <v>PR</v>
      </c>
      <c r="G3668" s="1">
        <v>7298.0</v>
      </c>
      <c r="H3668" s="1">
        <v>-2.0</v>
      </c>
      <c r="I3668" s="1" t="s">
        <v>4327</v>
      </c>
      <c r="J3668" s="5">
        <v>2.0</v>
      </c>
    </row>
    <row r="3669" hidden="1">
      <c r="A3669" s="1" t="s">
        <v>4328</v>
      </c>
      <c r="B3669" s="1">
        <v>243179.0</v>
      </c>
      <c r="C3669" s="1">
        <v>9.0</v>
      </c>
      <c r="D3669" s="1">
        <v>22.0</v>
      </c>
      <c r="E3669" s="1">
        <f t="shared" si="1"/>
        <v>72</v>
      </c>
      <c r="F3669" s="1" t="str">
        <f>VLOOKUP(E3669,State_code!$B$1:$C$56, 2, FALSE)</f>
        <v>PR</v>
      </c>
      <c r="G3669" s="1">
        <v>7298.0</v>
      </c>
      <c r="H3669" s="1">
        <v>-2.0</v>
      </c>
      <c r="I3669" s="1" t="s">
        <v>4328</v>
      </c>
      <c r="J3669" s="5">
        <v>1.0</v>
      </c>
    </row>
    <row r="3670" hidden="1">
      <c r="A3670" s="1" t="s">
        <v>4329</v>
      </c>
      <c r="B3670" s="1">
        <v>243188.0</v>
      </c>
      <c r="C3670" s="1">
        <v>9.0</v>
      </c>
      <c r="D3670" s="1">
        <v>23.0</v>
      </c>
      <c r="E3670" s="1">
        <f t="shared" si="1"/>
        <v>72</v>
      </c>
      <c r="F3670" s="1" t="str">
        <f>VLOOKUP(E3670,State_code!$B$1:$C$56, 2, FALSE)</f>
        <v>PR</v>
      </c>
      <c r="G3670" s="1">
        <v>7298.0</v>
      </c>
      <c r="H3670" s="1">
        <v>-2.0</v>
      </c>
      <c r="I3670" s="1" t="s">
        <v>4329</v>
      </c>
      <c r="J3670" s="5">
        <v>4.0</v>
      </c>
    </row>
    <row r="3671" hidden="1">
      <c r="A3671" s="1" t="s">
        <v>4330</v>
      </c>
      <c r="B3671" s="1">
        <v>243197.0</v>
      </c>
      <c r="C3671" s="1">
        <v>9.0</v>
      </c>
      <c r="D3671" s="1">
        <v>19.0</v>
      </c>
      <c r="E3671" s="1">
        <f t="shared" si="1"/>
        <v>72</v>
      </c>
      <c r="F3671" s="1" t="str">
        <f>VLOOKUP(E3671,State_code!$B$1:$C$56, 2, FALSE)</f>
        <v>PR</v>
      </c>
      <c r="G3671" s="1">
        <v>7298.0</v>
      </c>
      <c r="H3671" s="1">
        <v>-2.0</v>
      </c>
      <c r="I3671" s="1" t="s">
        <v>4330</v>
      </c>
      <c r="J3671" s="5">
        <v>1.0</v>
      </c>
    </row>
    <row r="3672" hidden="1">
      <c r="A3672" s="1" t="s">
        <v>4331</v>
      </c>
      <c r="B3672" s="1">
        <v>243203.0</v>
      </c>
      <c r="C3672" s="1">
        <v>9.0</v>
      </c>
      <c r="D3672" s="1">
        <v>25.0</v>
      </c>
      <c r="E3672" s="1">
        <f t="shared" si="1"/>
        <v>72</v>
      </c>
      <c r="F3672" s="1" t="str">
        <f>VLOOKUP(E3672,State_code!$B$1:$C$56, 2, FALSE)</f>
        <v>PR</v>
      </c>
      <c r="G3672" s="1">
        <v>7298.0</v>
      </c>
      <c r="H3672" s="1">
        <v>-2.0</v>
      </c>
      <c r="I3672" s="1" t="s">
        <v>4331</v>
      </c>
      <c r="J3672" s="5">
        <v>2.0</v>
      </c>
    </row>
    <row r="3673" hidden="1">
      <c r="A3673" s="1" t="s">
        <v>4332</v>
      </c>
      <c r="B3673" s="1">
        <v>243212.0</v>
      </c>
      <c r="C3673" s="1">
        <v>9.0</v>
      </c>
      <c r="D3673" s="1">
        <v>22.0</v>
      </c>
      <c r="E3673" s="1">
        <f t="shared" si="1"/>
        <v>72</v>
      </c>
      <c r="F3673" s="1" t="str">
        <f>VLOOKUP(E3673,State_code!$B$1:$C$56, 2, FALSE)</f>
        <v>PR</v>
      </c>
      <c r="G3673" s="1">
        <v>7298.0</v>
      </c>
      <c r="H3673" s="1">
        <v>-2.0</v>
      </c>
      <c r="I3673" s="1" t="s">
        <v>4332</v>
      </c>
      <c r="J3673" s="5">
        <v>2.0</v>
      </c>
    </row>
    <row r="3674" hidden="1">
      <c r="A3674" s="1" t="s">
        <v>4333</v>
      </c>
      <c r="B3674" s="1">
        <v>243221.0</v>
      </c>
      <c r="C3674" s="1">
        <v>9.0</v>
      </c>
      <c r="D3674" s="1">
        <v>16.0</v>
      </c>
      <c r="E3674" s="1">
        <f t="shared" si="1"/>
        <v>72</v>
      </c>
      <c r="F3674" s="1" t="str">
        <f>VLOOKUP(E3674,State_code!$B$1:$C$56, 2, FALSE)</f>
        <v>PR</v>
      </c>
      <c r="G3674" s="1">
        <v>7298.0</v>
      </c>
      <c r="H3674" s="1">
        <v>-2.0</v>
      </c>
      <c r="I3674" s="1" t="s">
        <v>4333</v>
      </c>
      <c r="J3674" s="5">
        <v>4.0</v>
      </c>
    </row>
    <row r="3675" hidden="1">
      <c r="A3675" s="1" t="s">
        <v>4334</v>
      </c>
      <c r="B3675" s="1">
        <v>243346.0</v>
      </c>
      <c r="C3675" s="1">
        <v>9.0</v>
      </c>
      <c r="D3675" s="1">
        <v>18.0</v>
      </c>
      <c r="E3675" s="1">
        <f t="shared" si="1"/>
        <v>72</v>
      </c>
      <c r="F3675" s="1" t="str">
        <f>VLOOKUP(E3675,State_code!$B$1:$C$56, 2, FALSE)</f>
        <v>PR</v>
      </c>
      <c r="G3675" s="1">
        <v>7298.0</v>
      </c>
      <c r="H3675" s="1">
        <v>-2.0</v>
      </c>
      <c r="I3675" s="1" t="s">
        <v>4334</v>
      </c>
      <c r="J3675" s="5">
        <v>1.0</v>
      </c>
    </row>
    <row r="3676" hidden="1">
      <c r="A3676" s="1" t="s">
        <v>4335</v>
      </c>
      <c r="B3676" s="1">
        <v>243443.0</v>
      </c>
      <c r="C3676" s="1">
        <v>9.0</v>
      </c>
      <c r="D3676" s="1">
        <v>19.0</v>
      </c>
      <c r="E3676" s="1">
        <f t="shared" si="1"/>
        <v>72</v>
      </c>
      <c r="F3676" s="1" t="str">
        <f>VLOOKUP(E3676,State_code!$B$1:$C$56, 2, FALSE)</f>
        <v>PR</v>
      </c>
      <c r="G3676" s="1">
        <v>7298.0</v>
      </c>
      <c r="H3676" s="1">
        <v>30.0</v>
      </c>
      <c r="I3676" s="1" t="s">
        <v>4335</v>
      </c>
      <c r="J3676" s="5">
        <v>1.0</v>
      </c>
    </row>
    <row r="3677" hidden="1">
      <c r="A3677" s="1" t="s">
        <v>4336</v>
      </c>
      <c r="B3677" s="1">
        <v>243498.0</v>
      </c>
      <c r="C3677" s="1">
        <v>9.0</v>
      </c>
      <c r="D3677" s="1">
        <v>24.0</v>
      </c>
      <c r="E3677" s="1">
        <f t="shared" si="1"/>
        <v>72</v>
      </c>
      <c r="F3677" s="1" t="str">
        <f>VLOOKUP(E3677,State_code!$B$1:$C$56, 2, FALSE)</f>
        <v>PR</v>
      </c>
      <c r="G3677" s="1">
        <v>7298.0</v>
      </c>
      <c r="H3677" s="1">
        <v>42.0</v>
      </c>
      <c r="I3677" s="1" t="s">
        <v>4336</v>
      </c>
      <c r="J3677" s="5">
        <v>2.0</v>
      </c>
    </row>
    <row r="3678" hidden="1">
      <c r="A3678" s="1" t="s">
        <v>4337</v>
      </c>
      <c r="B3678" s="1">
        <v>243568.0</v>
      </c>
      <c r="C3678" s="1">
        <v>9.0</v>
      </c>
      <c r="D3678" s="1">
        <v>25.0</v>
      </c>
      <c r="E3678" s="1">
        <f t="shared" si="1"/>
        <v>72</v>
      </c>
      <c r="F3678" s="1" t="str">
        <f>VLOOKUP(E3678,State_code!$B$1:$C$56, 2, FALSE)</f>
        <v>PR</v>
      </c>
      <c r="G3678" s="1">
        <v>7298.0</v>
      </c>
      <c r="H3678" s="1">
        <v>-2.0</v>
      </c>
      <c r="I3678" s="1" t="s">
        <v>4337</v>
      </c>
      <c r="J3678" s="5">
        <v>2.0</v>
      </c>
    </row>
    <row r="3679" hidden="1">
      <c r="A3679" s="1" t="s">
        <v>4338</v>
      </c>
      <c r="B3679" s="1">
        <v>243577.0</v>
      </c>
      <c r="C3679" s="1">
        <v>9.0</v>
      </c>
      <c r="D3679" s="1">
        <v>19.0</v>
      </c>
      <c r="E3679" s="1">
        <f t="shared" si="1"/>
        <v>72</v>
      </c>
      <c r="F3679" s="1" t="str">
        <f>VLOOKUP(E3679,State_code!$B$1:$C$56, 2, FALSE)</f>
        <v>PR</v>
      </c>
      <c r="G3679" s="1">
        <v>7298.0</v>
      </c>
      <c r="H3679" s="1">
        <v>-2.0</v>
      </c>
      <c r="I3679" s="1" t="s">
        <v>4338</v>
      </c>
      <c r="J3679" s="5">
        <v>2.0</v>
      </c>
    </row>
    <row r="3680" hidden="1">
      <c r="A3680" s="1" t="s">
        <v>4339</v>
      </c>
      <c r="B3680" s="1">
        <v>243586.0</v>
      </c>
      <c r="C3680" s="1">
        <v>9.0</v>
      </c>
      <c r="D3680" s="1">
        <v>22.0</v>
      </c>
      <c r="E3680" s="1">
        <f t="shared" si="1"/>
        <v>72</v>
      </c>
      <c r="F3680" s="1" t="str">
        <f>VLOOKUP(E3680,State_code!$B$1:$C$56, 2, FALSE)</f>
        <v>PR</v>
      </c>
      <c r="G3680" s="1">
        <v>7298.0</v>
      </c>
      <c r="H3680" s="1">
        <v>30.0</v>
      </c>
      <c r="I3680" s="1" t="s">
        <v>4339</v>
      </c>
      <c r="J3680" s="5">
        <v>2.0</v>
      </c>
    </row>
    <row r="3681" hidden="1">
      <c r="A3681" s="1" t="s">
        <v>4340</v>
      </c>
      <c r="B3681" s="1">
        <v>243601.0</v>
      </c>
      <c r="C3681" s="1">
        <v>9.0</v>
      </c>
      <c r="D3681" s="1">
        <v>17.0</v>
      </c>
      <c r="E3681" s="1">
        <f t="shared" si="1"/>
        <v>72</v>
      </c>
      <c r="F3681" s="1" t="str">
        <f>VLOOKUP(E3681,State_code!$B$1:$C$56, 2, FALSE)</f>
        <v>PR</v>
      </c>
      <c r="G3681" s="1">
        <v>7298.0</v>
      </c>
      <c r="H3681" s="1">
        <v>-2.0</v>
      </c>
      <c r="I3681" s="1" t="s">
        <v>4340</v>
      </c>
      <c r="J3681" s="5">
        <v>1.0</v>
      </c>
    </row>
    <row r="3682" hidden="1">
      <c r="A3682" s="1" t="s">
        <v>4341</v>
      </c>
      <c r="B3682" s="1">
        <v>243638.0</v>
      </c>
      <c r="C3682" s="1">
        <v>9.0</v>
      </c>
      <c r="D3682" s="1">
        <v>14.0</v>
      </c>
      <c r="E3682" s="1">
        <f t="shared" si="1"/>
        <v>-1</v>
      </c>
      <c r="F3682" s="1" t="str">
        <f>VLOOKUP(E3682,State_code!$B$1:$C$56, 2, FALSE)</f>
        <v>#N/A</v>
      </c>
      <c r="G3682" s="1">
        <v>-2.0</v>
      </c>
      <c r="H3682" s="1">
        <v>-2.0</v>
      </c>
      <c r="I3682" s="1" t="s">
        <v>4341</v>
      </c>
      <c r="J3682" s="5">
        <v>2.0</v>
      </c>
    </row>
    <row r="3683" hidden="1">
      <c r="A3683" s="1" t="s">
        <v>4342</v>
      </c>
      <c r="B3683" s="1">
        <v>243647.0</v>
      </c>
      <c r="C3683" s="1">
        <v>9.0</v>
      </c>
      <c r="D3683" s="1">
        <v>1.0</v>
      </c>
      <c r="E3683" s="1">
        <f t="shared" si="1"/>
        <v>-1</v>
      </c>
      <c r="F3683" s="1" t="str">
        <f>VLOOKUP(E3683,State_code!$B$1:$C$56, 2, FALSE)</f>
        <v>#N/A</v>
      </c>
      <c r="G3683" s="1">
        <v>-2.0</v>
      </c>
      <c r="H3683" s="1">
        <v>-2.0</v>
      </c>
      <c r="I3683" s="1" t="s">
        <v>4342</v>
      </c>
      <c r="J3683" s="5">
        <v>3.0</v>
      </c>
    </row>
    <row r="3684" hidden="1">
      <c r="A3684" s="1" t="s">
        <v>4343</v>
      </c>
      <c r="B3684" s="1">
        <v>243665.0</v>
      </c>
      <c r="C3684" s="1">
        <v>9.0</v>
      </c>
      <c r="D3684" s="1">
        <v>20.0</v>
      </c>
      <c r="E3684" s="1">
        <f t="shared" si="1"/>
        <v>78</v>
      </c>
      <c r="F3684" s="1" t="str">
        <f>VLOOKUP(E3684,State_code!$B$1:$C$56, 2, FALSE)</f>
        <v>VI</v>
      </c>
      <c r="G3684" s="1">
        <v>7898.0</v>
      </c>
      <c r="H3684" s="1">
        <v>-2.0</v>
      </c>
      <c r="I3684" s="1" t="s">
        <v>4343</v>
      </c>
      <c r="J3684" s="5">
        <v>2.0</v>
      </c>
    </row>
    <row r="3685" hidden="1">
      <c r="A3685" s="1" t="s">
        <v>4344</v>
      </c>
      <c r="B3685" s="1">
        <v>243744.0</v>
      </c>
      <c r="C3685" s="1">
        <v>8.0</v>
      </c>
      <c r="D3685" s="1">
        <v>15.0</v>
      </c>
      <c r="E3685" s="1">
        <f t="shared" si="1"/>
        <v>6</v>
      </c>
      <c r="F3685" s="1" t="str">
        <f>VLOOKUP(E3685,State_code!$B$1:$C$56, 2, FALSE)</f>
        <v>CA</v>
      </c>
      <c r="G3685" s="1">
        <v>616.0</v>
      </c>
      <c r="H3685" s="1">
        <v>-2.0</v>
      </c>
      <c r="I3685" s="1" t="s">
        <v>4344</v>
      </c>
      <c r="J3685" s="5">
        <v>1.0</v>
      </c>
    </row>
    <row r="3686" hidden="1">
      <c r="A3686" s="1" t="s">
        <v>4345</v>
      </c>
      <c r="B3686" s="1">
        <v>243780.0</v>
      </c>
      <c r="C3686" s="1">
        <v>3.0</v>
      </c>
      <c r="D3686" s="1">
        <v>15.0</v>
      </c>
      <c r="E3686" s="1">
        <f t="shared" si="1"/>
        <v>18</v>
      </c>
      <c r="F3686" s="1" t="str">
        <f>VLOOKUP(E3686,State_code!$B$1:$C$56, 2, FALSE)</f>
        <v>IN</v>
      </c>
      <c r="G3686" s="1">
        <v>1804.0</v>
      </c>
      <c r="H3686" s="1">
        <v>-2.0</v>
      </c>
      <c r="I3686" s="1" t="s">
        <v>4345</v>
      </c>
      <c r="J3686" s="5">
        <v>3.0</v>
      </c>
    </row>
    <row r="3687" hidden="1">
      <c r="A3687" s="1" t="s">
        <v>4346</v>
      </c>
      <c r="B3687" s="1">
        <v>243799.0</v>
      </c>
      <c r="C3687" s="1">
        <v>1.0</v>
      </c>
      <c r="D3687" s="1">
        <v>-2.0</v>
      </c>
      <c r="E3687" s="1">
        <f t="shared" si="1"/>
        <v>25</v>
      </c>
      <c r="F3687" s="1" t="str">
        <f>VLOOKUP(E3687,State_code!$B$1:$C$56, 2, FALSE)</f>
        <v>MA</v>
      </c>
      <c r="G3687" s="1">
        <v>2508.0</v>
      </c>
      <c r="H3687" s="1">
        <v>-2.0</v>
      </c>
      <c r="I3687" s="1" t="s">
        <v>4346</v>
      </c>
      <c r="J3687" s="5">
        <v>1.0</v>
      </c>
    </row>
    <row r="3688" hidden="1">
      <c r="A3688" s="1" t="s">
        <v>4347</v>
      </c>
      <c r="B3688" s="1">
        <v>243823.0</v>
      </c>
      <c r="C3688" s="1">
        <v>6.0</v>
      </c>
      <c r="D3688" s="1">
        <v>18.0</v>
      </c>
      <c r="E3688" s="1">
        <f t="shared" si="1"/>
        <v>48</v>
      </c>
      <c r="F3688" s="1" t="str">
        <f>VLOOKUP(E3688,State_code!$B$1:$C$56, 2, FALSE)</f>
        <v>TX</v>
      </c>
      <c r="G3688" s="1">
        <v>4833.0</v>
      </c>
      <c r="H3688" s="1">
        <v>-2.0</v>
      </c>
      <c r="I3688" s="1" t="s">
        <v>4347</v>
      </c>
      <c r="J3688" s="5">
        <v>3.0</v>
      </c>
    </row>
    <row r="3689" hidden="1">
      <c r="A3689" s="1" t="s">
        <v>4348</v>
      </c>
      <c r="B3689" s="1">
        <v>243832.0</v>
      </c>
      <c r="C3689" s="1">
        <v>9.0</v>
      </c>
      <c r="D3689" s="1">
        <v>23.0</v>
      </c>
      <c r="E3689" s="1">
        <f t="shared" si="1"/>
        <v>72</v>
      </c>
      <c r="F3689" s="1" t="str">
        <f>VLOOKUP(E3689,State_code!$B$1:$C$56, 2, FALSE)</f>
        <v>PR</v>
      </c>
      <c r="G3689" s="1">
        <v>7298.0</v>
      </c>
      <c r="H3689" s="1">
        <v>-2.0</v>
      </c>
      <c r="I3689" s="1" t="s">
        <v>4348</v>
      </c>
      <c r="J3689" s="5">
        <v>1.0</v>
      </c>
    </row>
    <row r="3690" hidden="1">
      <c r="A3690" s="1" t="s">
        <v>4349</v>
      </c>
      <c r="B3690" s="1">
        <v>243841.0</v>
      </c>
      <c r="C3690" s="1">
        <v>9.0</v>
      </c>
      <c r="D3690" s="1">
        <v>7.0</v>
      </c>
      <c r="E3690" s="1">
        <f t="shared" si="1"/>
        <v>72</v>
      </c>
      <c r="F3690" s="1" t="str">
        <f>VLOOKUP(E3690,State_code!$B$1:$C$56, 2, FALSE)</f>
        <v>PR</v>
      </c>
      <c r="G3690" s="1">
        <v>7298.0</v>
      </c>
      <c r="H3690" s="1">
        <v>-2.0</v>
      </c>
      <c r="I3690" s="1" t="s">
        <v>4349</v>
      </c>
      <c r="J3690" s="5">
        <v>1.0</v>
      </c>
    </row>
    <row r="3691" hidden="1">
      <c r="A3691" s="1" t="s">
        <v>4350</v>
      </c>
      <c r="B3691" s="1">
        <v>244233.0</v>
      </c>
      <c r="C3691" s="1">
        <v>5.0</v>
      </c>
      <c r="D3691" s="1">
        <v>23.0</v>
      </c>
      <c r="E3691" s="1">
        <f t="shared" si="1"/>
        <v>12</v>
      </c>
      <c r="F3691" s="1" t="str">
        <f>VLOOKUP(E3691,State_code!$B$1:$C$56, 2, FALSE)</f>
        <v>FL</v>
      </c>
      <c r="G3691" s="1">
        <v>1225.0</v>
      </c>
      <c r="H3691" s="1">
        <v>-2.0</v>
      </c>
      <c r="I3691" s="1" t="s">
        <v>4350</v>
      </c>
      <c r="J3691" s="5">
        <v>2.0</v>
      </c>
    </row>
    <row r="3692" hidden="1">
      <c r="A3692" s="1" t="s">
        <v>4351</v>
      </c>
      <c r="B3692" s="1">
        <v>244279.0</v>
      </c>
      <c r="C3692" s="1">
        <v>5.0</v>
      </c>
      <c r="D3692" s="1">
        <v>10.0</v>
      </c>
      <c r="E3692" s="1">
        <f t="shared" si="1"/>
        <v>12</v>
      </c>
      <c r="F3692" s="1" t="str">
        <f>VLOOKUP(E3692,State_code!$B$1:$C$56, 2, FALSE)</f>
        <v>FL</v>
      </c>
      <c r="G3692" s="1">
        <v>1217.0</v>
      </c>
      <c r="H3692" s="1">
        <v>-2.0</v>
      </c>
      <c r="I3692" s="1" t="s">
        <v>4351</v>
      </c>
      <c r="J3692" s="5">
        <v>2.0</v>
      </c>
    </row>
    <row r="3693" hidden="1">
      <c r="A3693" s="1" t="s">
        <v>4352</v>
      </c>
      <c r="B3693" s="1">
        <v>244437.0</v>
      </c>
      <c r="C3693" s="1">
        <v>5.0</v>
      </c>
      <c r="D3693" s="1">
        <v>1.0</v>
      </c>
      <c r="E3693" s="1">
        <f t="shared" si="1"/>
        <v>13</v>
      </c>
      <c r="F3693" s="1" t="str">
        <f>VLOOKUP(E3693,State_code!$B$1:$C$56, 2, FALSE)</f>
        <v>GA</v>
      </c>
      <c r="G3693" s="1">
        <v>1305.0</v>
      </c>
      <c r="H3693" s="1">
        <v>-2.0</v>
      </c>
      <c r="I3693" s="1" t="s">
        <v>4352</v>
      </c>
      <c r="J3693" s="5">
        <v>1.0</v>
      </c>
    </row>
    <row r="3694" hidden="1">
      <c r="A3694" s="1" t="s">
        <v>4353</v>
      </c>
      <c r="B3694" s="1">
        <v>244446.0</v>
      </c>
      <c r="C3694" s="1">
        <v>5.0</v>
      </c>
      <c r="D3694" s="1">
        <v>8.0</v>
      </c>
      <c r="E3694" s="1">
        <f t="shared" si="1"/>
        <v>13</v>
      </c>
      <c r="F3694" s="1" t="str">
        <f>VLOOKUP(E3694,State_code!$B$1:$C$56, 2, FALSE)</f>
        <v>GA</v>
      </c>
      <c r="G3694" s="1">
        <v>1304.0</v>
      </c>
      <c r="H3694" s="1">
        <v>-2.0</v>
      </c>
      <c r="I3694" s="1" t="s">
        <v>4353</v>
      </c>
      <c r="J3694" s="5">
        <v>1.0</v>
      </c>
    </row>
    <row r="3695" hidden="1">
      <c r="A3695" s="1" t="s">
        <v>4354</v>
      </c>
      <c r="B3695" s="1">
        <v>244613.0</v>
      </c>
      <c r="C3695" s="1">
        <v>3.0</v>
      </c>
      <c r="D3695" s="1">
        <v>-2.0</v>
      </c>
      <c r="E3695" s="1">
        <f t="shared" si="1"/>
        <v>17</v>
      </c>
      <c r="F3695" s="1" t="str">
        <f>VLOOKUP(E3695,State_code!$B$1:$C$56, 2, FALSE)</f>
        <v>IL</v>
      </c>
      <c r="G3695" s="1">
        <v>1706.0</v>
      </c>
      <c r="H3695" s="1">
        <v>-2.0</v>
      </c>
      <c r="I3695" s="1" t="s">
        <v>4354</v>
      </c>
      <c r="J3695" s="5">
        <v>1.0</v>
      </c>
    </row>
    <row r="3696" hidden="1">
      <c r="A3696" s="1" t="s">
        <v>4355</v>
      </c>
      <c r="B3696" s="1">
        <v>245281.0</v>
      </c>
      <c r="C3696" s="1">
        <v>5.0</v>
      </c>
      <c r="D3696" s="1">
        <v>-2.0</v>
      </c>
      <c r="E3696" s="1">
        <f t="shared" si="1"/>
        <v>28</v>
      </c>
      <c r="F3696" s="1" t="str">
        <f>VLOOKUP(E3696,State_code!$B$1:$C$56, 2, FALSE)</f>
        <v>MS</v>
      </c>
      <c r="G3696" s="1">
        <v>2802.0</v>
      </c>
      <c r="H3696" s="1">
        <v>-2.0</v>
      </c>
      <c r="I3696" s="1" t="s">
        <v>4355</v>
      </c>
      <c r="J3696" s="5">
        <v>2.0</v>
      </c>
    </row>
    <row r="3697" hidden="1">
      <c r="A3697" s="1" t="s">
        <v>4356</v>
      </c>
      <c r="B3697" s="1">
        <v>245625.0</v>
      </c>
      <c r="C3697" s="1">
        <v>2.0</v>
      </c>
      <c r="D3697" s="1">
        <v>3.0</v>
      </c>
      <c r="E3697" s="1">
        <f t="shared" si="1"/>
        <v>34</v>
      </c>
      <c r="F3697" s="1" t="str">
        <f>VLOOKUP(E3697,State_code!$B$1:$C$56, 2, FALSE)</f>
        <v>NJ</v>
      </c>
      <c r="G3697" s="1">
        <v>3407.0</v>
      </c>
      <c r="H3697" s="1">
        <v>-2.0</v>
      </c>
      <c r="I3697" s="1" t="s">
        <v>4356</v>
      </c>
      <c r="J3697" s="5">
        <v>2.0</v>
      </c>
    </row>
    <row r="3698" hidden="1">
      <c r="A3698" s="1" t="s">
        <v>231</v>
      </c>
      <c r="B3698" s="1">
        <v>245652.0</v>
      </c>
      <c r="C3698" s="1">
        <v>6.0</v>
      </c>
      <c r="D3698" s="1">
        <v>21.0</v>
      </c>
      <c r="E3698" s="1">
        <f t="shared" si="1"/>
        <v>35</v>
      </c>
      <c r="F3698" s="1" t="str">
        <f>VLOOKUP(E3698,State_code!$B$1:$C$56, 2, FALSE)</f>
        <v>NM</v>
      </c>
      <c r="G3698" s="1">
        <v>3503.0</v>
      </c>
      <c r="H3698" s="1">
        <v>-2.0</v>
      </c>
      <c r="I3698" s="1" t="s">
        <v>231</v>
      </c>
      <c r="J3698" s="5">
        <v>1.0</v>
      </c>
    </row>
    <row r="3699" hidden="1">
      <c r="A3699" s="1" t="s">
        <v>4357</v>
      </c>
      <c r="B3699" s="1">
        <v>245777.0</v>
      </c>
      <c r="C3699" s="1">
        <v>2.0</v>
      </c>
      <c r="D3699" s="1">
        <v>24.0</v>
      </c>
      <c r="E3699" s="1">
        <f t="shared" si="1"/>
        <v>36</v>
      </c>
      <c r="F3699" s="1" t="str">
        <f>VLOOKUP(E3699,State_code!$B$1:$C$56, 2, FALSE)</f>
        <v>NY</v>
      </c>
      <c r="G3699" s="1">
        <v>3617.0</v>
      </c>
      <c r="H3699" s="1">
        <v>-2.0</v>
      </c>
      <c r="I3699" s="1" t="s">
        <v>4357</v>
      </c>
      <c r="J3699" s="5">
        <v>2.0</v>
      </c>
    </row>
    <row r="3700" hidden="1">
      <c r="A3700" s="1" t="s">
        <v>4358</v>
      </c>
      <c r="B3700" s="1">
        <v>245838.0</v>
      </c>
      <c r="C3700" s="1">
        <v>8.0</v>
      </c>
      <c r="D3700" s="1">
        <v>18.0</v>
      </c>
      <c r="E3700" s="1">
        <f t="shared" si="1"/>
        <v>6</v>
      </c>
      <c r="F3700" s="1" t="str">
        <f>VLOOKUP(E3700,State_code!$B$1:$C$56, 2, FALSE)</f>
        <v>CA</v>
      </c>
      <c r="G3700" s="1">
        <v>637.0</v>
      </c>
      <c r="H3700" s="1">
        <v>-2.0</v>
      </c>
      <c r="I3700" s="1" t="s">
        <v>4358</v>
      </c>
      <c r="J3700" s="5">
        <v>2.0</v>
      </c>
    </row>
    <row r="3701" hidden="1">
      <c r="A3701" s="1" t="s">
        <v>4359</v>
      </c>
      <c r="B3701" s="1">
        <v>245847.0</v>
      </c>
      <c r="C3701" s="1">
        <v>8.0</v>
      </c>
      <c r="D3701" s="1">
        <v>20.0</v>
      </c>
      <c r="E3701" s="1">
        <f t="shared" si="1"/>
        <v>6</v>
      </c>
      <c r="F3701" s="1" t="str">
        <f>VLOOKUP(E3701,State_code!$B$1:$C$56, 2, FALSE)</f>
        <v>CA</v>
      </c>
      <c r="G3701" s="1">
        <v>624.0</v>
      </c>
      <c r="H3701" s="1">
        <v>-2.0</v>
      </c>
      <c r="I3701" s="1" t="s">
        <v>4359</v>
      </c>
      <c r="J3701" s="5">
        <v>2.0</v>
      </c>
    </row>
    <row r="3702" hidden="1">
      <c r="A3702" s="1" t="s">
        <v>4360</v>
      </c>
      <c r="B3702" s="1">
        <v>245865.0</v>
      </c>
      <c r="C3702" s="1">
        <v>1.0</v>
      </c>
      <c r="D3702" s="1">
        <v>18.0</v>
      </c>
      <c r="E3702" s="1">
        <f t="shared" si="1"/>
        <v>33</v>
      </c>
      <c r="F3702" s="1" t="str">
        <f>VLOOKUP(E3702,State_code!$B$1:$C$56, 2, FALSE)</f>
        <v>NH</v>
      </c>
      <c r="G3702" s="1">
        <v>3302.0</v>
      </c>
      <c r="H3702" s="1">
        <v>-2.0</v>
      </c>
      <c r="I3702" s="1" t="s">
        <v>4360</v>
      </c>
      <c r="J3702" s="5">
        <v>2.0</v>
      </c>
    </row>
    <row r="3703" hidden="1">
      <c r="A3703" s="1" t="s">
        <v>4361</v>
      </c>
      <c r="B3703" s="1">
        <v>245883.0</v>
      </c>
      <c r="C3703" s="1">
        <v>8.0</v>
      </c>
      <c r="D3703" s="1">
        <v>19.0</v>
      </c>
      <c r="E3703" s="1">
        <f t="shared" si="1"/>
        <v>53</v>
      </c>
      <c r="F3703" s="1" t="str">
        <f>VLOOKUP(E3703,State_code!$B$1:$C$56, 2, FALSE)</f>
        <v>WA</v>
      </c>
      <c r="G3703" s="1">
        <v>5307.0</v>
      </c>
      <c r="H3703" s="1">
        <v>-2.0</v>
      </c>
      <c r="I3703" s="1" t="s">
        <v>4361</v>
      </c>
      <c r="J3703" s="5">
        <v>2.0</v>
      </c>
    </row>
    <row r="3704" hidden="1">
      <c r="A3704" s="1" t="s">
        <v>369</v>
      </c>
      <c r="B3704" s="1">
        <v>245892.0</v>
      </c>
      <c r="C3704" s="1">
        <v>3.0</v>
      </c>
      <c r="D3704" s="1">
        <v>-2.0</v>
      </c>
      <c r="E3704" s="1">
        <f t="shared" si="1"/>
        <v>39</v>
      </c>
      <c r="F3704" s="1" t="str">
        <f>VLOOKUP(E3704,State_code!$B$1:$C$56, 2, FALSE)</f>
        <v>OH</v>
      </c>
      <c r="G3704" s="1">
        <v>3910.0</v>
      </c>
      <c r="H3704" s="1">
        <v>-2.0</v>
      </c>
      <c r="I3704" s="1" t="s">
        <v>369</v>
      </c>
      <c r="J3704" s="5">
        <v>2.0</v>
      </c>
    </row>
    <row r="3705" hidden="1">
      <c r="A3705" s="1" t="s">
        <v>4362</v>
      </c>
      <c r="B3705" s="1">
        <v>245953.0</v>
      </c>
      <c r="C3705" s="1">
        <v>6.0</v>
      </c>
      <c r="D3705" s="1">
        <v>19.0</v>
      </c>
      <c r="E3705" s="1">
        <f t="shared" si="1"/>
        <v>40</v>
      </c>
      <c r="F3705" s="1" t="str">
        <f>VLOOKUP(E3705,State_code!$B$1:$C$56, 2, FALSE)</f>
        <v>OK</v>
      </c>
      <c r="G3705" s="1">
        <v>4004.0</v>
      </c>
      <c r="H3705" s="1">
        <v>57.0</v>
      </c>
      <c r="I3705" s="1" t="s">
        <v>4362</v>
      </c>
      <c r="J3705" s="5">
        <v>2.0</v>
      </c>
    </row>
    <row r="3706" hidden="1">
      <c r="A3706" s="1" t="s">
        <v>4363</v>
      </c>
      <c r="B3706" s="1">
        <v>245962.0</v>
      </c>
      <c r="C3706" s="1">
        <v>6.0</v>
      </c>
      <c r="D3706" s="1">
        <v>-2.0</v>
      </c>
      <c r="E3706" s="1">
        <f t="shared" si="1"/>
        <v>40</v>
      </c>
      <c r="F3706" s="1" t="str">
        <f>VLOOKUP(E3706,State_code!$B$1:$C$56, 2, FALSE)</f>
        <v>OK</v>
      </c>
      <c r="G3706" s="1">
        <v>4001.0</v>
      </c>
      <c r="H3706" s="1">
        <v>-2.0</v>
      </c>
      <c r="I3706" s="1" t="s">
        <v>4363</v>
      </c>
      <c r="J3706" s="5">
        <v>2.0</v>
      </c>
    </row>
    <row r="3707" hidden="1">
      <c r="A3707" s="1" t="s">
        <v>4364</v>
      </c>
      <c r="B3707" s="1">
        <v>245980.0</v>
      </c>
      <c r="C3707" s="1">
        <v>6.0</v>
      </c>
      <c r="D3707" s="1">
        <v>-2.0</v>
      </c>
      <c r="E3707" s="1">
        <f t="shared" si="1"/>
        <v>40</v>
      </c>
      <c r="F3707" s="1" t="str">
        <f>VLOOKUP(E3707,State_code!$B$1:$C$56, 2, FALSE)</f>
        <v>OK</v>
      </c>
      <c r="G3707" s="1">
        <v>4003.0</v>
      </c>
      <c r="H3707" s="1">
        <v>-2.0</v>
      </c>
      <c r="I3707" s="1" t="s">
        <v>4364</v>
      </c>
      <c r="J3707" s="5">
        <v>1.0</v>
      </c>
    </row>
    <row r="3708" hidden="1">
      <c r="A3708" s="1" t="s">
        <v>4365</v>
      </c>
      <c r="B3708" s="1">
        <v>245999.0</v>
      </c>
      <c r="C3708" s="1">
        <v>6.0</v>
      </c>
      <c r="D3708" s="1">
        <v>-2.0</v>
      </c>
      <c r="E3708" s="1">
        <f t="shared" si="1"/>
        <v>40</v>
      </c>
      <c r="F3708" s="1" t="str">
        <f>VLOOKUP(E3708,State_code!$B$1:$C$56, 2, FALSE)</f>
        <v>OK</v>
      </c>
      <c r="G3708" s="1">
        <v>4005.0</v>
      </c>
      <c r="H3708" s="1">
        <v>-2.0</v>
      </c>
      <c r="I3708" s="1" t="s">
        <v>4365</v>
      </c>
      <c r="J3708" s="5">
        <v>1.0</v>
      </c>
    </row>
    <row r="3709" hidden="1">
      <c r="A3709" s="1" t="s">
        <v>4366</v>
      </c>
      <c r="B3709" s="1">
        <v>246017.0</v>
      </c>
      <c r="C3709" s="1">
        <v>6.0</v>
      </c>
      <c r="D3709" s="1">
        <v>-2.0</v>
      </c>
      <c r="E3709" s="1">
        <f t="shared" si="1"/>
        <v>40</v>
      </c>
      <c r="F3709" s="1" t="str">
        <f>VLOOKUP(E3709,State_code!$B$1:$C$56, 2, FALSE)</f>
        <v>OK</v>
      </c>
      <c r="G3709" s="1">
        <v>4003.0</v>
      </c>
      <c r="H3709" s="1">
        <v>-2.0</v>
      </c>
      <c r="I3709" s="1" t="s">
        <v>4366</v>
      </c>
      <c r="J3709" s="5">
        <v>2.0</v>
      </c>
    </row>
    <row r="3710" hidden="1">
      <c r="A3710" s="1" t="s">
        <v>4367</v>
      </c>
      <c r="B3710" s="1">
        <v>246035.0</v>
      </c>
      <c r="C3710" s="1">
        <v>8.0</v>
      </c>
      <c r="D3710" s="1">
        <v>-2.0</v>
      </c>
      <c r="E3710" s="1">
        <f t="shared" si="1"/>
        <v>41</v>
      </c>
      <c r="F3710" s="1" t="str">
        <f>VLOOKUP(E3710,State_code!$B$1:$C$56, 2, FALSE)</f>
        <v>OR</v>
      </c>
      <c r="G3710" s="1">
        <v>4103.0</v>
      </c>
      <c r="H3710" s="1">
        <v>-2.0</v>
      </c>
      <c r="I3710" s="1" t="s">
        <v>4367</v>
      </c>
      <c r="J3710" s="5">
        <v>1.0</v>
      </c>
    </row>
    <row r="3711" hidden="1">
      <c r="A3711" s="1" t="s">
        <v>4368</v>
      </c>
      <c r="B3711" s="1">
        <v>246071.0</v>
      </c>
      <c r="C3711" s="1">
        <v>2.0</v>
      </c>
      <c r="D3711" s="1">
        <v>-2.0</v>
      </c>
      <c r="E3711" s="1">
        <f t="shared" si="1"/>
        <v>42</v>
      </c>
      <c r="F3711" s="1" t="str">
        <f>VLOOKUP(E3711,State_code!$B$1:$C$56, 2, FALSE)</f>
        <v>PA</v>
      </c>
      <c r="G3711" s="1">
        <v>4208.0</v>
      </c>
      <c r="H3711" s="1">
        <v>-2.0</v>
      </c>
      <c r="I3711" s="1" t="s">
        <v>4368</v>
      </c>
      <c r="J3711" s="5">
        <v>1.0</v>
      </c>
    </row>
    <row r="3712" hidden="1">
      <c r="A3712" s="1" t="s">
        <v>4369</v>
      </c>
      <c r="B3712" s="1">
        <v>246345.0</v>
      </c>
      <c r="C3712" s="1">
        <v>6.0</v>
      </c>
      <c r="D3712" s="1">
        <v>24.0</v>
      </c>
      <c r="E3712" s="1">
        <f t="shared" si="1"/>
        <v>48</v>
      </c>
      <c r="F3712" s="1" t="str">
        <f>VLOOKUP(E3712,State_code!$B$1:$C$56, 2, FALSE)</f>
        <v>TX</v>
      </c>
      <c r="G3712" s="1">
        <v>4809.0</v>
      </c>
      <c r="H3712" s="1">
        <v>78.0</v>
      </c>
      <c r="I3712" s="1" t="s">
        <v>4369</v>
      </c>
      <c r="J3712" s="5">
        <v>1.0</v>
      </c>
    </row>
    <row r="3713" hidden="1">
      <c r="A3713" s="1" t="s">
        <v>4370</v>
      </c>
      <c r="B3713" s="1">
        <v>246354.0</v>
      </c>
      <c r="C3713" s="1">
        <v>6.0</v>
      </c>
      <c r="D3713" s="1">
        <v>3.0</v>
      </c>
      <c r="E3713" s="1">
        <f t="shared" si="1"/>
        <v>48</v>
      </c>
      <c r="F3713" s="1" t="str">
        <f>VLOOKUP(E3713,State_code!$B$1:$C$56, 2, FALSE)</f>
        <v>TX</v>
      </c>
      <c r="G3713" s="1">
        <v>4820.0</v>
      </c>
      <c r="H3713" s="1">
        <v>-2.0</v>
      </c>
      <c r="I3713" s="1" t="s">
        <v>4370</v>
      </c>
      <c r="J3713" s="5">
        <v>2.0</v>
      </c>
    </row>
    <row r="3714" hidden="1">
      <c r="A3714" s="1" t="s">
        <v>4371</v>
      </c>
      <c r="B3714" s="1">
        <v>246415.0</v>
      </c>
      <c r="C3714" s="1">
        <v>6.0</v>
      </c>
      <c r="D3714" s="1">
        <v>-2.0</v>
      </c>
      <c r="E3714" s="1">
        <f t="shared" si="1"/>
        <v>48</v>
      </c>
      <c r="F3714" s="1" t="str">
        <f>VLOOKUP(E3714,State_code!$B$1:$C$56, 2, FALSE)</f>
        <v>TX</v>
      </c>
      <c r="G3714" s="1">
        <v>4820.0</v>
      </c>
      <c r="H3714" s="1">
        <v>-2.0</v>
      </c>
      <c r="I3714" s="1" t="s">
        <v>4371</v>
      </c>
      <c r="J3714" s="5">
        <v>2.0</v>
      </c>
    </row>
    <row r="3715" hidden="1">
      <c r="A3715" s="1" t="s">
        <v>4372</v>
      </c>
      <c r="B3715" s="1">
        <v>246460.0</v>
      </c>
      <c r="C3715" s="1">
        <v>6.0</v>
      </c>
      <c r="D3715" s="1">
        <v>-2.0</v>
      </c>
      <c r="E3715" s="1">
        <f t="shared" si="1"/>
        <v>48</v>
      </c>
      <c r="F3715" s="1" t="str">
        <f>VLOOKUP(E3715,State_code!$B$1:$C$56, 2, FALSE)</f>
        <v>TX</v>
      </c>
      <c r="G3715" s="1">
        <v>4817.0</v>
      </c>
      <c r="H3715" s="1">
        <v>-2.0</v>
      </c>
      <c r="I3715" s="1" t="s">
        <v>4372</v>
      </c>
      <c r="J3715" s="5">
        <v>2.0</v>
      </c>
    </row>
    <row r="3716" hidden="1">
      <c r="A3716" s="1" t="s">
        <v>4373</v>
      </c>
      <c r="B3716" s="1">
        <v>246789.0</v>
      </c>
      <c r="C3716" s="1">
        <v>2.0</v>
      </c>
      <c r="D3716" s="1">
        <v>24.0</v>
      </c>
      <c r="E3716" s="1">
        <f t="shared" si="1"/>
        <v>36</v>
      </c>
      <c r="F3716" s="1" t="str">
        <f>VLOOKUP(E3716,State_code!$B$1:$C$56, 2, FALSE)</f>
        <v>NY</v>
      </c>
      <c r="G3716" s="1">
        <v>3612.0</v>
      </c>
      <c r="H3716" s="1">
        <v>99.0</v>
      </c>
      <c r="I3716" s="1" t="s">
        <v>4373</v>
      </c>
      <c r="J3716" s="5">
        <v>2.0</v>
      </c>
    </row>
    <row r="3717" hidden="1">
      <c r="A3717" s="1" t="s">
        <v>4374</v>
      </c>
      <c r="B3717" s="1">
        <v>246813.0</v>
      </c>
      <c r="C3717" s="1">
        <v>5.0</v>
      </c>
      <c r="D3717" s="1">
        <v>8.0</v>
      </c>
      <c r="E3717" s="1">
        <f t="shared" si="1"/>
        <v>13</v>
      </c>
      <c r="F3717" s="1" t="str">
        <f>VLOOKUP(E3717,State_code!$B$1:$C$56, 2, FALSE)</f>
        <v>GA</v>
      </c>
      <c r="G3717" s="1">
        <v>1310.0</v>
      </c>
      <c r="H3717" s="1">
        <v>-2.0</v>
      </c>
      <c r="I3717" s="1" t="s">
        <v>4374</v>
      </c>
      <c r="J3717" s="5">
        <v>2.0</v>
      </c>
    </row>
    <row r="3718" hidden="1">
      <c r="A3718" s="1" t="s">
        <v>4375</v>
      </c>
      <c r="B3718" s="1">
        <v>246895.0</v>
      </c>
      <c r="C3718" s="1">
        <v>6.0</v>
      </c>
      <c r="D3718" s="1">
        <v>-2.0</v>
      </c>
      <c r="E3718" s="1">
        <f t="shared" si="1"/>
        <v>4</v>
      </c>
      <c r="F3718" s="1" t="str">
        <f>VLOOKUP(E3718,State_code!$B$1:$C$56, 2, FALSE)</f>
        <v>AZ</v>
      </c>
      <c r="G3718" s="1">
        <v>403.0</v>
      </c>
      <c r="H3718" s="1">
        <v>-2.0</v>
      </c>
      <c r="I3718" s="1" t="s">
        <v>4375</v>
      </c>
      <c r="J3718" s="5">
        <v>2.0</v>
      </c>
    </row>
    <row r="3719" hidden="1">
      <c r="A3719" s="1" t="s">
        <v>4376</v>
      </c>
      <c r="B3719" s="1">
        <v>246974.0</v>
      </c>
      <c r="C3719" s="1">
        <v>8.0</v>
      </c>
      <c r="D3719" s="1">
        <v>13.0</v>
      </c>
      <c r="E3719" s="1">
        <f t="shared" si="1"/>
        <v>6</v>
      </c>
      <c r="F3719" s="1" t="str">
        <f>VLOOKUP(E3719,State_code!$B$1:$C$56, 2, FALSE)</f>
        <v>CA</v>
      </c>
      <c r="G3719" s="1">
        <v>612.0</v>
      </c>
      <c r="H3719" s="1">
        <v>-2.0</v>
      </c>
      <c r="I3719" s="1" t="s">
        <v>4376</v>
      </c>
      <c r="J3719" s="5">
        <v>2.0</v>
      </c>
    </row>
    <row r="3720" hidden="1">
      <c r="A3720" s="1" t="s">
        <v>4377</v>
      </c>
      <c r="B3720" s="1">
        <v>247010.0</v>
      </c>
      <c r="C3720" s="1">
        <v>7.0</v>
      </c>
      <c r="D3720" s="1">
        <v>-2.0</v>
      </c>
      <c r="E3720" s="1">
        <f t="shared" si="1"/>
        <v>16</v>
      </c>
      <c r="F3720" s="1" t="str">
        <f>VLOOKUP(E3720,State_code!$B$1:$C$56, 2, FALSE)</f>
        <v>ID</v>
      </c>
      <c r="G3720" s="1">
        <v>1601.0</v>
      </c>
      <c r="H3720" s="1">
        <v>-2.0</v>
      </c>
      <c r="I3720" s="1" t="s">
        <v>4377</v>
      </c>
      <c r="J3720" s="5">
        <v>2.0</v>
      </c>
    </row>
    <row r="3721" hidden="1">
      <c r="A3721" s="1" t="s">
        <v>4378</v>
      </c>
      <c r="B3721" s="1">
        <v>247047.0</v>
      </c>
      <c r="C3721" s="1">
        <v>7.0</v>
      </c>
      <c r="D3721" s="1">
        <v>-2.0</v>
      </c>
      <c r="E3721" s="1">
        <f t="shared" si="1"/>
        <v>16</v>
      </c>
      <c r="F3721" s="1" t="str">
        <f>VLOOKUP(E3721,State_code!$B$1:$C$56, 2, FALSE)</f>
        <v>ID</v>
      </c>
      <c r="G3721" s="1">
        <v>1601.0</v>
      </c>
      <c r="H3721" s="1">
        <v>-2.0</v>
      </c>
      <c r="I3721" s="1" t="s">
        <v>4378</v>
      </c>
      <c r="J3721" s="5">
        <v>2.0</v>
      </c>
    </row>
    <row r="3722" hidden="1">
      <c r="A3722" s="1" t="s">
        <v>4379</v>
      </c>
      <c r="B3722" s="1">
        <v>247065.0</v>
      </c>
      <c r="C3722" s="1">
        <v>5.0</v>
      </c>
      <c r="D3722" s="1">
        <v>26.0</v>
      </c>
      <c r="E3722" s="1">
        <f t="shared" si="1"/>
        <v>21</v>
      </c>
      <c r="F3722" s="1" t="str">
        <f>VLOOKUP(E3722,State_code!$B$1:$C$56, 2, FALSE)</f>
        <v>KY</v>
      </c>
      <c r="G3722" s="1">
        <v>2104.0</v>
      </c>
      <c r="H3722" s="1">
        <v>-2.0</v>
      </c>
      <c r="I3722" s="1" t="s">
        <v>4379</v>
      </c>
      <c r="J3722" s="5">
        <v>2.0</v>
      </c>
    </row>
    <row r="3723" hidden="1">
      <c r="A3723" s="1" t="s">
        <v>4380</v>
      </c>
      <c r="B3723" s="1">
        <v>247083.0</v>
      </c>
      <c r="C3723" s="1">
        <v>5.0</v>
      </c>
      <c r="D3723" s="1">
        <v>-2.0</v>
      </c>
      <c r="E3723" s="1">
        <f t="shared" si="1"/>
        <v>22</v>
      </c>
      <c r="F3723" s="1" t="str">
        <f>VLOOKUP(E3723,State_code!$B$1:$C$56, 2, FALSE)</f>
        <v>LA</v>
      </c>
      <c r="G3723" s="1">
        <v>2202.0</v>
      </c>
      <c r="H3723" s="1">
        <v>-2.0</v>
      </c>
      <c r="I3723" s="1" t="s">
        <v>4380</v>
      </c>
      <c r="J3723" s="5">
        <v>2.0</v>
      </c>
    </row>
    <row r="3724" hidden="1">
      <c r="A3724" s="1" t="s">
        <v>4381</v>
      </c>
      <c r="B3724" s="1">
        <v>247153.0</v>
      </c>
      <c r="C3724" s="1">
        <v>3.0</v>
      </c>
      <c r="D3724" s="1">
        <v>-2.0</v>
      </c>
      <c r="E3724" s="1">
        <f t="shared" si="1"/>
        <v>26</v>
      </c>
      <c r="F3724" s="1" t="str">
        <f>VLOOKUP(E3724,State_code!$B$1:$C$56, 2, FALSE)</f>
        <v>MI</v>
      </c>
      <c r="G3724" s="1">
        <v>2613.0</v>
      </c>
      <c r="H3724" s="1">
        <v>-2.0</v>
      </c>
      <c r="I3724" s="1" t="s">
        <v>4381</v>
      </c>
      <c r="J3724" s="5">
        <v>1.0</v>
      </c>
    </row>
    <row r="3725" hidden="1">
      <c r="A3725" s="1" t="s">
        <v>4382</v>
      </c>
      <c r="B3725" s="1">
        <v>247162.0</v>
      </c>
      <c r="C3725" s="1">
        <v>3.0</v>
      </c>
      <c r="D3725" s="1">
        <v>24.0</v>
      </c>
      <c r="E3725" s="1">
        <f t="shared" si="1"/>
        <v>26</v>
      </c>
      <c r="F3725" s="1" t="str">
        <f>VLOOKUP(E3725,State_code!$B$1:$C$56, 2, FALSE)</f>
        <v>MI</v>
      </c>
      <c r="G3725" s="1">
        <v>2613.0</v>
      </c>
      <c r="H3725" s="1">
        <v>-2.0</v>
      </c>
      <c r="I3725" s="1" t="s">
        <v>4382</v>
      </c>
      <c r="J3725" s="5">
        <v>1.0</v>
      </c>
    </row>
    <row r="3726" hidden="1">
      <c r="A3726" s="1" t="s">
        <v>4383</v>
      </c>
      <c r="B3726" s="1">
        <v>247409.0</v>
      </c>
      <c r="C3726" s="1">
        <v>3.0</v>
      </c>
      <c r="D3726" s="1">
        <v>-2.0</v>
      </c>
      <c r="E3726" s="1">
        <f t="shared" si="1"/>
        <v>26</v>
      </c>
      <c r="F3726" s="1" t="str">
        <f>VLOOKUP(E3726,State_code!$B$1:$C$56, 2, FALSE)</f>
        <v>MI</v>
      </c>
      <c r="G3726" s="1">
        <v>2608.0</v>
      </c>
      <c r="H3726" s="1">
        <v>-2.0</v>
      </c>
      <c r="I3726" s="1" t="s">
        <v>4383</v>
      </c>
      <c r="J3726" s="5">
        <v>1.0</v>
      </c>
    </row>
    <row r="3727" hidden="1">
      <c r="A3727" s="1" t="s">
        <v>4384</v>
      </c>
      <c r="B3727" s="1">
        <v>247603.0</v>
      </c>
      <c r="C3727" s="1">
        <v>2.0</v>
      </c>
      <c r="D3727" s="1">
        <v>2.0</v>
      </c>
      <c r="E3727" s="1">
        <f t="shared" si="1"/>
        <v>34</v>
      </c>
      <c r="F3727" s="1" t="str">
        <f>VLOOKUP(E3727,State_code!$B$1:$C$56, 2, FALSE)</f>
        <v>NJ</v>
      </c>
      <c r="G3727" s="1">
        <v>3405.0</v>
      </c>
      <c r="H3727" s="1">
        <v>-2.0</v>
      </c>
      <c r="I3727" s="1" t="s">
        <v>4384</v>
      </c>
      <c r="J3727" s="5">
        <v>1.0</v>
      </c>
    </row>
    <row r="3728" hidden="1">
      <c r="A3728" s="1" t="s">
        <v>241</v>
      </c>
      <c r="B3728" s="1">
        <v>247649.0</v>
      </c>
      <c r="C3728" s="1">
        <v>1.0</v>
      </c>
      <c r="D3728" s="1">
        <v>23.0</v>
      </c>
      <c r="E3728" s="1">
        <f t="shared" si="1"/>
        <v>50</v>
      </c>
      <c r="F3728" s="1" t="str">
        <f>VLOOKUP(E3728,State_code!$B$1:$C$56, 2, FALSE)</f>
        <v>VT</v>
      </c>
      <c r="G3728" s="1">
        <v>5000.0</v>
      </c>
      <c r="H3728" s="1">
        <v>-2.0</v>
      </c>
      <c r="I3728" s="1" t="s">
        <v>241</v>
      </c>
      <c r="J3728" s="5">
        <v>4.0</v>
      </c>
    </row>
    <row r="3729" hidden="1">
      <c r="A3729" s="1" t="s">
        <v>4385</v>
      </c>
      <c r="B3729" s="1">
        <v>247737.0</v>
      </c>
      <c r="C3729" s="1">
        <v>5.0</v>
      </c>
      <c r="D3729" s="1">
        <v>-2.0</v>
      </c>
      <c r="E3729" s="1">
        <f t="shared" si="1"/>
        <v>28</v>
      </c>
      <c r="F3729" s="1" t="str">
        <f>VLOOKUP(E3729,State_code!$B$1:$C$56, 2, FALSE)</f>
        <v>MS</v>
      </c>
      <c r="G3729" s="1">
        <v>2803.0</v>
      </c>
      <c r="H3729" s="1">
        <v>-2.0</v>
      </c>
      <c r="I3729" s="1" t="s">
        <v>4385</v>
      </c>
      <c r="J3729" s="5">
        <v>2.0</v>
      </c>
    </row>
    <row r="3730" hidden="1">
      <c r="A3730" s="1" t="s">
        <v>4386</v>
      </c>
      <c r="B3730" s="1">
        <v>247773.0</v>
      </c>
      <c r="C3730" s="1">
        <v>3.0</v>
      </c>
      <c r="D3730" s="1">
        <v>24.0</v>
      </c>
      <c r="E3730" s="1">
        <f t="shared" si="1"/>
        <v>26</v>
      </c>
      <c r="F3730" s="1" t="str">
        <f>VLOOKUP(E3730,State_code!$B$1:$C$56, 2, FALSE)</f>
        <v>MI</v>
      </c>
      <c r="G3730" s="1">
        <v>2611.0</v>
      </c>
      <c r="H3730" s="1">
        <v>-2.0</v>
      </c>
      <c r="I3730" s="1" t="s">
        <v>4386</v>
      </c>
      <c r="J3730" s="5">
        <v>2.0</v>
      </c>
    </row>
    <row r="3731" hidden="1">
      <c r="A3731" s="1" t="s">
        <v>4387</v>
      </c>
      <c r="B3731" s="1">
        <v>247834.0</v>
      </c>
      <c r="C3731" s="1">
        <v>6.0</v>
      </c>
      <c r="D3731" s="1">
        <v>14.0</v>
      </c>
      <c r="E3731" s="1">
        <f t="shared" si="1"/>
        <v>48</v>
      </c>
      <c r="F3731" s="1" t="str">
        <f>VLOOKUP(E3731,State_code!$B$1:$C$56, 2, FALSE)</f>
        <v>TX</v>
      </c>
      <c r="G3731" s="1">
        <v>4803.0</v>
      </c>
      <c r="H3731" s="1">
        <v>-2.0</v>
      </c>
      <c r="I3731" s="1" t="s">
        <v>4387</v>
      </c>
      <c r="J3731" s="5">
        <v>2.0</v>
      </c>
    </row>
    <row r="3732" hidden="1">
      <c r="A3732" s="1" t="s">
        <v>4388</v>
      </c>
      <c r="B3732" s="1">
        <v>247940.0</v>
      </c>
      <c r="C3732" s="1">
        <v>5.0</v>
      </c>
      <c r="D3732" s="1">
        <v>6.0</v>
      </c>
      <c r="E3732" s="1">
        <f t="shared" si="1"/>
        <v>21</v>
      </c>
      <c r="F3732" s="1" t="str">
        <f>VLOOKUP(E3732,State_code!$B$1:$C$56, 2, FALSE)</f>
        <v>KY</v>
      </c>
      <c r="G3732" s="1">
        <v>2102.0</v>
      </c>
      <c r="H3732" s="1">
        <v>-2.0</v>
      </c>
      <c r="I3732" s="1" t="s">
        <v>4388</v>
      </c>
      <c r="J3732" s="5">
        <v>3.0</v>
      </c>
    </row>
    <row r="3733" hidden="1">
      <c r="A3733" s="1" t="s">
        <v>4389</v>
      </c>
      <c r="B3733" s="1">
        <v>248192.0</v>
      </c>
      <c r="C3733" s="1">
        <v>5.0</v>
      </c>
      <c r="D3733" s="1">
        <v>-2.0</v>
      </c>
      <c r="E3733" s="1">
        <f t="shared" si="1"/>
        <v>21</v>
      </c>
      <c r="F3733" s="1" t="str">
        <f>VLOOKUP(E3733,State_code!$B$1:$C$56, 2, FALSE)</f>
        <v>KY</v>
      </c>
      <c r="G3733" s="1">
        <v>2105.0</v>
      </c>
      <c r="H3733" s="1">
        <v>-2.0</v>
      </c>
      <c r="I3733" s="1" t="s">
        <v>4389</v>
      </c>
      <c r="J3733" s="5">
        <v>2.0</v>
      </c>
    </row>
    <row r="3734" hidden="1">
      <c r="A3734" s="1" t="s">
        <v>4390</v>
      </c>
      <c r="B3734" s="1">
        <v>248527.0</v>
      </c>
      <c r="C3734" s="1">
        <v>5.0</v>
      </c>
      <c r="D3734" s="1">
        <v>-2.0</v>
      </c>
      <c r="E3734" s="1">
        <f t="shared" si="1"/>
        <v>22</v>
      </c>
      <c r="F3734" s="1" t="str">
        <f>VLOOKUP(E3734,State_code!$B$1:$C$56, 2, FALSE)</f>
        <v>LA</v>
      </c>
      <c r="G3734" s="1">
        <v>2205.0</v>
      </c>
      <c r="H3734" s="1">
        <v>-2.0</v>
      </c>
      <c r="I3734" s="1" t="s">
        <v>4390</v>
      </c>
      <c r="J3734" s="5">
        <v>2.0</v>
      </c>
    </row>
    <row r="3735" hidden="1">
      <c r="A3735" s="1" t="s">
        <v>4391</v>
      </c>
      <c r="B3735" s="1">
        <v>248606.0</v>
      </c>
      <c r="C3735" s="1">
        <v>6.0</v>
      </c>
      <c r="D3735" s="1">
        <v>-2.0</v>
      </c>
      <c r="E3735" s="1">
        <f t="shared" si="1"/>
        <v>40</v>
      </c>
      <c r="F3735" s="1" t="str">
        <f>VLOOKUP(E3735,State_code!$B$1:$C$56, 2, FALSE)</f>
        <v>OK</v>
      </c>
      <c r="G3735" s="1">
        <v>4004.0</v>
      </c>
      <c r="H3735" s="1">
        <v>-2.0</v>
      </c>
      <c r="I3735" s="1" t="s">
        <v>4391</v>
      </c>
      <c r="J3735" s="5">
        <v>2.0</v>
      </c>
    </row>
    <row r="3736" hidden="1">
      <c r="A3736" s="1" t="s">
        <v>4392</v>
      </c>
      <c r="B3736" s="1">
        <v>248624.0</v>
      </c>
      <c r="C3736" s="1">
        <v>2.0</v>
      </c>
      <c r="D3736" s="1">
        <v>-2.0</v>
      </c>
      <c r="E3736" s="1">
        <f t="shared" si="1"/>
        <v>42</v>
      </c>
      <c r="F3736" s="1" t="str">
        <f>VLOOKUP(E3736,State_code!$B$1:$C$56, 2, FALSE)</f>
        <v>PA</v>
      </c>
      <c r="G3736" s="1">
        <v>4214.0</v>
      </c>
      <c r="H3736" s="1">
        <v>-2.0</v>
      </c>
      <c r="I3736" s="1" t="s">
        <v>4392</v>
      </c>
      <c r="J3736" s="5">
        <v>2.0</v>
      </c>
    </row>
    <row r="3737" hidden="1">
      <c r="A3737" s="1" t="s">
        <v>4393</v>
      </c>
      <c r="B3737" s="1">
        <v>248633.0</v>
      </c>
      <c r="C3737" s="1">
        <v>2.0</v>
      </c>
      <c r="D3737" s="1">
        <v>-2.0</v>
      </c>
      <c r="E3737" s="1">
        <f t="shared" si="1"/>
        <v>42</v>
      </c>
      <c r="F3737" s="1" t="str">
        <f>VLOOKUP(E3737,State_code!$B$1:$C$56, 2, FALSE)</f>
        <v>PA</v>
      </c>
      <c r="G3737" s="1">
        <v>4213.0</v>
      </c>
      <c r="H3737" s="1">
        <v>-2.0</v>
      </c>
      <c r="I3737" s="1" t="s">
        <v>4393</v>
      </c>
      <c r="J3737" s="5">
        <v>1.0</v>
      </c>
    </row>
    <row r="3738" hidden="1">
      <c r="A3738" s="1" t="s">
        <v>4394</v>
      </c>
      <c r="B3738" s="1">
        <v>248660.0</v>
      </c>
      <c r="C3738" s="1">
        <v>5.0</v>
      </c>
      <c r="D3738" s="1">
        <v>-2.0</v>
      </c>
      <c r="E3738" s="1">
        <f t="shared" si="1"/>
        <v>47</v>
      </c>
      <c r="F3738" s="1" t="str">
        <f>VLOOKUP(E3738,State_code!$B$1:$C$56, 2, FALSE)</f>
        <v>TN</v>
      </c>
      <c r="G3738" s="1">
        <v>4702.0</v>
      </c>
      <c r="H3738" s="1">
        <v>-2.0</v>
      </c>
      <c r="I3738" s="1" t="s">
        <v>4394</v>
      </c>
      <c r="J3738" s="5">
        <v>1.0</v>
      </c>
    </row>
    <row r="3739" hidden="1">
      <c r="A3739" s="1" t="s">
        <v>4395</v>
      </c>
      <c r="B3739" s="1">
        <v>248703.0</v>
      </c>
      <c r="C3739" s="1">
        <v>6.0</v>
      </c>
      <c r="D3739" s="1">
        <v>-2.0</v>
      </c>
      <c r="E3739" s="1">
        <f t="shared" si="1"/>
        <v>48</v>
      </c>
      <c r="F3739" s="1" t="str">
        <f>VLOOKUP(E3739,State_code!$B$1:$C$56, 2, FALSE)</f>
        <v>TX</v>
      </c>
      <c r="G3739" s="1">
        <v>4824.0</v>
      </c>
      <c r="H3739" s="1">
        <v>-2.0</v>
      </c>
      <c r="I3739" s="1" t="s">
        <v>4395</v>
      </c>
      <c r="J3739" s="5">
        <v>2.0</v>
      </c>
    </row>
    <row r="3740" hidden="1">
      <c r="A3740" s="1" t="s">
        <v>4396</v>
      </c>
      <c r="B3740" s="1">
        <v>248925.0</v>
      </c>
      <c r="C3740" s="1">
        <v>5.0</v>
      </c>
      <c r="D3740" s="1">
        <v>-2.0</v>
      </c>
      <c r="E3740" s="1">
        <f t="shared" si="1"/>
        <v>47</v>
      </c>
      <c r="F3740" s="1" t="str">
        <f>VLOOKUP(E3740,State_code!$B$1:$C$56, 2, FALSE)</f>
        <v>TN</v>
      </c>
      <c r="G3740" s="1">
        <v>4707.0</v>
      </c>
      <c r="H3740" s="1">
        <v>-2.0</v>
      </c>
      <c r="I3740" s="1" t="s">
        <v>4396</v>
      </c>
      <c r="J3740" s="5">
        <v>4.0</v>
      </c>
    </row>
    <row r="3741" hidden="1">
      <c r="A3741" s="1" t="s">
        <v>4397</v>
      </c>
      <c r="B3741" s="1">
        <v>248934.0</v>
      </c>
      <c r="C3741" s="1">
        <v>5.0</v>
      </c>
      <c r="D3741" s="1">
        <v>19.0</v>
      </c>
      <c r="E3741" s="1">
        <f t="shared" si="1"/>
        <v>51</v>
      </c>
      <c r="F3741" s="1" t="str">
        <f>VLOOKUP(E3741,State_code!$B$1:$C$56, 2, FALSE)</f>
        <v>VA</v>
      </c>
      <c r="G3741" s="1">
        <v>5102.0</v>
      </c>
      <c r="H3741" s="1">
        <v>-2.0</v>
      </c>
      <c r="I3741" s="1" t="s">
        <v>4397</v>
      </c>
      <c r="J3741" s="5">
        <v>2.0</v>
      </c>
    </row>
    <row r="3742" hidden="1">
      <c r="A3742" s="1" t="s">
        <v>4398</v>
      </c>
      <c r="B3742" s="1">
        <v>249061.0</v>
      </c>
      <c r="C3742" s="1">
        <v>3.0</v>
      </c>
      <c r="D3742" s="1">
        <v>-2.0</v>
      </c>
      <c r="E3742" s="1">
        <f t="shared" si="1"/>
        <v>17</v>
      </c>
      <c r="F3742" s="1" t="str">
        <f>VLOOKUP(E3742,State_code!$B$1:$C$56, 2, FALSE)</f>
        <v>IL</v>
      </c>
      <c r="G3742" s="1">
        <v>1707.0</v>
      </c>
      <c r="H3742" s="1">
        <v>-2.0</v>
      </c>
      <c r="I3742" s="1" t="s">
        <v>4398</v>
      </c>
      <c r="J3742" s="5">
        <v>3.0</v>
      </c>
    </row>
    <row r="3743" hidden="1">
      <c r="A3743" s="1" t="s">
        <v>4399</v>
      </c>
      <c r="B3743" s="1">
        <v>249238.0</v>
      </c>
      <c r="C3743" s="1">
        <v>6.0</v>
      </c>
      <c r="D3743" s="1">
        <v>-2.0</v>
      </c>
      <c r="E3743" s="1">
        <f t="shared" si="1"/>
        <v>48</v>
      </c>
      <c r="F3743" s="1" t="str">
        <f>VLOOKUP(E3743,State_code!$B$1:$C$56, 2, FALSE)</f>
        <v>TX</v>
      </c>
      <c r="G3743" s="1">
        <v>4838.0</v>
      </c>
      <c r="H3743" s="1">
        <v>-2.0</v>
      </c>
      <c r="I3743" s="1" t="s">
        <v>4399</v>
      </c>
      <c r="J3743" s="5">
        <v>3.0</v>
      </c>
    </row>
    <row r="3744" hidden="1">
      <c r="A3744" s="1" t="s">
        <v>4400</v>
      </c>
      <c r="B3744" s="1">
        <v>249609.0</v>
      </c>
      <c r="C3744" s="1">
        <v>2.0</v>
      </c>
      <c r="D3744" s="1">
        <v>10.0</v>
      </c>
      <c r="E3744" s="1">
        <f t="shared" si="1"/>
        <v>42</v>
      </c>
      <c r="F3744" s="1" t="str">
        <f>VLOOKUP(E3744,State_code!$B$1:$C$56, 2, FALSE)</f>
        <v>PA</v>
      </c>
      <c r="G3744" s="1">
        <v>4208.0</v>
      </c>
      <c r="H3744" s="1">
        <v>-2.0</v>
      </c>
      <c r="I3744" s="1" t="s">
        <v>4400</v>
      </c>
      <c r="J3744" s="5">
        <v>2.0</v>
      </c>
    </row>
    <row r="3745" hidden="1">
      <c r="A3745" s="1" t="s">
        <v>4401</v>
      </c>
      <c r="B3745" s="1">
        <v>250027.0</v>
      </c>
      <c r="C3745" s="1">
        <v>2.0</v>
      </c>
      <c r="D3745" s="1">
        <v>7.0</v>
      </c>
      <c r="E3745" s="1">
        <f t="shared" si="1"/>
        <v>42</v>
      </c>
      <c r="F3745" s="1" t="str">
        <f>VLOOKUP(E3745,State_code!$B$1:$C$56, 2, FALSE)</f>
        <v>PA</v>
      </c>
      <c r="G3745" s="1">
        <v>4214.0</v>
      </c>
      <c r="H3745" s="1">
        <v>-2.0</v>
      </c>
      <c r="I3745" s="1" t="s">
        <v>4401</v>
      </c>
      <c r="J3745" s="5">
        <v>1.0</v>
      </c>
    </row>
    <row r="3746" hidden="1">
      <c r="A3746" s="1" t="s">
        <v>4402</v>
      </c>
      <c r="B3746" s="1">
        <v>250285.0</v>
      </c>
      <c r="C3746" s="1">
        <v>2.0</v>
      </c>
      <c r="D3746" s="1">
        <v>-2.0</v>
      </c>
      <c r="E3746" s="1">
        <f t="shared" si="1"/>
        <v>42</v>
      </c>
      <c r="F3746" s="1" t="str">
        <f>VLOOKUP(E3746,State_code!$B$1:$C$56, 2, FALSE)</f>
        <v>PA</v>
      </c>
      <c r="G3746" s="1">
        <v>4202.0</v>
      </c>
      <c r="H3746" s="1">
        <v>-2.0</v>
      </c>
      <c r="I3746" s="1" t="s">
        <v>4402</v>
      </c>
      <c r="J3746" s="5">
        <v>1.0</v>
      </c>
    </row>
    <row r="3747" hidden="1">
      <c r="A3747" s="1" t="s">
        <v>4403</v>
      </c>
      <c r="B3747" s="1">
        <v>250744.0</v>
      </c>
      <c r="C3747" s="1">
        <v>3.0</v>
      </c>
      <c r="D3747" s="1">
        <v>-2.0</v>
      </c>
      <c r="E3747" s="1">
        <f t="shared" si="1"/>
        <v>26</v>
      </c>
      <c r="F3747" s="1" t="str">
        <f>VLOOKUP(E3747,State_code!$B$1:$C$56, 2, FALSE)</f>
        <v>MI</v>
      </c>
      <c r="G3747" s="1">
        <v>2610.0</v>
      </c>
      <c r="H3747" s="1">
        <v>-2.0</v>
      </c>
      <c r="I3747" s="1" t="s">
        <v>4403</v>
      </c>
      <c r="J3747" s="5">
        <v>1.0</v>
      </c>
    </row>
    <row r="3748" hidden="1">
      <c r="A3748" s="1" t="s">
        <v>4404</v>
      </c>
      <c r="B3748" s="1">
        <v>250902.0</v>
      </c>
      <c r="C3748" s="1">
        <v>3.0</v>
      </c>
      <c r="D3748" s="1">
        <v>-2.0</v>
      </c>
      <c r="E3748" s="1">
        <f t="shared" si="1"/>
        <v>39</v>
      </c>
      <c r="F3748" s="1" t="str">
        <f>VLOOKUP(E3748,State_code!$B$1:$C$56, 2, FALSE)</f>
        <v>OH</v>
      </c>
      <c r="G3748" s="1">
        <v>3908.0</v>
      </c>
      <c r="H3748" s="1">
        <v>-2.0</v>
      </c>
      <c r="I3748" s="1" t="s">
        <v>4404</v>
      </c>
      <c r="J3748" s="5">
        <v>1.0</v>
      </c>
    </row>
    <row r="3749" hidden="1">
      <c r="A3749" s="1" t="s">
        <v>4405</v>
      </c>
      <c r="B3749" s="1">
        <v>250993.0</v>
      </c>
      <c r="C3749" s="1">
        <v>6.0</v>
      </c>
      <c r="D3749" s="1">
        <v>-2.0</v>
      </c>
      <c r="E3749" s="1">
        <f t="shared" si="1"/>
        <v>40</v>
      </c>
      <c r="F3749" s="1" t="str">
        <f>VLOOKUP(E3749,State_code!$B$1:$C$56, 2, FALSE)</f>
        <v>OK</v>
      </c>
      <c r="G3749" s="1">
        <v>4004.0</v>
      </c>
      <c r="H3749" s="1">
        <v>-2.0</v>
      </c>
      <c r="I3749" s="1" t="s">
        <v>4405</v>
      </c>
      <c r="J3749" s="5">
        <v>1.0</v>
      </c>
    </row>
    <row r="3750" hidden="1">
      <c r="A3750" s="1" t="s">
        <v>4406</v>
      </c>
      <c r="B3750" s="1">
        <v>251260.0</v>
      </c>
      <c r="C3750" s="1">
        <v>5.0</v>
      </c>
      <c r="D3750" s="1">
        <v>4.0</v>
      </c>
      <c r="E3750" s="1">
        <f t="shared" si="1"/>
        <v>1</v>
      </c>
      <c r="F3750" s="1" t="str">
        <f>VLOOKUP(E3750,State_code!$B$1:$C$56, 2, FALSE)</f>
        <v>AL</v>
      </c>
      <c r="G3750" s="1">
        <v>103.0</v>
      </c>
      <c r="H3750" s="1">
        <v>-2.0</v>
      </c>
      <c r="I3750" s="1" t="s">
        <v>4406</v>
      </c>
      <c r="J3750" s="5">
        <v>1.0</v>
      </c>
    </row>
    <row r="3751" hidden="1">
      <c r="A3751" s="1" t="s">
        <v>4407</v>
      </c>
      <c r="B3751" s="1">
        <v>251312.0</v>
      </c>
      <c r="C3751" s="1">
        <v>5.0</v>
      </c>
      <c r="D3751" s="1">
        <v>17.0</v>
      </c>
      <c r="E3751" s="1">
        <f t="shared" si="1"/>
        <v>45</v>
      </c>
      <c r="F3751" s="1" t="str">
        <f>VLOOKUP(E3751,State_code!$B$1:$C$56, 2, FALSE)</f>
        <v>SC</v>
      </c>
      <c r="G3751" s="1">
        <v>4506.0</v>
      </c>
      <c r="H3751" s="1">
        <v>-2.0</v>
      </c>
      <c r="I3751" s="1" t="s">
        <v>4407</v>
      </c>
      <c r="J3751" s="5">
        <v>2.0</v>
      </c>
    </row>
    <row r="3752" hidden="1">
      <c r="A3752" s="1" t="s">
        <v>4408</v>
      </c>
      <c r="B3752" s="1">
        <v>260336.0</v>
      </c>
      <c r="C3752" s="1">
        <v>4.0</v>
      </c>
      <c r="D3752" s="1">
        <v>-2.0</v>
      </c>
      <c r="E3752" s="1">
        <f t="shared" si="1"/>
        <v>29</v>
      </c>
      <c r="F3752" s="1" t="str">
        <f>VLOOKUP(E3752,State_code!$B$1:$C$56, 2, FALSE)</f>
        <v>MO</v>
      </c>
      <c r="G3752" s="1">
        <v>2904.0</v>
      </c>
      <c r="H3752" s="1">
        <v>-2.0</v>
      </c>
      <c r="I3752" s="1" t="s">
        <v>4408</v>
      </c>
      <c r="J3752" s="5">
        <v>1.0</v>
      </c>
    </row>
    <row r="3753" hidden="1">
      <c r="A3753" s="1" t="s">
        <v>4409</v>
      </c>
      <c r="B3753" s="1">
        <v>260363.0</v>
      </c>
      <c r="C3753" s="1">
        <v>2.0</v>
      </c>
      <c r="D3753" s="1">
        <v>-2.0</v>
      </c>
      <c r="E3753" s="1">
        <f t="shared" si="1"/>
        <v>42</v>
      </c>
      <c r="F3753" s="1" t="str">
        <f>VLOOKUP(E3753,State_code!$B$1:$C$56, 2, FALSE)</f>
        <v>PA</v>
      </c>
      <c r="G3753" s="1">
        <v>4214.0</v>
      </c>
      <c r="H3753" s="1">
        <v>-2.0</v>
      </c>
      <c r="I3753" s="1" t="s">
        <v>4409</v>
      </c>
      <c r="J3753" s="5">
        <v>1.0</v>
      </c>
    </row>
    <row r="3754" hidden="1">
      <c r="A3754" s="1" t="s">
        <v>4410</v>
      </c>
      <c r="B3754" s="1">
        <v>260372.0</v>
      </c>
      <c r="C3754" s="1">
        <v>3.0</v>
      </c>
      <c r="D3754" s="1">
        <v>33.0</v>
      </c>
      <c r="E3754" s="1">
        <f t="shared" si="1"/>
        <v>55</v>
      </c>
      <c r="F3754" s="1" t="str">
        <f>VLOOKUP(E3754,State_code!$B$1:$C$56, 2, FALSE)</f>
        <v>WI</v>
      </c>
      <c r="G3754" s="1">
        <v>5507.0</v>
      </c>
      <c r="H3754" s="1">
        <v>-2.0</v>
      </c>
      <c r="I3754" s="1" t="s">
        <v>4410</v>
      </c>
      <c r="J3754" s="5">
        <v>2.0</v>
      </c>
    </row>
    <row r="3755" hidden="1">
      <c r="A3755" s="1" t="s">
        <v>4411</v>
      </c>
      <c r="B3755" s="1">
        <v>260664.0</v>
      </c>
      <c r="C3755" s="1">
        <v>5.0</v>
      </c>
      <c r="D3755" s="1">
        <v>-2.0</v>
      </c>
      <c r="E3755" s="1">
        <f t="shared" si="1"/>
        <v>22</v>
      </c>
      <c r="F3755" s="1" t="str">
        <f>VLOOKUP(E3755,State_code!$B$1:$C$56, 2, FALSE)</f>
        <v>LA</v>
      </c>
      <c r="G3755" s="1">
        <v>2204.0</v>
      </c>
      <c r="H3755" s="1">
        <v>-2.0</v>
      </c>
      <c r="I3755" s="1" t="s">
        <v>4411</v>
      </c>
      <c r="J3755" s="5">
        <v>2.0</v>
      </c>
    </row>
    <row r="3756" hidden="1">
      <c r="A3756" s="1" t="s">
        <v>4412</v>
      </c>
      <c r="B3756" s="1">
        <v>260691.0</v>
      </c>
      <c r="C3756" s="1">
        <v>6.0</v>
      </c>
      <c r="D3756" s="1">
        <v>10.0</v>
      </c>
      <c r="E3756" s="1">
        <f t="shared" si="1"/>
        <v>4</v>
      </c>
      <c r="F3756" s="1" t="str">
        <f>VLOOKUP(E3756,State_code!$B$1:$C$56, 2, FALSE)</f>
        <v>AZ</v>
      </c>
      <c r="G3756" s="1">
        <v>404.0</v>
      </c>
      <c r="H3756" s="1">
        <v>-2.0</v>
      </c>
      <c r="I3756" s="1" t="s">
        <v>4412</v>
      </c>
      <c r="J3756" s="5">
        <v>1.0</v>
      </c>
    </row>
    <row r="3757" hidden="1">
      <c r="A3757" s="1" t="s">
        <v>4413</v>
      </c>
      <c r="B3757" s="1">
        <v>260789.0</v>
      </c>
      <c r="C3757" s="1">
        <v>8.0</v>
      </c>
      <c r="D3757" s="1">
        <v>23.0</v>
      </c>
      <c r="E3757" s="1">
        <f t="shared" si="1"/>
        <v>6</v>
      </c>
      <c r="F3757" s="1" t="str">
        <f>VLOOKUP(E3757,State_code!$B$1:$C$56, 2, FALSE)</f>
        <v>CA</v>
      </c>
      <c r="G3757" s="1">
        <v>628.0</v>
      </c>
      <c r="H3757" s="1">
        <v>-2.0</v>
      </c>
      <c r="I3757" s="1" t="s">
        <v>4413</v>
      </c>
      <c r="J3757" s="5">
        <v>1.0</v>
      </c>
    </row>
    <row r="3758" hidden="1">
      <c r="A3758" s="1" t="s">
        <v>4414</v>
      </c>
      <c r="B3758" s="1">
        <v>260813.0</v>
      </c>
      <c r="C3758" s="1">
        <v>7.0</v>
      </c>
      <c r="D3758" s="1">
        <v>26.0</v>
      </c>
      <c r="E3758" s="1">
        <f t="shared" si="1"/>
        <v>8</v>
      </c>
      <c r="F3758" s="1" t="str">
        <f>VLOOKUP(E3758,State_code!$B$1:$C$56, 2, FALSE)</f>
        <v>CO</v>
      </c>
      <c r="G3758" s="1">
        <v>806.0</v>
      </c>
      <c r="H3758" s="1">
        <v>-2.0</v>
      </c>
      <c r="I3758" s="1" t="s">
        <v>4414</v>
      </c>
      <c r="J3758" s="5">
        <v>1.0</v>
      </c>
    </row>
    <row r="3759" hidden="1">
      <c r="A3759" s="1" t="s">
        <v>4415</v>
      </c>
      <c r="B3759" s="1">
        <v>260929.0</v>
      </c>
      <c r="C3759" s="1">
        <v>7.0</v>
      </c>
      <c r="D3759" s="1">
        <v>-2.0</v>
      </c>
      <c r="E3759" s="1">
        <f t="shared" si="1"/>
        <v>16</v>
      </c>
      <c r="F3759" s="1" t="str">
        <f>VLOOKUP(E3759,State_code!$B$1:$C$56, 2, FALSE)</f>
        <v>ID</v>
      </c>
      <c r="G3759" s="1">
        <v>1602.0</v>
      </c>
      <c r="H3759" s="1">
        <v>-2.0</v>
      </c>
      <c r="I3759" s="1" t="s">
        <v>4415</v>
      </c>
      <c r="J3759" s="5">
        <v>1.0</v>
      </c>
    </row>
    <row r="3760" hidden="1">
      <c r="A3760" s="1" t="s">
        <v>4416</v>
      </c>
      <c r="B3760" s="1">
        <v>260965.0</v>
      </c>
      <c r="C3760" s="1">
        <v>3.0</v>
      </c>
      <c r="D3760" s="1">
        <v>-2.0</v>
      </c>
      <c r="E3760" s="1">
        <f t="shared" si="1"/>
        <v>17</v>
      </c>
      <c r="F3760" s="1" t="str">
        <f>VLOOKUP(E3760,State_code!$B$1:$C$56, 2, FALSE)</f>
        <v>IL</v>
      </c>
      <c r="G3760" s="1">
        <v>1716.0</v>
      </c>
      <c r="H3760" s="1">
        <v>-2.0</v>
      </c>
      <c r="I3760" s="1" t="s">
        <v>4416</v>
      </c>
      <c r="J3760" s="5">
        <v>1.0</v>
      </c>
    </row>
    <row r="3761" hidden="1">
      <c r="A3761" s="1" t="s">
        <v>2085</v>
      </c>
      <c r="B3761" s="1">
        <v>260992.0</v>
      </c>
      <c r="C3761" s="1">
        <v>3.0</v>
      </c>
      <c r="D3761" s="1">
        <v>26.0</v>
      </c>
      <c r="E3761" s="1">
        <f t="shared" si="1"/>
        <v>17</v>
      </c>
      <c r="F3761" s="1" t="str">
        <f>VLOOKUP(E3761,State_code!$B$1:$C$56, 2, FALSE)</f>
        <v>IL</v>
      </c>
      <c r="G3761" s="1">
        <v>1706.0</v>
      </c>
      <c r="H3761" s="1">
        <v>-2.0</v>
      </c>
      <c r="I3761" s="1" t="s">
        <v>2085</v>
      </c>
      <c r="J3761" s="5">
        <v>1.0</v>
      </c>
    </row>
    <row r="3762" hidden="1">
      <c r="A3762" s="1" t="s">
        <v>4417</v>
      </c>
      <c r="B3762" s="1">
        <v>261436.0</v>
      </c>
      <c r="C3762" s="1">
        <v>3.0</v>
      </c>
      <c r="D3762" s="1">
        <v>-2.0</v>
      </c>
      <c r="E3762" s="1">
        <f t="shared" si="1"/>
        <v>26</v>
      </c>
      <c r="F3762" s="1" t="str">
        <f>VLOOKUP(E3762,State_code!$B$1:$C$56, 2, FALSE)</f>
        <v>MI</v>
      </c>
      <c r="G3762" s="1">
        <v>2607.0</v>
      </c>
      <c r="H3762" s="1">
        <v>-2.0</v>
      </c>
      <c r="I3762" s="1" t="s">
        <v>4417</v>
      </c>
      <c r="J3762" s="5">
        <v>1.0</v>
      </c>
    </row>
    <row r="3763" hidden="1">
      <c r="A3763" s="1" t="s">
        <v>4418</v>
      </c>
      <c r="B3763" s="1">
        <v>261676.0</v>
      </c>
      <c r="C3763" s="1">
        <v>3.0</v>
      </c>
      <c r="D3763" s="1">
        <v>-2.0</v>
      </c>
      <c r="E3763" s="1">
        <f t="shared" si="1"/>
        <v>26</v>
      </c>
      <c r="F3763" s="1" t="str">
        <f>VLOOKUP(E3763,State_code!$B$1:$C$56, 2, FALSE)</f>
        <v>MI</v>
      </c>
      <c r="G3763" s="1">
        <v>2607.0</v>
      </c>
      <c r="H3763" s="1">
        <v>-2.0</v>
      </c>
      <c r="I3763" s="1" t="s">
        <v>4418</v>
      </c>
      <c r="J3763" s="5">
        <v>2.0</v>
      </c>
    </row>
    <row r="3764" hidden="1">
      <c r="A3764" s="1" t="s">
        <v>4419</v>
      </c>
      <c r="B3764" s="1">
        <v>261685.0</v>
      </c>
      <c r="C3764" s="1">
        <v>3.0</v>
      </c>
      <c r="D3764" s="1">
        <v>-2.0</v>
      </c>
      <c r="E3764" s="1">
        <f t="shared" si="1"/>
        <v>26</v>
      </c>
      <c r="F3764" s="1" t="str">
        <f>VLOOKUP(E3764,State_code!$B$1:$C$56, 2, FALSE)</f>
        <v>MI</v>
      </c>
      <c r="G3764" s="1">
        <v>2606.0</v>
      </c>
      <c r="H3764" s="1">
        <v>-2.0</v>
      </c>
      <c r="I3764" s="1" t="s">
        <v>4419</v>
      </c>
      <c r="J3764" s="5">
        <v>1.0</v>
      </c>
    </row>
    <row r="3765" hidden="1">
      <c r="A3765" s="1" t="s">
        <v>4420</v>
      </c>
      <c r="B3765" s="1">
        <v>261719.0</v>
      </c>
      <c r="C3765" s="1">
        <v>3.0</v>
      </c>
      <c r="D3765" s="1">
        <v>-2.0</v>
      </c>
      <c r="E3765" s="1">
        <f t="shared" si="1"/>
        <v>26</v>
      </c>
      <c r="F3765" s="1" t="str">
        <f>VLOOKUP(E3765,State_code!$B$1:$C$56, 2, FALSE)</f>
        <v>MI</v>
      </c>
      <c r="G3765" s="1">
        <v>2613.0</v>
      </c>
      <c r="H3765" s="1">
        <v>-2.0</v>
      </c>
      <c r="I3765" s="1" t="s">
        <v>4420</v>
      </c>
      <c r="J3765" s="5">
        <v>2.0</v>
      </c>
    </row>
    <row r="3766" hidden="1">
      <c r="A3766" s="1" t="s">
        <v>4421</v>
      </c>
      <c r="B3766" s="1">
        <v>261773.0</v>
      </c>
      <c r="C3766" s="1">
        <v>4.0</v>
      </c>
      <c r="D3766" s="1">
        <v>-2.0</v>
      </c>
      <c r="E3766" s="1">
        <f t="shared" si="1"/>
        <v>29</v>
      </c>
      <c r="F3766" s="1" t="str">
        <f>VLOOKUP(E3766,State_code!$B$1:$C$56, 2, FALSE)</f>
        <v>MO</v>
      </c>
      <c r="G3766" s="1">
        <v>2906.0</v>
      </c>
      <c r="H3766" s="1">
        <v>-2.0</v>
      </c>
      <c r="I3766" s="1" t="s">
        <v>4421</v>
      </c>
      <c r="J3766" s="5">
        <v>2.0</v>
      </c>
    </row>
    <row r="3767" hidden="1">
      <c r="A3767" s="1" t="s">
        <v>4422</v>
      </c>
      <c r="B3767" s="1">
        <v>261861.0</v>
      </c>
      <c r="C3767" s="1">
        <v>2.0</v>
      </c>
      <c r="D3767" s="1">
        <v>10.0</v>
      </c>
      <c r="E3767" s="1">
        <f t="shared" si="1"/>
        <v>42</v>
      </c>
      <c r="F3767" s="1" t="str">
        <f>VLOOKUP(E3767,State_code!$B$1:$C$56, 2, FALSE)</f>
        <v>PA</v>
      </c>
      <c r="G3767" s="1">
        <v>4214.0</v>
      </c>
      <c r="H3767" s="1" t="e">
        <v>#N/A</v>
      </c>
      <c r="I3767" s="1" t="s">
        <v>4422</v>
      </c>
      <c r="J3767" s="5">
        <v>4.0</v>
      </c>
    </row>
    <row r="3768" hidden="1">
      <c r="A3768" s="1" t="s">
        <v>4423</v>
      </c>
      <c r="B3768" s="1">
        <v>262031.0</v>
      </c>
      <c r="C3768" s="1">
        <v>4.0</v>
      </c>
      <c r="D3768" s="1">
        <v>1.0</v>
      </c>
      <c r="E3768" s="1">
        <f t="shared" si="1"/>
        <v>29</v>
      </c>
      <c r="F3768" s="1" t="str">
        <f>VLOOKUP(E3768,State_code!$B$1:$C$56, 2, FALSE)</f>
        <v>MO</v>
      </c>
      <c r="G3768" s="1">
        <v>2903.0</v>
      </c>
      <c r="H3768" s="1">
        <v>-2.0</v>
      </c>
      <c r="I3768" s="1" t="s">
        <v>4423</v>
      </c>
      <c r="J3768" s="5">
        <v>2.0</v>
      </c>
    </row>
    <row r="3769" hidden="1">
      <c r="A3769" s="1" t="s">
        <v>4424</v>
      </c>
      <c r="B3769" s="1">
        <v>262086.0</v>
      </c>
      <c r="C3769" s="1">
        <v>8.0</v>
      </c>
      <c r="D3769" s="1">
        <v>17.0</v>
      </c>
      <c r="E3769" s="1">
        <f t="shared" si="1"/>
        <v>6</v>
      </c>
      <c r="F3769" s="1" t="str">
        <f>VLOOKUP(E3769,State_code!$B$1:$C$56, 2, FALSE)</f>
        <v>CA</v>
      </c>
      <c r="G3769" s="1">
        <v>647.0</v>
      </c>
      <c r="H3769" s="1">
        <v>-2.0</v>
      </c>
      <c r="I3769" s="1" t="s">
        <v>4424</v>
      </c>
      <c r="J3769" s="5">
        <v>2.0</v>
      </c>
    </row>
    <row r="3770" hidden="1">
      <c r="A3770" s="1" t="s">
        <v>4425</v>
      </c>
      <c r="B3770" s="1">
        <v>262129.0</v>
      </c>
      <c r="C3770" s="1">
        <v>5.0</v>
      </c>
      <c r="D3770" s="1">
        <v>21.0</v>
      </c>
      <c r="E3770" s="1">
        <f t="shared" si="1"/>
        <v>12</v>
      </c>
      <c r="F3770" s="1" t="str">
        <f>VLOOKUP(E3770,State_code!$B$1:$C$56, 2, FALSE)</f>
        <v>FL</v>
      </c>
      <c r="G3770" s="1">
        <v>1217.0</v>
      </c>
      <c r="H3770" s="1">
        <v>-2.0</v>
      </c>
      <c r="I3770" s="1" t="s">
        <v>4425</v>
      </c>
      <c r="J3770" s="5">
        <v>1.0</v>
      </c>
    </row>
    <row r="3771" hidden="1">
      <c r="A3771" s="1" t="s">
        <v>4426</v>
      </c>
      <c r="B3771" s="1">
        <v>262165.0</v>
      </c>
      <c r="C3771" s="1">
        <v>7.0</v>
      </c>
      <c r="D3771" s="1">
        <v>-2.0</v>
      </c>
      <c r="E3771" s="1">
        <f t="shared" si="1"/>
        <v>30</v>
      </c>
      <c r="F3771" s="1" t="str">
        <f>VLOOKUP(E3771,State_code!$B$1:$C$56, 2, FALSE)</f>
        <v>MT</v>
      </c>
      <c r="G3771" s="1">
        <v>3002.0</v>
      </c>
      <c r="H3771" s="1">
        <v>42.0</v>
      </c>
      <c r="I3771" s="1" t="s">
        <v>4426</v>
      </c>
      <c r="J3771" s="5">
        <v>3.0</v>
      </c>
    </row>
    <row r="3772" hidden="1">
      <c r="A3772" s="1" t="s">
        <v>4427</v>
      </c>
      <c r="B3772" s="1">
        <v>262341.0</v>
      </c>
      <c r="C3772" s="1">
        <v>6.0</v>
      </c>
      <c r="D3772" s="1">
        <v>-2.0</v>
      </c>
      <c r="E3772" s="1">
        <f t="shared" si="1"/>
        <v>4</v>
      </c>
      <c r="F3772" s="1" t="str">
        <f>VLOOKUP(E3772,State_code!$B$1:$C$56, 2, FALSE)</f>
        <v>AZ</v>
      </c>
      <c r="G3772" s="1">
        <v>404.0</v>
      </c>
      <c r="H3772" s="1">
        <v>-2.0</v>
      </c>
      <c r="I3772" s="1" t="s">
        <v>4427</v>
      </c>
      <c r="J3772" s="5">
        <v>2.0</v>
      </c>
    </row>
    <row r="3773" hidden="1">
      <c r="A3773" s="1" t="s">
        <v>4428</v>
      </c>
      <c r="B3773" s="1">
        <v>262369.0</v>
      </c>
      <c r="C3773" s="1">
        <v>8.0</v>
      </c>
      <c r="D3773" s="1">
        <v>-2.0</v>
      </c>
      <c r="E3773" s="1">
        <f t="shared" si="1"/>
        <v>6</v>
      </c>
      <c r="F3773" s="1" t="str">
        <f>VLOOKUP(E3773,State_code!$B$1:$C$56, 2, FALSE)</f>
        <v>CA</v>
      </c>
      <c r="G3773" s="1">
        <v>613.0</v>
      </c>
      <c r="H3773" s="1">
        <v>-2.0</v>
      </c>
      <c r="I3773" s="1" t="s">
        <v>4428</v>
      </c>
      <c r="J3773" s="5">
        <v>2.0</v>
      </c>
    </row>
    <row r="3774" hidden="1">
      <c r="A3774" s="1" t="s">
        <v>4429</v>
      </c>
      <c r="B3774" s="1">
        <v>262457.0</v>
      </c>
      <c r="C3774" s="1">
        <v>8.0</v>
      </c>
      <c r="D3774" s="1">
        <v>9.0</v>
      </c>
      <c r="E3774" s="1">
        <f t="shared" si="1"/>
        <v>6</v>
      </c>
      <c r="F3774" s="1" t="str">
        <f>VLOOKUP(E3774,State_code!$B$1:$C$56, 2, FALSE)</f>
        <v>CA</v>
      </c>
      <c r="G3774" s="1">
        <v>605.0</v>
      </c>
      <c r="H3774" s="1">
        <v>-2.0</v>
      </c>
      <c r="I3774" s="1" t="s">
        <v>4429</v>
      </c>
      <c r="J3774" s="5">
        <v>1.0</v>
      </c>
    </row>
    <row r="3775" hidden="1">
      <c r="A3775" s="1" t="s">
        <v>4430</v>
      </c>
      <c r="B3775" s="1">
        <v>262466.0</v>
      </c>
      <c r="C3775" s="1">
        <v>7.0</v>
      </c>
      <c r="D3775" s="1">
        <v>-2.0</v>
      </c>
      <c r="E3775" s="1">
        <f t="shared" si="1"/>
        <v>8</v>
      </c>
      <c r="F3775" s="1" t="str">
        <f>VLOOKUP(E3775,State_code!$B$1:$C$56, 2, FALSE)</f>
        <v>CO</v>
      </c>
      <c r="G3775" s="1">
        <v>802.0</v>
      </c>
      <c r="H3775" s="1">
        <v>-2.0</v>
      </c>
      <c r="I3775" s="1" t="s">
        <v>4430</v>
      </c>
      <c r="J3775" s="5">
        <v>3.0</v>
      </c>
    </row>
    <row r="3776" hidden="1">
      <c r="A3776" s="1" t="s">
        <v>4431</v>
      </c>
      <c r="B3776" s="1">
        <v>362700.0</v>
      </c>
      <c r="C3776" s="1">
        <v>5.0</v>
      </c>
      <c r="D3776" s="1">
        <v>-2.0</v>
      </c>
      <c r="E3776" s="1">
        <f t="shared" si="1"/>
        <v>12</v>
      </c>
      <c r="F3776" s="1" t="str">
        <f>VLOOKUP(E3776,State_code!$B$1:$C$56, 2, FALSE)</f>
        <v>FL</v>
      </c>
      <c r="G3776" s="1">
        <v>1219.0</v>
      </c>
      <c r="H3776" s="1">
        <v>-2.0</v>
      </c>
      <c r="I3776" s="1" t="s">
        <v>4431</v>
      </c>
      <c r="J3776" s="5">
        <v>1.0</v>
      </c>
    </row>
    <row r="3777" hidden="1">
      <c r="A3777" s="1" t="s">
        <v>4432</v>
      </c>
      <c r="B3777" s="1">
        <v>362782.0</v>
      </c>
      <c r="C3777" s="1">
        <v>1.0</v>
      </c>
      <c r="D3777" s="1">
        <v>-2.0</v>
      </c>
      <c r="E3777" s="1">
        <f t="shared" si="1"/>
        <v>25</v>
      </c>
      <c r="F3777" s="1" t="str">
        <f>VLOOKUP(E3777,State_code!$B$1:$C$56, 2, FALSE)</f>
        <v>MA</v>
      </c>
      <c r="G3777" s="1">
        <v>2505.0</v>
      </c>
      <c r="H3777" s="1">
        <v>-2.0</v>
      </c>
      <c r="I3777" s="1" t="s">
        <v>4432</v>
      </c>
      <c r="J3777" s="5">
        <v>1.0</v>
      </c>
    </row>
    <row r="3778" hidden="1">
      <c r="A3778" s="1" t="s">
        <v>4433</v>
      </c>
      <c r="B3778" s="1">
        <v>363013.0</v>
      </c>
      <c r="C3778" s="1">
        <v>3.0</v>
      </c>
      <c r="D3778" s="1">
        <v>-2.0</v>
      </c>
      <c r="E3778" s="1">
        <f t="shared" si="1"/>
        <v>26</v>
      </c>
      <c r="F3778" s="1" t="str">
        <f>VLOOKUP(E3778,State_code!$B$1:$C$56, 2, FALSE)</f>
        <v>MI</v>
      </c>
      <c r="G3778" s="1">
        <v>2609.0</v>
      </c>
      <c r="H3778" s="1">
        <v>-2.0</v>
      </c>
      <c r="I3778" s="1" t="s">
        <v>4433</v>
      </c>
      <c r="J3778" s="5">
        <v>1.0</v>
      </c>
    </row>
    <row r="3779" hidden="1">
      <c r="A3779" s="1" t="s">
        <v>4434</v>
      </c>
      <c r="B3779" s="1">
        <v>363147.0</v>
      </c>
      <c r="C3779" s="1">
        <v>3.0</v>
      </c>
      <c r="D3779" s="1">
        <v>-2.0</v>
      </c>
      <c r="E3779" s="1">
        <f t="shared" si="1"/>
        <v>39</v>
      </c>
      <c r="F3779" s="1" t="str">
        <f>VLOOKUP(E3779,State_code!$B$1:$C$56, 2, FALSE)</f>
        <v>OH</v>
      </c>
      <c r="G3779" s="1">
        <v>3906.0</v>
      </c>
      <c r="H3779" s="1">
        <v>-2.0</v>
      </c>
      <c r="I3779" s="1" t="s">
        <v>4434</v>
      </c>
      <c r="J3779" s="5">
        <v>3.0</v>
      </c>
    </row>
    <row r="3780" hidden="1">
      <c r="A3780" s="1" t="s">
        <v>4435</v>
      </c>
      <c r="B3780" s="1">
        <v>363165.0</v>
      </c>
      <c r="C3780" s="1">
        <v>6.0</v>
      </c>
      <c r="D3780" s="1">
        <v>-2.0</v>
      </c>
      <c r="E3780" s="1">
        <f t="shared" si="1"/>
        <v>40</v>
      </c>
      <c r="F3780" s="1" t="str">
        <f>VLOOKUP(E3780,State_code!$B$1:$C$56, 2, FALSE)</f>
        <v>OK</v>
      </c>
      <c r="G3780" s="1">
        <v>4005.0</v>
      </c>
      <c r="H3780" s="1">
        <v>-2.0</v>
      </c>
      <c r="I3780" s="1" t="s">
        <v>4435</v>
      </c>
      <c r="J3780" s="5">
        <v>2.0</v>
      </c>
    </row>
    <row r="3781" hidden="1">
      <c r="A3781" s="1" t="s">
        <v>4436</v>
      </c>
      <c r="B3781" s="1">
        <v>363633.0</v>
      </c>
      <c r="C3781" s="1">
        <v>6.0</v>
      </c>
      <c r="D3781" s="1">
        <v>5.0</v>
      </c>
      <c r="E3781" s="1">
        <f t="shared" si="1"/>
        <v>35</v>
      </c>
      <c r="F3781" s="1" t="str">
        <f>VLOOKUP(E3781,State_code!$B$1:$C$56, 2, FALSE)</f>
        <v>NM</v>
      </c>
      <c r="G3781" s="1">
        <v>3503.0</v>
      </c>
      <c r="H3781" s="1">
        <v>-2.0</v>
      </c>
      <c r="I3781" s="1" t="s">
        <v>4436</v>
      </c>
      <c r="J3781" s="5">
        <v>4.0</v>
      </c>
    </row>
    <row r="3782" hidden="1">
      <c r="A3782" s="1" t="s">
        <v>4437</v>
      </c>
      <c r="B3782" s="1">
        <v>363679.0</v>
      </c>
      <c r="C3782" s="1">
        <v>4.0</v>
      </c>
      <c r="D3782" s="1">
        <v>-2.0</v>
      </c>
      <c r="E3782" s="1">
        <f t="shared" si="1"/>
        <v>29</v>
      </c>
      <c r="F3782" s="1" t="str">
        <f>VLOOKUP(E3782,State_code!$B$1:$C$56, 2, FALSE)</f>
        <v>MO</v>
      </c>
      <c r="G3782" s="1">
        <v>2902.0</v>
      </c>
      <c r="H3782" s="1">
        <v>-2.0</v>
      </c>
      <c r="I3782" s="1" t="s">
        <v>4437</v>
      </c>
      <c r="J3782" s="5">
        <v>1.0</v>
      </c>
    </row>
    <row r="3783" hidden="1">
      <c r="A3783" s="1" t="s">
        <v>4438</v>
      </c>
      <c r="B3783" s="1">
        <v>363712.0</v>
      </c>
      <c r="C3783" s="1">
        <v>5.0</v>
      </c>
      <c r="D3783" s="1">
        <v>24.0</v>
      </c>
      <c r="E3783" s="1">
        <f t="shared" si="1"/>
        <v>12</v>
      </c>
      <c r="F3783" s="1" t="str">
        <f>VLOOKUP(E3783,State_code!$B$1:$C$56, 2, FALSE)</f>
        <v>FL</v>
      </c>
      <c r="G3783" s="1">
        <v>1224.0</v>
      </c>
      <c r="H3783" s="1">
        <v>80.0</v>
      </c>
      <c r="I3783" s="1" t="s">
        <v>4438</v>
      </c>
      <c r="J3783" s="5">
        <v>1.0</v>
      </c>
    </row>
    <row r="3784" hidden="1">
      <c r="A3784" s="1" t="s">
        <v>4439</v>
      </c>
      <c r="B3784" s="1">
        <v>363882.0</v>
      </c>
      <c r="C3784" s="1">
        <v>3.0</v>
      </c>
      <c r="D3784" s="1">
        <v>-2.0</v>
      </c>
      <c r="E3784" s="1">
        <f t="shared" si="1"/>
        <v>39</v>
      </c>
      <c r="F3784" s="1" t="str">
        <f>VLOOKUP(E3784,State_code!$B$1:$C$56, 2, FALSE)</f>
        <v>OH</v>
      </c>
      <c r="G3784" s="1">
        <v>3907.0</v>
      </c>
      <c r="H3784" s="1">
        <v>-2.0</v>
      </c>
      <c r="I3784" s="1" t="s">
        <v>4439</v>
      </c>
      <c r="J3784" s="5">
        <v>1.0</v>
      </c>
    </row>
    <row r="3785" hidden="1">
      <c r="A3785" s="1" t="s">
        <v>4440</v>
      </c>
      <c r="B3785" s="1">
        <v>363907.0</v>
      </c>
      <c r="C3785" s="1">
        <v>9.0</v>
      </c>
      <c r="D3785" s="1">
        <v>22.0</v>
      </c>
      <c r="E3785" s="1">
        <f t="shared" si="1"/>
        <v>72</v>
      </c>
      <c r="F3785" s="1" t="str">
        <f>VLOOKUP(E3785,State_code!$B$1:$C$56, 2, FALSE)</f>
        <v>PR</v>
      </c>
      <c r="G3785" s="1">
        <v>7298.0</v>
      </c>
      <c r="H3785" s="1">
        <v>-2.0</v>
      </c>
      <c r="I3785" s="1" t="s">
        <v>4440</v>
      </c>
      <c r="J3785" s="5">
        <v>2.0</v>
      </c>
    </row>
    <row r="3786" hidden="1">
      <c r="A3786" s="1" t="s">
        <v>4441</v>
      </c>
      <c r="B3786" s="1">
        <v>363916.0</v>
      </c>
      <c r="C3786" s="1">
        <v>9.0</v>
      </c>
      <c r="D3786" s="1">
        <v>22.0</v>
      </c>
      <c r="E3786" s="1">
        <f t="shared" si="1"/>
        <v>72</v>
      </c>
      <c r="F3786" s="1" t="str">
        <f>VLOOKUP(E3786,State_code!$B$1:$C$56, 2, FALSE)</f>
        <v>PR</v>
      </c>
      <c r="G3786" s="1">
        <v>7298.0</v>
      </c>
      <c r="H3786" s="1">
        <v>-2.0</v>
      </c>
      <c r="I3786" s="1" t="s">
        <v>4441</v>
      </c>
      <c r="J3786" s="5">
        <v>2.0</v>
      </c>
    </row>
    <row r="3787" hidden="1">
      <c r="A3787" s="1" t="s">
        <v>4442</v>
      </c>
      <c r="B3787" s="1">
        <v>363934.0</v>
      </c>
      <c r="C3787" s="1">
        <v>6.0</v>
      </c>
      <c r="D3787" s="1">
        <v>22.0</v>
      </c>
      <c r="E3787" s="1">
        <f t="shared" si="1"/>
        <v>4</v>
      </c>
      <c r="F3787" s="1" t="str">
        <f>VLOOKUP(E3787,State_code!$B$1:$C$56, 2, FALSE)</f>
        <v>AZ</v>
      </c>
      <c r="G3787" s="1">
        <v>403.0</v>
      </c>
      <c r="H3787" s="1">
        <v>-2.0</v>
      </c>
      <c r="I3787" s="1" t="s">
        <v>4442</v>
      </c>
      <c r="J3787" s="5">
        <v>2.0</v>
      </c>
    </row>
    <row r="3788" hidden="1">
      <c r="A3788" s="1" t="s">
        <v>4443</v>
      </c>
      <c r="B3788" s="1">
        <v>364016.0</v>
      </c>
      <c r="C3788" s="1">
        <v>6.0</v>
      </c>
      <c r="D3788" s="1">
        <v>2.0</v>
      </c>
      <c r="E3788" s="1">
        <f t="shared" si="1"/>
        <v>4</v>
      </c>
      <c r="F3788" s="1" t="str">
        <f>VLOOKUP(E3788,State_code!$B$1:$C$56, 2, FALSE)</f>
        <v>AZ</v>
      </c>
      <c r="G3788" s="1">
        <v>401.0</v>
      </c>
      <c r="H3788" s="1">
        <v>-2.0</v>
      </c>
      <c r="I3788" s="1" t="s">
        <v>4443</v>
      </c>
      <c r="J3788" s="5">
        <v>2.0</v>
      </c>
    </row>
    <row r="3789" hidden="1">
      <c r="A3789" s="1" t="s">
        <v>4444</v>
      </c>
      <c r="B3789" s="1">
        <v>364025.0</v>
      </c>
      <c r="C3789" s="1">
        <v>6.0</v>
      </c>
      <c r="D3789" s="1">
        <v>2.0</v>
      </c>
      <c r="E3789" s="1">
        <f t="shared" si="1"/>
        <v>4</v>
      </c>
      <c r="F3789" s="1" t="str">
        <f>VLOOKUP(E3789,State_code!$B$1:$C$56, 2, FALSE)</f>
        <v>AZ</v>
      </c>
      <c r="G3789" s="1">
        <v>405.0</v>
      </c>
      <c r="H3789" s="1">
        <v>-2.0</v>
      </c>
      <c r="I3789" s="1" t="s">
        <v>4444</v>
      </c>
      <c r="J3789" s="5">
        <v>2.0</v>
      </c>
    </row>
    <row r="3790" hidden="1">
      <c r="A3790" s="1" t="s">
        <v>4445</v>
      </c>
      <c r="B3790" s="1">
        <v>364548.0</v>
      </c>
      <c r="C3790" s="1">
        <v>6.0</v>
      </c>
      <c r="D3790" s="1">
        <v>-2.0</v>
      </c>
      <c r="E3790" s="1">
        <f t="shared" si="1"/>
        <v>40</v>
      </c>
      <c r="F3790" s="1" t="str">
        <f>VLOOKUP(E3790,State_code!$B$1:$C$56, 2, FALSE)</f>
        <v>OK</v>
      </c>
      <c r="G3790" s="1">
        <v>4004.0</v>
      </c>
      <c r="H3790" s="1">
        <v>-2.0</v>
      </c>
      <c r="I3790" s="1" t="s">
        <v>4445</v>
      </c>
      <c r="J3790" s="5">
        <v>2.0</v>
      </c>
    </row>
    <row r="3791" hidden="1">
      <c r="A3791" s="1" t="s">
        <v>4446</v>
      </c>
      <c r="B3791" s="1">
        <v>364575.0</v>
      </c>
      <c r="C3791" s="1">
        <v>5.0</v>
      </c>
      <c r="D3791" s="1">
        <v>-2.0</v>
      </c>
      <c r="E3791" s="1">
        <f t="shared" si="1"/>
        <v>54</v>
      </c>
      <c r="F3791" s="1" t="str">
        <f>VLOOKUP(E3791,State_code!$B$1:$C$56, 2, FALSE)</f>
        <v>WV</v>
      </c>
      <c r="G3791" s="1">
        <v>5401.0</v>
      </c>
      <c r="H3791" s="1">
        <v>-2.0</v>
      </c>
      <c r="I3791" s="1" t="s">
        <v>4446</v>
      </c>
      <c r="J3791" s="5">
        <v>2.0</v>
      </c>
    </row>
    <row r="3792" hidden="1">
      <c r="A3792" s="1" t="s">
        <v>4447</v>
      </c>
      <c r="B3792" s="1">
        <v>364627.0</v>
      </c>
      <c r="C3792" s="1">
        <v>6.0</v>
      </c>
      <c r="D3792" s="1">
        <v>-2.0</v>
      </c>
      <c r="E3792" s="1">
        <f t="shared" si="1"/>
        <v>40</v>
      </c>
      <c r="F3792" s="1" t="str">
        <f>VLOOKUP(E3792,State_code!$B$1:$C$56, 2, FALSE)</f>
        <v>OK</v>
      </c>
      <c r="G3792" s="1">
        <v>4003.0</v>
      </c>
      <c r="H3792" s="1">
        <v>-2.0</v>
      </c>
      <c r="I3792" s="1" t="s">
        <v>4447</v>
      </c>
      <c r="J3792" s="5">
        <v>2.0</v>
      </c>
    </row>
    <row r="3793" hidden="1">
      <c r="A3793" s="1" t="s">
        <v>4448</v>
      </c>
      <c r="B3793" s="1">
        <v>364636.0</v>
      </c>
      <c r="C3793" s="1">
        <v>3.0</v>
      </c>
      <c r="D3793" s="1">
        <v>-2.0</v>
      </c>
      <c r="E3793" s="1">
        <f t="shared" si="1"/>
        <v>39</v>
      </c>
      <c r="F3793" s="1" t="str">
        <f>VLOOKUP(E3793,State_code!$B$1:$C$56, 2, FALSE)</f>
        <v>OH</v>
      </c>
      <c r="G3793" s="1">
        <v>3913.0</v>
      </c>
      <c r="H3793" s="1">
        <v>-2.0</v>
      </c>
      <c r="I3793" s="1" t="s">
        <v>4448</v>
      </c>
      <c r="J3793" s="5">
        <v>1.0</v>
      </c>
    </row>
    <row r="3794" hidden="1">
      <c r="A3794" s="1" t="s">
        <v>4449</v>
      </c>
      <c r="B3794" s="1">
        <v>364760.0</v>
      </c>
      <c r="C3794" s="1">
        <v>3.0</v>
      </c>
      <c r="D3794" s="1">
        <v>-2.0</v>
      </c>
      <c r="E3794" s="1">
        <f t="shared" si="1"/>
        <v>17</v>
      </c>
      <c r="F3794" s="1" t="str">
        <f>VLOOKUP(E3794,State_code!$B$1:$C$56, 2, FALSE)</f>
        <v>IL</v>
      </c>
      <c r="G3794" s="1">
        <v>1704.0</v>
      </c>
      <c r="H3794" s="1">
        <v>-2.0</v>
      </c>
      <c r="I3794" s="1" t="s">
        <v>4449</v>
      </c>
      <c r="J3794" s="5">
        <v>1.0</v>
      </c>
    </row>
    <row r="3795" hidden="1">
      <c r="A3795" s="1" t="s">
        <v>4450</v>
      </c>
      <c r="B3795" s="1">
        <v>364946.0</v>
      </c>
      <c r="C3795" s="1">
        <v>6.0</v>
      </c>
      <c r="D3795" s="1">
        <v>-2.0</v>
      </c>
      <c r="E3795" s="1">
        <f t="shared" si="1"/>
        <v>40</v>
      </c>
      <c r="F3795" s="1" t="str">
        <f>VLOOKUP(E3795,State_code!$B$1:$C$56, 2, FALSE)</f>
        <v>OK</v>
      </c>
      <c r="G3795" s="1">
        <v>4003.0</v>
      </c>
      <c r="H3795" s="1">
        <v>-2.0</v>
      </c>
      <c r="I3795" s="1" t="s">
        <v>4450</v>
      </c>
      <c r="J3795" s="5">
        <v>3.0</v>
      </c>
    </row>
    <row r="3796" hidden="1">
      <c r="A3796" s="1" t="s">
        <v>4451</v>
      </c>
      <c r="B3796" s="1">
        <v>364964.0</v>
      </c>
      <c r="C3796" s="1">
        <v>2.0</v>
      </c>
      <c r="D3796" s="1">
        <v>-2.0</v>
      </c>
      <c r="E3796" s="1">
        <f t="shared" si="1"/>
        <v>36</v>
      </c>
      <c r="F3796" s="1" t="str">
        <f>VLOOKUP(E3796,State_code!$B$1:$C$56, 2, FALSE)</f>
        <v>NY</v>
      </c>
      <c r="G3796" s="1">
        <v>3624.0</v>
      </c>
      <c r="H3796" s="1">
        <v>-2.0</v>
      </c>
      <c r="I3796" s="1" t="s">
        <v>4451</v>
      </c>
      <c r="J3796" s="5">
        <v>2.0</v>
      </c>
    </row>
    <row r="3797" hidden="1">
      <c r="A3797" s="1" t="s">
        <v>4452</v>
      </c>
      <c r="B3797" s="1">
        <v>365091.0</v>
      </c>
      <c r="C3797" s="1">
        <v>5.0</v>
      </c>
      <c r="D3797" s="1">
        <v>-2.0</v>
      </c>
      <c r="E3797" s="1">
        <f t="shared" si="1"/>
        <v>13</v>
      </c>
      <c r="F3797" s="1" t="str">
        <f>VLOOKUP(E3797,State_code!$B$1:$C$56, 2, FALSE)</f>
        <v>GA</v>
      </c>
      <c r="G3797" s="1">
        <v>1306.0</v>
      </c>
      <c r="H3797" s="1">
        <v>-2.0</v>
      </c>
      <c r="I3797" s="1" t="s">
        <v>4452</v>
      </c>
      <c r="J3797" s="5">
        <v>1.0</v>
      </c>
    </row>
    <row r="3798" hidden="1">
      <c r="A3798" s="1" t="s">
        <v>4453</v>
      </c>
      <c r="B3798" s="1">
        <v>365125.0</v>
      </c>
      <c r="C3798" s="1">
        <v>8.0</v>
      </c>
      <c r="D3798" s="1">
        <v>-2.0</v>
      </c>
      <c r="E3798" s="1">
        <f t="shared" si="1"/>
        <v>6</v>
      </c>
      <c r="F3798" s="1" t="str">
        <f>VLOOKUP(E3798,State_code!$B$1:$C$56, 2, FALSE)</f>
        <v>CA</v>
      </c>
      <c r="G3798" s="1">
        <v>650.0</v>
      </c>
      <c r="H3798" s="1">
        <v>-2.0</v>
      </c>
      <c r="I3798" s="1" t="s">
        <v>4453</v>
      </c>
      <c r="J3798" s="5">
        <v>2.0</v>
      </c>
    </row>
    <row r="3799" hidden="1">
      <c r="A3799" s="1" t="s">
        <v>4454</v>
      </c>
      <c r="B3799" s="1">
        <v>365198.0</v>
      </c>
      <c r="C3799" s="1">
        <v>6.0</v>
      </c>
      <c r="D3799" s="1">
        <v>-2.0</v>
      </c>
      <c r="E3799" s="1">
        <f t="shared" si="1"/>
        <v>40</v>
      </c>
      <c r="F3799" s="1" t="str">
        <f>VLOOKUP(E3799,State_code!$B$1:$C$56, 2, FALSE)</f>
        <v>OK</v>
      </c>
      <c r="G3799" s="1">
        <v>4004.0</v>
      </c>
      <c r="H3799" s="1">
        <v>-2.0</v>
      </c>
      <c r="I3799" s="1" t="s">
        <v>4454</v>
      </c>
      <c r="J3799" s="5">
        <v>2.0</v>
      </c>
    </row>
    <row r="3800" hidden="1">
      <c r="A3800" s="1" t="s">
        <v>4455</v>
      </c>
      <c r="B3800" s="1">
        <v>365213.0</v>
      </c>
      <c r="C3800" s="1">
        <v>6.0</v>
      </c>
      <c r="D3800" s="1">
        <v>-2.0</v>
      </c>
      <c r="E3800" s="1">
        <f t="shared" si="1"/>
        <v>40</v>
      </c>
      <c r="F3800" s="1" t="str">
        <f>VLOOKUP(E3800,State_code!$B$1:$C$56, 2, FALSE)</f>
        <v>OK</v>
      </c>
      <c r="G3800" s="1">
        <v>4003.0</v>
      </c>
      <c r="H3800" s="1">
        <v>-2.0</v>
      </c>
      <c r="I3800" s="1" t="s">
        <v>4455</v>
      </c>
      <c r="J3800" s="5">
        <v>1.0</v>
      </c>
    </row>
    <row r="3801" hidden="1">
      <c r="A3801" s="1" t="s">
        <v>4456</v>
      </c>
      <c r="B3801" s="1">
        <v>365240.0</v>
      </c>
      <c r="C3801" s="1">
        <v>3.0</v>
      </c>
      <c r="D3801" s="1">
        <v>-2.0</v>
      </c>
      <c r="E3801" s="1">
        <f t="shared" si="1"/>
        <v>39</v>
      </c>
      <c r="F3801" s="1" t="str">
        <f>VLOOKUP(E3801,State_code!$B$1:$C$56, 2, FALSE)</f>
        <v>OH</v>
      </c>
      <c r="G3801" s="1">
        <v>3910.0</v>
      </c>
      <c r="H3801" s="1">
        <v>-2.0</v>
      </c>
      <c r="I3801" s="1" t="s">
        <v>4456</v>
      </c>
      <c r="J3801" s="5">
        <v>1.0</v>
      </c>
    </row>
    <row r="3802" hidden="1">
      <c r="A3802" s="1" t="s">
        <v>4457</v>
      </c>
      <c r="B3802" s="1">
        <v>365374.0</v>
      </c>
      <c r="C3802" s="1">
        <v>6.0</v>
      </c>
      <c r="D3802" s="1">
        <v>-2.0</v>
      </c>
      <c r="E3802" s="1">
        <f t="shared" si="1"/>
        <v>40</v>
      </c>
      <c r="F3802" s="1" t="str">
        <f>VLOOKUP(E3802,State_code!$B$1:$C$56, 2, FALSE)</f>
        <v>OK</v>
      </c>
      <c r="G3802" s="1">
        <v>4003.0</v>
      </c>
      <c r="H3802" s="1">
        <v>-2.0</v>
      </c>
      <c r="I3802" s="1" t="s">
        <v>4457</v>
      </c>
      <c r="J3802" s="5">
        <v>2.0</v>
      </c>
    </row>
    <row r="3803" hidden="1">
      <c r="A3803" s="1" t="s">
        <v>4458</v>
      </c>
      <c r="B3803" s="1">
        <v>365383.0</v>
      </c>
      <c r="C3803" s="1">
        <v>2.0</v>
      </c>
      <c r="D3803" s="1">
        <v>-2.0</v>
      </c>
      <c r="E3803" s="1">
        <f t="shared" si="1"/>
        <v>42</v>
      </c>
      <c r="F3803" s="1" t="str">
        <f>VLOOKUP(E3803,State_code!$B$1:$C$56, 2, FALSE)</f>
        <v>PA</v>
      </c>
      <c r="G3803" s="1">
        <v>4208.0</v>
      </c>
      <c r="H3803" s="1">
        <v>-2.0</v>
      </c>
      <c r="I3803" s="1" t="s">
        <v>4458</v>
      </c>
      <c r="J3803" s="5">
        <v>2.0</v>
      </c>
    </row>
    <row r="3804" hidden="1">
      <c r="A3804" s="1" t="s">
        <v>4459</v>
      </c>
      <c r="B3804" s="1">
        <v>365480.0</v>
      </c>
      <c r="C3804" s="1">
        <v>6.0</v>
      </c>
      <c r="D3804" s="1">
        <v>-2.0</v>
      </c>
      <c r="E3804" s="1">
        <f t="shared" si="1"/>
        <v>40</v>
      </c>
      <c r="F3804" s="1" t="str">
        <f>VLOOKUP(E3804,State_code!$B$1:$C$56, 2, FALSE)</f>
        <v>OK</v>
      </c>
      <c r="G3804" s="1">
        <v>4003.0</v>
      </c>
      <c r="H3804" s="1">
        <v>-2.0</v>
      </c>
      <c r="I3804" s="1" t="s">
        <v>4459</v>
      </c>
      <c r="J3804" s="5">
        <v>1.0</v>
      </c>
    </row>
    <row r="3805" hidden="1">
      <c r="A3805" s="1" t="s">
        <v>4460</v>
      </c>
      <c r="B3805" s="1">
        <v>365505.0</v>
      </c>
      <c r="C3805" s="1">
        <v>4.0</v>
      </c>
      <c r="D3805" s="1">
        <v>-2.0</v>
      </c>
      <c r="E3805" s="1">
        <f t="shared" si="1"/>
        <v>29</v>
      </c>
      <c r="F3805" s="1" t="str">
        <f>VLOOKUP(E3805,State_code!$B$1:$C$56, 2, FALSE)</f>
        <v>MO</v>
      </c>
      <c r="G3805" s="1">
        <v>2904.0</v>
      </c>
      <c r="H3805" s="1">
        <v>-2.0</v>
      </c>
      <c r="I3805" s="1" t="s">
        <v>4460</v>
      </c>
      <c r="J3805" s="5">
        <v>3.0</v>
      </c>
    </row>
    <row r="3806" hidden="1">
      <c r="A3806" s="1" t="s">
        <v>4461</v>
      </c>
      <c r="B3806" s="1">
        <v>365693.0</v>
      </c>
      <c r="C3806" s="1">
        <v>4.0</v>
      </c>
      <c r="D3806" s="1">
        <v>-2.0</v>
      </c>
      <c r="E3806" s="1">
        <f t="shared" si="1"/>
        <v>31</v>
      </c>
      <c r="F3806" s="1" t="str">
        <f>VLOOKUP(E3806,State_code!$B$1:$C$56, 2, FALSE)</f>
        <v>NE</v>
      </c>
      <c r="G3806" s="1">
        <v>3102.0</v>
      </c>
      <c r="H3806" s="1">
        <v>-2.0</v>
      </c>
      <c r="I3806" s="1" t="s">
        <v>4461</v>
      </c>
      <c r="J3806" s="5">
        <v>2.0</v>
      </c>
    </row>
    <row r="3807" hidden="1">
      <c r="A3807" s="1" t="s">
        <v>4462</v>
      </c>
      <c r="B3807" s="1">
        <v>365763.0</v>
      </c>
      <c r="C3807" s="1">
        <v>2.0</v>
      </c>
      <c r="D3807" s="1">
        <v>-2.0</v>
      </c>
      <c r="E3807" s="1">
        <f t="shared" si="1"/>
        <v>34</v>
      </c>
      <c r="F3807" s="1" t="str">
        <f>VLOOKUP(E3807,State_code!$B$1:$C$56, 2, FALSE)</f>
        <v>NJ</v>
      </c>
      <c r="G3807" s="1">
        <v>3411.0</v>
      </c>
      <c r="H3807" s="1">
        <v>-2.0</v>
      </c>
      <c r="I3807" s="1" t="s">
        <v>4462</v>
      </c>
      <c r="J3807" s="5">
        <v>1.0</v>
      </c>
    </row>
    <row r="3808" hidden="1">
      <c r="A3808" s="1" t="s">
        <v>4463</v>
      </c>
      <c r="B3808" s="1">
        <v>365824.0</v>
      </c>
      <c r="C3808" s="1">
        <v>3.0</v>
      </c>
      <c r="D3808" s="1">
        <v>-2.0</v>
      </c>
      <c r="E3808" s="1">
        <f t="shared" si="1"/>
        <v>26</v>
      </c>
      <c r="F3808" s="1" t="str">
        <f>VLOOKUP(E3808,State_code!$B$1:$C$56, 2, FALSE)</f>
        <v>MI</v>
      </c>
      <c r="G3808" s="1">
        <v>2603.0</v>
      </c>
      <c r="H3808" s="1">
        <v>-2.0</v>
      </c>
      <c r="I3808" s="1" t="s">
        <v>4463</v>
      </c>
      <c r="J3808" s="5">
        <v>3.0</v>
      </c>
    </row>
    <row r="3809" hidden="1">
      <c r="A3809" s="1" t="s">
        <v>4464</v>
      </c>
      <c r="B3809" s="1">
        <v>365833.0</v>
      </c>
      <c r="C3809" s="1">
        <v>3.0</v>
      </c>
      <c r="D3809" s="1">
        <v>-2.0</v>
      </c>
      <c r="E3809" s="1">
        <f t="shared" si="1"/>
        <v>26</v>
      </c>
      <c r="F3809" s="1" t="str">
        <f>VLOOKUP(E3809,State_code!$B$1:$C$56, 2, FALSE)</f>
        <v>MI</v>
      </c>
      <c r="G3809" s="1">
        <v>2603.0</v>
      </c>
      <c r="H3809" s="1">
        <v>-2.0</v>
      </c>
      <c r="I3809" s="1" t="s">
        <v>4464</v>
      </c>
      <c r="J3809" s="5">
        <v>2.0</v>
      </c>
    </row>
    <row r="3810" hidden="1">
      <c r="A3810" s="1" t="s">
        <v>4465</v>
      </c>
      <c r="B3810" s="1">
        <v>366003.0</v>
      </c>
      <c r="C3810" s="1">
        <v>5.0</v>
      </c>
      <c r="D3810" s="1">
        <v>22.0</v>
      </c>
      <c r="E3810" s="1">
        <f t="shared" si="1"/>
        <v>12</v>
      </c>
      <c r="F3810" s="1" t="str">
        <f>VLOOKUP(E3810,State_code!$B$1:$C$56, 2, FALSE)</f>
        <v>FL</v>
      </c>
      <c r="G3810" s="1">
        <v>1223.0</v>
      </c>
      <c r="H3810" s="1">
        <v>42.0</v>
      </c>
      <c r="I3810" s="1" t="s">
        <v>4465</v>
      </c>
      <c r="J3810" s="5">
        <v>1.0</v>
      </c>
    </row>
    <row r="3811" hidden="1">
      <c r="A3811" s="1" t="s">
        <v>4466</v>
      </c>
      <c r="B3811" s="1">
        <v>366155.0</v>
      </c>
      <c r="C3811" s="1">
        <v>5.0</v>
      </c>
      <c r="D3811" s="1">
        <v>-2.0</v>
      </c>
      <c r="E3811" s="1">
        <f t="shared" si="1"/>
        <v>22</v>
      </c>
      <c r="F3811" s="1" t="str">
        <f>VLOOKUP(E3811,State_code!$B$1:$C$56, 2, FALSE)</f>
        <v>LA</v>
      </c>
      <c r="G3811" s="1">
        <v>2205.0</v>
      </c>
      <c r="H3811" s="1">
        <v>-2.0</v>
      </c>
      <c r="I3811" s="1" t="s">
        <v>4466</v>
      </c>
      <c r="J3811" s="5">
        <v>2.0</v>
      </c>
    </row>
    <row r="3812" hidden="1">
      <c r="A3812" s="1" t="s">
        <v>4467</v>
      </c>
      <c r="B3812" s="1">
        <v>366191.0</v>
      </c>
      <c r="C3812" s="1">
        <v>3.0</v>
      </c>
      <c r="D3812" s="1">
        <v>-2.0</v>
      </c>
      <c r="E3812" s="1">
        <f t="shared" si="1"/>
        <v>17</v>
      </c>
      <c r="F3812" s="1" t="str">
        <f>VLOOKUP(E3812,State_code!$B$1:$C$56, 2, FALSE)</f>
        <v>IL</v>
      </c>
      <c r="G3812" s="1">
        <v>1706.0</v>
      </c>
      <c r="H3812" s="1">
        <v>-2.0</v>
      </c>
      <c r="I3812" s="1" t="s">
        <v>4467</v>
      </c>
      <c r="J3812" s="5">
        <v>2.0</v>
      </c>
    </row>
    <row r="3813" hidden="1">
      <c r="A3813" s="1" t="s">
        <v>4468</v>
      </c>
      <c r="B3813" s="1">
        <v>366252.0</v>
      </c>
      <c r="C3813" s="1">
        <v>2.0</v>
      </c>
      <c r="D3813" s="1">
        <v>23.0</v>
      </c>
      <c r="E3813" s="1">
        <f t="shared" si="1"/>
        <v>42</v>
      </c>
      <c r="F3813" s="1" t="str">
        <f>VLOOKUP(E3813,State_code!$B$1:$C$56, 2, FALSE)</f>
        <v>PA</v>
      </c>
      <c r="G3813" s="1">
        <v>4209.0</v>
      </c>
      <c r="H3813" s="1">
        <v>-2.0</v>
      </c>
      <c r="I3813" s="1" t="s">
        <v>4468</v>
      </c>
      <c r="J3813" s="5">
        <v>2.0</v>
      </c>
    </row>
    <row r="3814" hidden="1">
      <c r="A3814" s="1" t="s">
        <v>4469</v>
      </c>
      <c r="B3814" s="1">
        <v>366261.0</v>
      </c>
      <c r="C3814" s="1">
        <v>6.0</v>
      </c>
      <c r="D3814" s="1">
        <v>12.0</v>
      </c>
      <c r="E3814" s="1">
        <f t="shared" si="1"/>
        <v>48</v>
      </c>
      <c r="F3814" s="1" t="str">
        <f>VLOOKUP(E3814,State_code!$B$1:$C$56, 2, FALSE)</f>
        <v>TX</v>
      </c>
      <c r="G3814" s="1">
        <v>4818.0</v>
      </c>
      <c r="H3814" s="1">
        <v>-2.0</v>
      </c>
      <c r="I3814" s="1" t="s">
        <v>4469</v>
      </c>
      <c r="J3814" s="5">
        <v>3.0</v>
      </c>
    </row>
    <row r="3815" hidden="1">
      <c r="A3815" s="1" t="s">
        <v>4470</v>
      </c>
      <c r="B3815" s="1">
        <v>366270.0</v>
      </c>
      <c r="C3815" s="1">
        <v>5.0</v>
      </c>
      <c r="D3815" s="1">
        <v>12.0</v>
      </c>
      <c r="E3815" s="1">
        <f t="shared" si="1"/>
        <v>22</v>
      </c>
      <c r="F3815" s="1" t="str">
        <f>VLOOKUP(E3815,State_code!$B$1:$C$56, 2, FALSE)</f>
        <v>LA</v>
      </c>
      <c r="G3815" s="1">
        <v>2202.0</v>
      </c>
      <c r="H3815" s="1">
        <v>-2.0</v>
      </c>
      <c r="I3815" s="1" t="s">
        <v>4470</v>
      </c>
      <c r="J3815" s="5">
        <v>1.0</v>
      </c>
    </row>
    <row r="3816" hidden="1">
      <c r="A3816" s="1" t="s">
        <v>4471</v>
      </c>
      <c r="B3816" s="1">
        <v>366289.0</v>
      </c>
      <c r="C3816" s="1">
        <v>8.0</v>
      </c>
      <c r="D3816" s="1">
        <v>13.0</v>
      </c>
      <c r="E3816" s="1">
        <f t="shared" si="1"/>
        <v>6</v>
      </c>
      <c r="F3816" s="1" t="str">
        <f>VLOOKUP(E3816,State_code!$B$1:$C$56, 2, FALSE)</f>
        <v>CA</v>
      </c>
      <c r="G3816" s="1">
        <v>646.0</v>
      </c>
      <c r="H3816" s="1">
        <v>-2.0</v>
      </c>
      <c r="I3816" s="1" t="s">
        <v>4471</v>
      </c>
      <c r="J3816" s="5">
        <v>2.0</v>
      </c>
    </row>
    <row r="3817" hidden="1">
      <c r="A3817" s="1" t="s">
        <v>4472</v>
      </c>
      <c r="B3817" s="1">
        <v>366340.0</v>
      </c>
      <c r="C3817" s="1">
        <v>7.0</v>
      </c>
      <c r="D3817" s="1">
        <v>33.0</v>
      </c>
      <c r="E3817" s="1">
        <f t="shared" si="1"/>
        <v>30</v>
      </c>
      <c r="F3817" s="1" t="str">
        <f>VLOOKUP(E3817,State_code!$B$1:$C$56, 2, FALSE)</f>
        <v>MT</v>
      </c>
      <c r="G3817" s="1">
        <v>3002.0</v>
      </c>
      <c r="H3817" s="1">
        <v>-2.0</v>
      </c>
      <c r="I3817" s="1" t="s">
        <v>4472</v>
      </c>
      <c r="J3817" s="5">
        <v>2.0</v>
      </c>
    </row>
    <row r="3818" hidden="1">
      <c r="A3818" s="1" t="s">
        <v>4473</v>
      </c>
      <c r="B3818" s="1">
        <v>366368.0</v>
      </c>
      <c r="C3818" s="1">
        <v>2.0</v>
      </c>
      <c r="D3818" s="1">
        <v>30.0</v>
      </c>
      <c r="E3818" s="1">
        <f t="shared" si="1"/>
        <v>36</v>
      </c>
      <c r="F3818" s="1" t="str">
        <f>VLOOKUP(E3818,State_code!$B$1:$C$56, 2, FALSE)</f>
        <v>NY</v>
      </c>
      <c r="G3818" s="1">
        <v>3610.0</v>
      </c>
      <c r="H3818" s="1">
        <v>-2.0</v>
      </c>
      <c r="I3818" s="1" t="s">
        <v>4473</v>
      </c>
      <c r="J3818" s="5">
        <v>2.0</v>
      </c>
    </row>
    <row r="3819" hidden="1">
      <c r="A3819" s="1" t="s">
        <v>4474</v>
      </c>
      <c r="B3819" s="1">
        <v>366395.0</v>
      </c>
      <c r="C3819" s="1">
        <v>2.0</v>
      </c>
      <c r="D3819" s="1">
        <v>1.0</v>
      </c>
      <c r="E3819" s="1">
        <f t="shared" si="1"/>
        <v>36</v>
      </c>
      <c r="F3819" s="1" t="str">
        <f>VLOOKUP(E3819,State_code!$B$1:$C$56, 2, FALSE)</f>
        <v>NY</v>
      </c>
      <c r="G3819" s="1">
        <v>3601.0</v>
      </c>
      <c r="H3819" s="1">
        <v>-2.0</v>
      </c>
      <c r="I3819" s="1" t="s">
        <v>4474</v>
      </c>
      <c r="J3819" s="5">
        <v>2.0</v>
      </c>
    </row>
    <row r="3820" hidden="1">
      <c r="A3820" s="1" t="s">
        <v>4475</v>
      </c>
      <c r="B3820" s="1">
        <v>366401.0</v>
      </c>
      <c r="C3820" s="1">
        <v>8.0</v>
      </c>
      <c r="D3820" s="1">
        <v>1.0</v>
      </c>
      <c r="E3820" s="1">
        <f t="shared" si="1"/>
        <v>6</v>
      </c>
      <c r="F3820" s="1" t="str">
        <f>VLOOKUP(E3820,State_code!$B$1:$C$56, 2, FALSE)</f>
        <v>CA</v>
      </c>
      <c r="G3820" s="1">
        <v>614.0</v>
      </c>
      <c r="H3820" s="1">
        <v>-2.0</v>
      </c>
      <c r="I3820" s="1" t="s">
        <v>4475</v>
      </c>
      <c r="J3820" s="5">
        <v>1.0</v>
      </c>
    </row>
    <row r="3821" hidden="1">
      <c r="A3821" s="1" t="s">
        <v>4476</v>
      </c>
      <c r="B3821" s="1">
        <v>366438.0</v>
      </c>
      <c r="C3821" s="1">
        <v>2.0</v>
      </c>
      <c r="D3821" s="1">
        <v>-2.0</v>
      </c>
      <c r="E3821" s="1">
        <f t="shared" si="1"/>
        <v>24</v>
      </c>
      <c r="F3821" s="1" t="str">
        <f>VLOOKUP(E3821,State_code!$B$1:$C$56, 2, FALSE)</f>
        <v>MD</v>
      </c>
      <c r="G3821" s="1">
        <v>2405.0</v>
      </c>
      <c r="H3821" s="1" t="e">
        <v>#N/A</v>
      </c>
      <c r="I3821" s="1" t="s">
        <v>4476</v>
      </c>
      <c r="J3821" s="5">
        <v>2.0</v>
      </c>
    </row>
    <row r="3822" hidden="1">
      <c r="A3822" s="1" t="s">
        <v>4477</v>
      </c>
      <c r="B3822" s="1">
        <v>366465.0</v>
      </c>
      <c r="C3822" s="1">
        <v>5.0</v>
      </c>
      <c r="D3822" s="1">
        <v>8.0</v>
      </c>
      <c r="E3822" s="1">
        <f t="shared" si="1"/>
        <v>13</v>
      </c>
      <c r="F3822" s="1" t="str">
        <f>VLOOKUP(E3822,State_code!$B$1:$C$56, 2, FALSE)</f>
        <v>GA</v>
      </c>
      <c r="G3822" s="1">
        <v>1312.0</v>
      </c>
      <c r="H3822" s="1">
        <v>-2.0</v>
      </c>
      <c r="I3822" s="1" t="s">
        <v>4477</v>
      </c>
      <c r="J3822" s="5">
        <v>2.0</v>
      </c>
    </row>
    <row r="3823" hidden="1">
      <c r="A3823" s="1" t="s">
        <v>4478</v>
      </c>
      <c r="B3823" s="1">
        <v>366535.0</v>
      </c>
      <c r="C3823" s="1">
        <v>5.0</v>
      </c>
      <c r="D3823" s="1">
        <v>8.0</v>
      </c>
      <c r="E3823" s="1">
        <f t="shared" si="1"/>
        <v>1</v>
      </c>
      <c r="F3823" s="1" t="str">
        <f>VLOOKUP(E3823,State_code!$B$1:$C$56, 2, FALSE)</f>
        <v>AL</v>
      </c>
      <c r="G3823" s="1">
        <v>101.0</v>
      </c>
      <c r="H3823" s="1">
        <v>-2.0</v>
      </c>
      <c r="I3823" s="1" t="s">
        <v>4478</v>
      </c>
      <c r="J3823" s="5">
        <v>2.0</v>
      </c>
    </row>
    <row r="3824" hidden="1">
      <c r="A3824" s="1" t="s">
        <v>4479</v>
      </c>
      <c r="B3824" s="1">
        <v>366553.0</v>
      </c>
      <c r="C3824" s="1">
        <v>5.0</v>
      </c>
      <c r="D3824" s="1">
        <v>26.0</v>
      </c>
      <c r="E3824" s="1">
        <f t="shared" si="1"/>
        <v>12</v>
      </c>
      <c r="F3824" s="1" t="str">
        <f>VLOOKUP(E3824,State_code!$B$1:$C$56, 2, FALSE)</f>
        <v>FL</v>
      </c>
      <c r="G3824" s="1">
        <v>1219.0</v>
      </c>
      <c r="H3824" s="1">
        <v>-2.0</v>
      </c>
      <c r="I3824" s="1" t="s">
        <v>4479</v>
      </c>
      <c r="J3824" s="5">
        <v>2.0</v>
      </c>
    </row>
    <row r="3825" hidden="1">
      <c r="A3825" s="1" t="s">
        <v>4480</v>
      </c>
      <c r="B3825" s="1">
        <v>366571.0</v>
      </c>
      <c r="C3825" s="1">
        <v>4.0</v>
      </c>
      <c r="D3825" s="1">
        <v>-2.0</v>
      </c>
      <c r="E3825" s="1">
        <f t="shared" si="1"/>
        <v>19</v>
      </c>
      <c r="F3825" s="1" t="str">
        <f>VLOOKUP(E3825,State_code!$B$1:$C$56, 2, FALSE)</f>
        <v>IA</v>
      </c>
      <c r="G3825" s="1">
        <v>1902.0</v>
      </c>
      <c r="H3825" s="1">
        <v>71.0</v>
      </c>
      <c r="I3825" s="1" t="s">
        <v>4480</v>
      </c>
      <c r="J3825" s="5">
        <v>2.0</v>
      </c>
    </row>
    <row r="3826" hidden="1">
      <c r="A3826" s="1" t="s">
        <v>4481</v>
      </c>
      <c r="B3826" s="1">
        <v>366605.0</v>
      </c>
      <c r="C3826" s="1">
        <v>6.0</v>
      </c>
      <c r="D3826" s="1">
        <v>26.0</v>
      </c>
      <c r="E3826" s="1">
        <f t="shared" si="1"/>
        <v>35</v>
      </c>
      <c r="F3826" s="1" t="str">
        <f>VLOOKUP(E3826,State_code!$B$1:$C$56, 2, FALSE)</f>
        <v>NM</v>
      </c>
      <c r="G3826" s="1">
        <v>3503.0</v>
      </c>
      <c r="H3826" s="1" t="e">
        <v>#N/A</v>
      </c>
      <c r="I3826" s="1" t="s">
        <v>4481</v>
      </c>
      <c r="J3826" s="5">
        <v>1.0</v>
      </c>
    </row>
    <row r="3827" hidden="1">
      <c r="A3827" s="1" t="s">
        <v>4482</v>
      </c>
      <c r="B3827" s="1">
        <v>366623.0</v>
      </c>
      <c r="C3827" s="1">
        <v>6.0</v>
      </c>
      <c r="D3827" s="1">
        <v>-2.0</v>
      </c>
      <c r="E3827" s="1">
        <f t="shared" si="1"/>
        <v>40</v>
      </c>
      <c r="F3827" s="1" t="str">
        <f>VLOOKUP(E3827,State_code!$B$1:$C$56, 2, FALSE)</f>
        <v>OK</v>
      </c>
      <c r="G3827" s="1">
        <v>4003.0</v>
      </c>
      <c r="H3827" s="1">
        <v>-2.0</v>
      </c>
      <c r="I3827" s="1" t="s">
        <v>4482</v>
      </c>
      <c r="J3827" s="5">
        <v>2.0</v>
      </c>
    </row>
    <row r="3828" hidden="1">
      <c r="A3828" s="1" t="s">
        <v>4483</v>
      </c>
      <c r="B3828" s="1">
        <v>366632.0</v>
      </c>
      <c r="C3828" s="1">
        <v>2.0</v>
      </c>
      <c r="D3828" s="1">
        <v>-2.0</v>
      </c>
      <c r="E3828" s="1">
        <f t="shared" si="1"/>
        <v>42</v>
      </c>
      <c r="F3828" s="1" t="str">
        <f>VLOOKUP(E3828,State_code!$B$1:$C$56, 2, FALSE)</f>
        <v>PA</v>
      </c>
      <c r="G3828" s="1">
        <v>4216.0</v>
      </c>
      <c r="H3828" s="1">
        <v>-2.0</v>
      </c>
      <c r="I3828" s="1" t="s">
        <v>4483</v>
      </c>
      <c r="J3828" s="5">
        <v>2.0</v>
      </c>
    </row>
    <row r="3829" hidden="1">
      <c r="A3829" s="1" t="s">
        <v>4484</v>
      </c>
      <c r="B3829" s="1">
        <v>366711.0</v>
      </c>
      <c r="C3829" s="1">
        <v>8.0</v>
      </c>
      <c r="D3829" s="1">
        <v>18.0</v>
      </c>
      <c r="E3829" s="1">
        <f t="shared" si="1"/>
        <v>6</v>
      </c>
      <c r="F3829" s="1" t="str">
        <f>VLOOKUP(E3829,State_code!$B$1:$C$56, 2, FALSE)</f>
        <v>CA</v>
      </c>
      <c r="G3829" s="1">
        <v>650.0</v>
      </c>
      <c r="H3829" s="1">
        <v>-2.0</v>
      </c>
      <c r="I3829" s="1" t="s">
        <v>4484</v>
      </c>
      <c r="J3829" s="5">
        <v>2.0</v>
      </c>
    </row>
    <row r="3830" hidden="1">
      <c r="A3830" s="1" t="s">
        <v>4485</v>
      </c>
      <c r="B3830" s="1">
        <v>367051.0</v>
      </c>
      <c r="C3830" s="1">
        <v>3.0</v>
      </c>
      <c r="D3830" s="1">
        <v>-2.0</v>
      </c>
      <c r="E3830" s="1">
        <f t="shared" si="1"/>
        <v>17</v>
      </c>
      <c r="F3830" s="1" t="str">
        <f>VLOOKUP(E3830,State_code!$B$1:$C$56, 2, FALSE)</f>
        <v>IL</v>
      </c>
      <c r="G3830" s="1">
        <v>1717.0</v>
      </c>
      <c r="H3830" s="1">
        <v>-2.0</v>
      </c>
      <c r="I3830" s="1" t="s">
        <v>4485</v>
      </c>
      <c r="J3830" s="5">
        <v>2.0</v>
      </c>
    </row>
    <row r="3831" hidden="1">
      <c r="A3831" s="1" t="s">
        <v>4486</v>
      </c>
      <c r="B3831" s="1">
        <v>367088.0</v>
      </c>
      <c r="C3831" s="1">
        <v>3.0</v>
      </c>
      <c r="D3831" s="1">
        <v>-2.0</v>
      </c>
      <c r="E3831" s="1">
        <f t="shared" si="1"/>
        <v>18</v>
      </c>
      <c r="F3831" s="1" t="str">
        <f>VLOOKUP(E3831,State_code!$B$1:$C$56, 2, FALSE)</f>
        <v>IN</v>
      </c>
      <c r="G3831" s="1">
        <v>1809.0</v>
      </c>
      <c r="H3831" s="1">
        <v>-2.0</v>
      </c>
      <c r="I3831" s="1" t="s">
        <v>4486</v>
      </c>
      <c r="J3831" s="5">
        <v>2.0</v>
      </c>
    </row>
    <row r="3832" hidden="1">
      <c r="A3832" s="1" t="s">
        <v>4487</v>
      </c>
      <c r="B3832" s="1">
        <v>367103.0</v>
      </c>
      <c r="C3832" s="1">
        <v>5.0</v>
      </c>
      <c r="D3832" s="1">
        <v>-2.0</v>
      </c>
      <c r="E3832" s="1">
        <f t="shared" si="1"/>
        <v>21</v>
      </c>
      <c r="F3832" s="1" t="str">
        <f>VLOOKUP(E3832,State_code!$B$1:$C$56, 2, FALSE)</f>
        <v>KY</v>
      </c>
      <c r="G3832" s="1">
        <v>2104.0</v>
      </c>
      <c r="H3832" s="1">
        <v>-2.0</v>
      </c>
      <c r="I3832" s="1" t="s">
        <v>4487</v>
      </c>
      <c r="J3832" s="5">
        <v>2.0</v>
      </c>
    </row>
    <row r="3833" hidden="1">
      <c r="A3833" s="1" t="s">
        <v>4488</v>
      </c>
      <c r="B3833" s="1">
        <v>367112.0</v>
      </c>
      <c r="C3833" s="1">
        <v>5.0</v>
      </c>
      <c r="D3833" s="1">
        <v>7.0</v>
      </c>
      <c r="E3833" s="1">
        <f t="shared" si="1"/>
        <v>22</v>
      </c>
      <c r="F3833" s="1" t="str">
        <f>VLOOKUP(E3833,State_code!$B$1:$C$56, 2, FALSE)</f>
        <v>LA</v>
      </c>
      <c r="G3833" s="1">
        <v>2205.0</v>
      </c>
      <c r="H3833" s="1">
        <v>-2.0</v>
      </c>
      <c r="I3833" s="1" t="s">
        <v>4488</v>
      </c>
      <c r="J3833" s="5">
        <v>2.0</v>
      </c>
    </row>
    <row r="3834" hidden="1">
      <c r="A3834" s="1" t="s">
        <v>4489</v>
      </c>
      <c r="B3834" s="1">
        <v>367158.0</v>
      </c>
      <c r="C3834" s="1">
        <v>3.0</v>
      </c>
      <c r="D3834" s="1">
        <v>-2.0</v>
      </c>
      <c r="E3834" s="1">
        <f t="shared" si="1"/>
        <v>26</v>
      </c>
      <c r="F3834" s="1" t="str">
        <f>VLOOKUP(E3834,State_code!$B$1:$C$56, 2, FALSE)</f>
        <v>MI</v>
      </c>
      <c r="G3834" s="1">
        <v>2613.0</v>
      </c>
      <c r="H3834" s="1">
        <v>-2.0</v>
      </c>
      <c r="I3834" s="1" t="s">
        <v>4489</v>
      </c>
      <c r="J3834" s="5">
        <v>2.0</v>
      </c>
    </row>
    <row r="3835" hidden="1">
      <c r="A3835" s="1" t="s">
        <v>4490</v>
      </c>
      <c r="B3835" s="1">
        <v>367334.0</v>
      </c>
      <c r="C3835" s="1">
        <v>2.0</v>
      </c>
      <c r="D3835" s="1">
        <v>-2.0</v>
      </c>
      <c r="E3835" s="1">
        <f t="shared" si="1"/>
        <v>36</v>
      </c>
      <c r="F3835" s="1" t="str">
        <f>VLOOKUP(E3835,State_code!$B$1:$C$56, 2, FALSE)</f>
        <v>NY</v>
      </c>
      <c r="G3835" s="1">
        <v>3622.0</v>
      </c>
      <c r="H3835" s="1">
        <v>-2.0</v>
      </c>
      <c r="I3835" s="1" t="s">
        <v>4490</v>
      </c>
      <c r="J3835" s="5">
        <v>2.0</v>
      </c>
    </row>
    <row r="3836" hidden="1">
      <c r="A3836" s="1" t="s">
        <v>4491</v>
      </c>
      <c r="B3836" s="1">
        <v>367361.0</v>
      </c>
      <c r="C3836" s="1">
        <v>6.0</v>
      </c>
      <c r="D3836" s="1">
        <v>13.0</v>
      </c>
      <c r="E3836" s="1">
        <f t="shared" si="1"/>
        <v>48</v>
      </c>
      <c r="F3836" s="1" t="str">
        <f>VLOOKUP(E3836,State_code!$B$1:$C$56, 2, FALSE)</f>
        <v>TX</v>
      </c>
      <c r="G3836" s="1">
        <v>4807.0</v>
      </c>
      <c r="H3836" s="1">
        <v>-2.0</v>
      </c>
      <c r="I3836" s="1" t="s">
        <v>4491</v>
      </c>
      <c r="J3836" s="5">
        <v>2.0</v>
      </c>
    </row>
    <row r="3837" hidden="1">
      <c r="A3837" s="1" t="s">
        <v>4492</v>
      </c>
      <c r="B3837" s="1">
        <v>367431.0</v>
      </c>
      <c r="C3837" s="1">
        <v>2.0</v>
      </c>
      <c r="D3837" s="1">
        <v>-2.0</v>
      </c>
      <c r="E3837" s="1">
        <f t="shared" si="1"/>
        <v>42</v>
      </c>
      <c r="F3837" s="1" t="str">
        <f>VLOOKUP(E3837,State_code!$B$1:$C$56, 2, FALSE)</f>
        <v>PA</v>
      </c>
      <c r="G3837" s="1">
        <v>4216.0</v>
      </c>
      <c r="H3837" s="1">
        <v>-2.0</v>
      </c>
      <c r="I3837" s="1" t="s">
        <v>4492</v>
      </c>
      <c r="J3837" s="5">
        <v>2.0</v>
      </c>
    </row>
    <row r="3838" hidden="1">
      <c r="A3838" s="1" t="s">
        <v>4493</v>
      </c>
      <c r="B3838" s="1">
        <v>367459.0</v>
      </c>
      <c r="C3838" s="1">
        <v>5.0</v>
      </c>
      <c r="D3838" s="1">
        <v>2.0</v>
      </c>
      <c r="E3838" s="1">
        <f t="shared" si="1"/>
        <v>5</v>
      </c>
      <c r="F3838" s="1" t="str">
        <f>VLOOKUP(E3838,State_code!$B$1:$C$56, 2, FALSE)</f>
        <v>AR</v>
      </c>
      <c r="G3838" s="1">
        <v>503.0</v>
      </c>
      <c r="H3838" s="1">
        <v>-2.0</v>
      </c>
      <c r="I3838" s="1" t="s">
        <v>4493</v>
      </c>
      <c r="J3838" s="5">
        <v>1.0</v>
      </c>
    </row>
    <row r="3839" hidden="1">
      <c r="A3839" s="1" t="s">
        <v>4494</v>
      </c>
      <c r="B3839" s="1">
        <v>367875.0</v>
      </c>
      <c r="C3839" s="1">
        <v>5.0</v>
      </c>
      <c r="D3839" s="1">
        <v>-2.0</v>
      </c>
      <c r="E3839" s="1">
        <f t="shared" si="1"/>
        <v>12</v>
      </c>
      <c r="F3839" s="1" t="str">
        <f>VLOOKUP(E3839,State_code!$B$1:$C$56, 2, FALSE)</f>
        <v>FL</v>
      </c>
      <c r="G3839" s="1">
        <v>1214.0</v>
      </c>
      <c r="H3839" s="1">
        <v>-2.0</v>
      </c>
      <c r="I3839" s="1" t="s">
        <v>4494</v>
      </c>
      <c r="J3839" s="5">
        <v>2.0</v>
      </c>
    </row>
    <row r="3840" hidden="1">
      <c r="A3840" s="1" t="s">
        <v>4495</v>
      </c>
      <c r="B3840" s="1">
        <v>367884.0</v>
      </c>
      <c r="C3840" s="1">
        <v>5.0</v>
      </c>
      <c r="D3840" s="1">
        <v>20.0</v>
      </c>
      <c r="E3840" s="1">
        <f t="shared" si="1"/>
        <v>12</v>
      </c>
      <c r="F3840" s="1" t="str">
        <f>VLOOKUP(E3840,State_code!$B$1:$C$56, 2, FALSE)</f>
        <v>FL</v>
      </c>
      <c r="G3840" s="1">
        <v>1219.0</v>
      </c>
      <c r="H3840" s="1">
        <v>-2.0</v>
      </c>
      <c r="I3840" s="1" t="s">
        <v>4495</v>
      </c>
      <c r="J3840" s="5">
        <v>3.0</v>
      </c>
    </row>
    <row r="3841" hidden="1">
      <c r="A3841" s="1" t="s">
        <v>4496</v>
      </c>
      <c r="B3841" s="1">
        <v>367954.0</v>
      </c>
      <c r="C3841" s="1">
        <v>8.0</v>
      </c>
      <c r="D3841" s="1">
        <v>26.0</v>
      </c>
      <c r="E3841" s="1">
        <f t="shared" si="1"/>
        <v>6</v>
      </c>
      <c r="F3841" s="1" t="str">
        <f>VLOOKUP(E3841,State_code!$B$1:$C$56, 2, FALSE)</f>
        <v>CA</v>
      </c>
      <c r="G3841" s="1">
        <v>650.0</v>
      </c>
      <c r="H3841" s="1">
        <v>-2.0</v>
      </c>
      <c r="I3841" s="1" t="s">
        <v>4496</v>
      </c>
      <c r="J3841" s="5">
        <v>2.0</v>
      </c>
    </row>
    <row r="3842" hidden="1">
      <c r="A3842" s="1" t="s">
        <v>4497</v>
      </c>
      <c r="B3842" s="1">
        <v>367972.0</v>
      </c>
      <c r="C3842" s="1">
        <v>3.0</v>
      </c>
      <c r="D3842" s="1">
        <v>-2.0</v>
      </c>
      <c r="E3842" s="1">
        <f t="shared" si="1"/>
        <v>17</v>
      </c>
      <c r="F3842" s="1" t="str">
        <f>VLOOKUP(E3842,State_code!$B$1:$C$56, 2, FALSE)</f>
        <v>IL</v>
      </c>
      <c r="G3842" s="1">
        <v>1713.0</v>
      </c>
      <c r="H3842" s="1">
        <v>-2.0</v>
      </c>
      <c r="I3842" s="1" t="s">
        <v>4497</v>
      </c>
      <c r="J3842" s="5">
        <v>2.0</v>
      </c>
    </row>
    <row r="3843" hidden="1">
      <c r="A3843" s="1" t="s">
        <v>1893</v>
      </c>
      <c r="B3843" s="1">
        <v>367981.0</v>
      </c>
      <c r="C3843" s="1">
        <v>3.0</v>
      </c>
      <c r="D3843" s="1">
        <v>-2.0</v>
      </c>
      <c r="E3843" s="1">
        <f t="shared" si="1"/>
        <v>17</v>
      </c>
      <c r="F3843" s="1" t="str">
        <f>VLOOKUP(E3843,State_code!$B$1:$C$56, 2, FALSE)</f>
        <v>IL</v>
      </c>
      <c r="G3843" s="1">
        <v>1706.0</v>
      </c>
      <c r="H3843" s="1">
        <v>-2.0</v>
      </c>
      <c r="I3843" s="1" t="s">
        <v>1893</v>
      </c>
      <c r="J3843" s="5">
        <v>2.0</v>
      </c>
    </row>
    <row r="3844" hidden="1">
      <c r="A3844" s="1" t="s">
        <v>4498</v>
      </c>
      <c r="B3844" s="1">
        <v>368230.0</v>
      </c>
      <c r="C3844" s="1">
        <v>2.0</v>
      </c>
      <c r="D3844" s="1">
        <v>-2.0</v>
      </c>
      <c r="E3844" s="1">
        <f t="shared" si="1"/>
        <v>34</v>
      </c>
      <c r="F3844" s="1" t="str">
        <f>VLOOKUP(E3844,State_code!$B$1:$C$56, 2, FALSE)</f>
        <v>NJ</v>
      </c>
      <c r="G3844" s="1">
        <v>3411.0</v>
      </c>
      <c r="H3844" s="1">
        <v>-2.0</v>
      </c>
      <c r="I3844" s="1" t="s">
        <v>4498</v>
      </c>
      <c r="J3844" s="5">
        <v>1.0</v>
      </c>
    </row>
    <row r="3845" hidden="1">
      <c r="A3845" s="1" t="s">
        <v>4499</v>
      </c>
      <c r="B3845" s="1">
        <v>368364.0</v>
      </c>
      <c r="C3845" s="1">
        <v>6.0</v>
      </c>
      <c r="D3845" s="1">
        <v>-2.0</v>
      </c>
      <c r="E3845" s="1">
        <f t="shared" si="1"/>
        <v>40</v>
      </c>
      <c r="F3845" s="1" t="str">
        <f>VLOOKUP(E3845,State_code!$B$1:$C$56, 2, FALSE)</f>
        <v>OK</v>
      </c>
      <c r="G3845" s="1">
        <v>4003.0</v>
      </c>
      <c r="H3845" s="1">
        <v>-2.0</v>
      </c>
      <c r="I3845" s="1" t="s">
        <v>4499</v>
      </c>
      <c r="J3845" s="5">
        <v>2.0</v>
      </c>
    </row>
    <row r="3846" hidden="1">
      <c r="A3846" s="1" t="s">
        <v>4500</v>
      </c>
      <c r="B3846" s="1">
        <v>368407.0</v>
      </c>
      <c r="C3846" s="1">
        <v>2.0</v>
      </c>
      <c r="D3846" s="1">
        <v>-2.0</v>
      </c>
      <c r="E3846" s="1">
        <f t="shared" si="1"/>
        <v>42</v>
      </c>
      <c r="F3846" s="1" t="str">
        <f>VLOOKUP(E3846,State_code!$B$1:$C$56, 2, FALSE)</f>
        <v>PA</v>
      </c>
      <c r="G3846" s="1">
        <v>4214.0</v>
      </c>
      <c r="H3846" s="1">
        <v>-2.0</v>
      </c>
      <c r="I3846" s="1" t="s">
        <v>4500</v>
      </c>
      <c r="J3846" s="5">
        <v>4.0</v>
      </c>
    </row>
    <row r="3847" hidden="1">
      <c r="A3847" s="1" t="s">
        <v>4501</v>
      </c>
      <c r="B3847" s="1">
        <v>368443.0</v>
      </c>
      <c r="C3847" s="1">
        <v>5.0</v>
      </c>
      <c r="D3847" s="1">
        <v>23.0</v>
      </c>
      <c r="E3847" s="1">
        <f t="shared" si="1"/>
        <v>47</v>
      </c>
      <c r="F3847" s="1" t="str">
        <f>VLOOKUP(E3847,State_code!$B$1:$C$56, 2, FALSE)</f>
        <v>TN</v>
      </c>
      <c r="G3847" s="1">
        <v>4707.0</v>
      </c>
      <c r="H3847" s="1" t="e">
        <v>#N/A</v>
      </c>
      <c r="I3847" s="1" t="s">
        <v>4501</v>
      </c>
      <c r="J3847" s="5">
        <v>1.0</v>
      </c>
    </row>
    <row r="3848" hidden="1">
      <c r="A3848" s="1" t="s">
        <v>4502</v>
      </c>
      <c r="B3848" s="1">
        <v>368452.0</v>
      </c>
      <c r="C3848" s="1">
        <v>5.0</v>
      </c>
      <c r="D3848" s="1">
        <v>30.0</v>
      </c>
      <c r="E3848" s="1">
        <f t="shared" si="1"/>
        <v>47</v>
      </c>
      <c r="F3848" s="1" t="str">
        <f>VLOOKUP(E3848,State_code!$B$1:$C$56, 2, FALSE)</f>
        <v>TN</v>
      </c>
      <c r="G3848" s="1">
        <v>4706.0</v>
      </c>
      <c r="H3848" s="1">
        <v>-2.0</v>
      </c>
      <c r="I3848" s="1" t="s">
        <v>4502</v>
      </c>
      <c r="J3848" s="5">
        <v>1.0</v>
      </c>
    </row>
    <row r="3849" hidden="1">
      <c r="A3849" s="1" t="s">
        <v>4503</v>
      </c>
      <c r="B3849" s="1">
        <v>368540.0</v>
      </c>
      <c r="C3849" s="1">
        <v>6.0</v>
      </c>
      <c r="D3849" s="1">
        <v>-2.0</v>
      </c>
      <c r="E3849" s="1">
        <f t="shared" si="1"/>
        <v>48</v>
      </c>
      <c r="F3849" s="1" t="str">
        <f>VLOOKUP(E3849,State_code!$B$1:$C$56, 2, FALSE)</f>
        <v>TX</v>
      </c>
      <c r="G3849" s="1">
        <v>4821.0</v>
      </c>
      <c r="H3849" s="1" t="e">
        <v>#N/A</v>
      </c>
      <c r="I3849" s="1" t="s">
        <v>4503</v>
      </c>
      <c r="J3849" s="5">
        <v>3.0</v>
      </c>
    </row>
    <row r="3850" hidden="1">
      <c r="A3850" s="1" t="s">
        <v>4504</v>
      </c>
      <c r="B3850" s="1">
        <v>368629.0</v>
      </c>
      <c r="C3850" s="1">
        <v>8.0</v>
      </c>
      <c r="D3850" s="1">
        <v>10.0</v>
      </c>
      <c r="E3850" s="1">
        <f t="shared" si="1"/>
        <v>53</v>
      </c>
      <c r="F3850" s="1" t="str">
        <f>VLOOKUP(E3850,State_code!$B$1:$C$56, 2, FALSE)</f>
        <v>WA</v>
      </c>
      <c r="G3850" s="1">
        <v>5307.0</v>
      </c>
      <c r="H3850" s="1">
        <v>-2.0</v>
      </c>
      <c r="I3850" s="1" t="s">
        <v>4504</v>
      </c>
      <c r="J3850" s="5">
        <v>2.0</v>
      </c>
    </row>
    <row r="3851" hidden="1">
      <c r="A3851" s="1" t="s">
        <v>4505</v>
      </c>
      <c r="B3851" s="1">
        <v>368647.0</v>
      </c>
      <c r="C3851" s="1">
        <v>5.0</v>
      </c>
      <c r="D3851" s="1">
        <v>-2.0</v>
      </c>
      <c r="E3851" s="1">
        <f t="shared" si="1"/>
        <v>54</v>
      </c>
      <c r="F3851" s="1" t="str">
        <f>VLOOKUP(E3851,State_code!$B$1:$C$56, 2, FALSE)</f>
        <v>WV</v>
      </c>
      <c r="G3851" s="1">
        <v>5402.0</v>
      </c>
      <c r="H3851" s="1">
        <v>-2.0</v>
      </c>
      <c r="I3851" s="1" t="s">
        <v>4505</v>
      </c>
      <c r="J3851" s="5">
        <v>1.0</v>
      </c>
    </row>
    <row r="3852" hidden="1">
      <c r="A3852" s="1" t="s">
        <v>4506</v>
      </c>
      <c r="B3852" s="1">
        <v>368771.0</v>
      </c>
      <c r="C3852" s="1">
        <v>8.0</v>
      </c>
      <c r="D3852" s="1">
        <v>-2.0</v>
      </c>
      <c r="E3852" s="1">
        <f t="shared" si="1"/>
        <v>6</v>
      </c>
      <c r="F3852" s="1" t="str">
        <f>VLOOKUP(E3852,State_code!$B$1:$C$56, 2, FALSE)</f>
        <v>CA</v>
      </c>
      <c r="G3852" s="1">
        <v>632.0</v>
      </c>
      <c r="H3852" s="1">
        <v>-2.0</v>
      </c>
      <c r="I3852" s="1" t="s">
        <v>4506</v>
      </c>
      <c r="J3852" s="5">
        <v>1.0</v>
      </c>
    </row>
    <row r="3853" hidden="1">
      <c r="A3853" s="1" t="s">
        <v>4507</v>
      </c>
      <c r="B3853" s="1">
        <v>368832.0</v>
      </c>
      <c r="C3853" s="1">
        <v>8.0</v>
      </c>
      <c r="D3853" s="1">
        <v>-2.0</v>
      </c>
      <c r="E3853" s="1">
        <f t="shared" si="1"/>
        <v>6</v>
      </c>
      <c r="F3853" s="1" t="str">
        <f>VLOOKUP(E3853,State_code!$B$1:$C$56, 2, FALSE)</f>
        <v>CA</v>
      </c>
      <c r="G3853" s="1">
        <v>645.0</v>
      </c>
      <c r="H3853" s="1">
        <v>-2.0</v>
      </c>
      <c r="I3853" s="1" t="s">
        <v>4507</v>
      </c>
      <c r="J3853" s="5">
        <v>1.0</v>
      </c>
    </row>
    <row r="3854" hidden="1">
      <c r="A3854" s="1" t="s">
        <v>4508</v>
      </c>
      <c r="B3854" s="1">
        <v>368911.0</v>
      </c>
      <c r="C3854" s="1">
        <v>5.0</v>
      </c>
      <c r="D3854" s="1">
        <v>9.0</v>
      </c>
      <c r="E3854" s="1">
        <f t="shared" si="1"/>
        <v>13</v>
      </c>
      <c r="F3854" s="1" t="str">
        <f>VLOOKUP(E3854,State_code!$B$1:$C$56, 2, FALSE)</f>
        <v>GA</v>
      </c>
      <c r="G3854" s="1">
        <v>1312.0</v>
      </c>
      <c r="H3854" s="1">
        <v>-2.0</v>
      </c>
      <c r="I3854" s="1" t="s">
        <v>4508</v>
      </c>
      <c r="J3854" s="5">
        <v>1.0</v>
      </c>
    </row>
    <row r="3855" hidden="1">
      <c r="A3855" s="1" t="s">
        <v>4509</v>
      </c>
      <c r="B3855" s="1">
        <v>369002.0</v>
      </c>
      <c r="C3855" s="1">
        <v>1.0</v>
      </c>
      <c r="D3855" s="1">
        <v>31.0</v>
      </c>
      <c r="E3855" s="1">
        <f t="shared" si="1"/>
        <v>25</v>
      </c>
      <c r="F3855" s="1" t="str">
        <f>VLOOKUP(E3855,State_code!$B$1:$C$56, 2, FALSE)</f>
        <v>MA</v>
      </c>
      <c r="G3855" s="1">
        <v>2506.0</v>
      </c>
      <c r="H3855" s="1">
        <v>-2.0</v>
      </c>
      <c r="I3855" s="1" t="s">
        <v>4509</v>
      </c>
      <c r="J3855" s="5">
        <v>2.0</v>
      </c>
    </row>
    <row r="3856" hidden="1">
      <c r="A3856" s="1" t="s">
        <v>4510</v>
      </c>
      <c r="B3856" s="1">
        <v>369400.0</v>
      </c>
      <c r="C3856" s="1">
        <v>5.0</v>
      </c>
      <c r="D3856" s="1">
        <v>11.0</v>
      </c>
      <c r="E3856" s="1">
        <f t="shared" si="1"/>
        <v>12</v>
      </c>
      <c r="F3856" s="1" t="str">
        <f>VLOOKUP(E3856,State_code!$B$1:$C$56, 2, FALSE)</f>
        <v>FL</v>
      </c>
      <c r="G3856" s="1">
        <v>1209.0</v>
      </c>
      <c r="H3856" s="1">
        <v>-2.0</v>
      </c>
      <c r="I3856" s="1" t="s">
        <v>4510</v>
      </c>
      <c r="J3856" s="5">
        <v>1.0</v>
      </c>
    </row>
    <row r="3857" hidden="1">
      <c r="A3857" s="1" t="s">
        <v>4511</v>
      </c>
      <c r="B3857" s="1">
        <v>369419.0</v>
      </c>
      <c r="C3857" s="1">
        <v>5.0</v>
      </c>
      <c r="D3857" s="1">
        <v>-2.0</v>
      </c>
      <c r="E3857" s="1">
        <f t="shared" si="1"/>
        <v>12</v>
      </c>
      <c r="F3857" s="1" t="str">
        <f>VLOOKUP(E3857,State_code!$B$1:$C$56, 2, FALSE)</f>
        <v>FL</v>
      </c>
      <c r="G3857" s="1">
        <v>1214.0</v>
      </c>
      <c r="H3857" s="1">
        <v>-2.0</v>
      </c>
      <c r="I3857" s="1" t="s">
        <v>4511</v>
      </c>
      <c r="J3857" s="5">
        <v>2.0</v>
      </c>
    </row>
    <row r="3858" hidden="1">
      <c r="A3858" s="1" t="s">
        <v>4512</v>
      </c>
      <c r="B3858" s="1">
        <v>369446.0</v>
      </c>
      <c r="C3858" s="1">
        <v>3.0</v>
      </c>
      <c r="D3858" s="1">
        <v>-2.0</v>
      </c>
      <c r="E3858" s="1">
        <f t="shared" si="1"/>
        <v>17</v>
      </c>
      <c r="F3858" s="1" t="str">
        <f>VLOOKUP(E3858,State_code!$B$1:$C$56, 2, FALSE)</f>
        <v>IL</v>
      </c>
      <c r="G3858" s="1">
        <v>1709.0</v>
      </c>
      <c r="H3858" s="1">
        <v>-2.0</v>
      </c>
      <c r="I3858" s="1" t="s">
        <v>4512</v>
      </c>
      <c r="J3858" s="5">
        <v>2.0</v>
      </c>
    </row>
    <row r="3859" hidden="1">
      <c r="A3859" s="1" t="s">
        <v>4513</v>
      </c>
      <c r="B3859" s="1">
        <v>369455.0</v>
      </c>
      <c r="C3859" s="1">
        <v>3.0</v>
      </c>
      <c r="D3859" s="1">
        <v>12.0</v>
      </c>
      <c r="E3859" s="1">
        <f t="shared" si="1"/>
        <v>17</v>
      </c>
      <c r="F3859" s="1" t="str">
        <f>VLOOKUP(E3859,State_code!$B$1:$C$56, 2, FALSE)</f>
        <v>IL</v>
      </c>
      <c r="G3859" s="1">
        <v>1710.0</v>
      </c>
      <c r="H3859" s="1">
        <v>-2.0</v>
      </c>
      <c r="I3859" s="1" t="s">
        <v>4513</v>
      </c>
      <c r="J3859" s="5">
        <v>2.0</v>
      </c>
    </row>
    <row r="3860" hidden="1">
      <c r="A3860" s="1" t="s">
        <v>1249</v>
      </c>
      <c r="B3860" s="1">
        <v>369516.0</v>
      </c>
      <c r="C3860" s="1">
        <v>4.0</v>
      </c>
      <c r="D3860" s="1">
        <v>23.0</v>
      </c>
      <c r="E3860" s="1">
        <f t="shared" si="1"/>
        <v>29</v>
      </c>
      <c r="F3860" s="1" t="str">
        <f>VLOOKUP(E3860,State_code!$B$1:$C$56, 2, FALSE)</f>
        <v>MO</v>
      </c>
      <c r="G3860" s="1">
        <v>2907.0</v>
      </c>
      <c r="H3860" s="1">
        <v>-2.0</v>
      </c>
      <c r="I3860" s="1" t="s">
        <v>1249</v>
      </c>
      <c r="J3860" s="5">
        <v>2.0</v>
      </c>
    </row>
    <row r="3861" hidden="1">
      <c r="A3861" s="1" t="s">
        <v>4514</v>
      </c>
      <c r="B3861" s="1">
        <v>369659.0</v>
      </c>
      <c r="C3861" s="1">
        <v>8.0</v>
      </c>
      <c r="D3861" s="1">
        <v>26.0</v>
      </c>
      <c r="E3861" s="1">
        <f t="shared" si="1"/>
        <v>41</v>
      </c>
      <c r="F3861" s="1" t="str">
        <f>VLOOKUP(E3861,State_code!$B$1:$C$56, 2, FALSE)</f>
        <v>OR</v>
      </c>
      <c r="G3861" s="1">
        <v>4101.0</v>
      </c>
      <c r="H3861" s="1">
        <v>-2.0</v>
      </c>
      <c r="I3861" s="1" t="s">
        <v>4514</v>
      </c>
      <c r="J3861" s="5">
        <v>2.0</v>
      </c>
    </row>
    <row r="3862" hidden="1">
      <c r="A3862" s="1" t="s">
        <v>4515</v>
      </c>
      <c r="B3862" s="1">
        <v>369668.0</v>
      </c>
      <c r="C3862" s="1">
        <v>2.0</v>
      </c>
      <c r="D3862" s="1">
        <v>11.0</v>
      </c>
      <c r="E3862" s="1">
        <f t="shared" si="1"/>
        <v>42</v>
      </c>
      <c r="F3862" s="1" t="str">
        <f>VLOOKUP(E3862,State_code!$B$1:$C$56, 2, FALSE)</f>
        <v>PA</v>
      </c>
      <c r="G3862" s="1">
        <v>4215.0</v>
      </c>
      <c r="H3862" s="1">
        <v>-2.0</v>
      </c>
      <c r="I3862" s="1" t="s">
        <v>4515</v>
      </c>
      <c r="J3862" s="5">
        <v>3.0</v>
      </c>
    </row>
    <row r="3863" hidden="1">
      <c r="A3863" s="1" t="s">
        <v>4516</v>
      </c>
      <c r="B3863" s="1">
        <v>369686.0</v>
      </c>
      <c r="C3863" s="1">
        <v>6.0</v>
      </c>
      <c r="D3863" s="1">
        <v>-2.0</v>
      </c>
      <c r="E3863" s="1">
        <f t="shared" si="1"/>
        <v>48</v>
      </c>
      <c r="F3863" s="1" t="str">
        <f>VLOOKUP(E3863,State_code!$B$1:$C$56, 2, FALSE)</f>
        <v>TX</v>
      </c>
      <c r="G3863" s="1">
        <v>4818.0</v>
      </c>
      <c r="H3863" s="1">
        <v>-2.0</v>
      </c>
      <c r="I3863" s="1" t="s">
        <v>4516</v>
      </c>
      <c r="J3863" s="5">
        <v>2.0</v>
      </c>
    </row>
    <row r="3864" hidden="1">
      <c r="A3864" s="1" t="s">
        <v>4517</v>
      </c>
      <c r="B3864" s="1">
        <v>369783.0</v>
      </c>
      <c r="C3864" s="1">
        <v>6.0</v>
      </c>
      <c r="D3864" s="1">
        <v>-2.0</v>
      </c>
      <c r="E3864" s="1">
        <f t="shared" si="1"/>
        <v>48</v>
      </c>
      <c r="F3864" s="1" t="str">
        <f>VLOOKUP(E3864,State_code!$B$1:$C$56, 2, FALSE)</f>
        <v>TX</v>
      </c>
      <c r="G3864" s="1">
        <v>4833.0</v>
      </c>
      <c r="H3864" s="1">
        <v>-2.0</v>
      </c>
      <c r="I3864" s="1" t="s">
        <v>4517</v>
      </c>
      <c r="J3864" s="5">
        <v>2.0</v>
      </c>
    </row>
    <row r="3865" hidden="1">
      <c r="A3865" s="1" t="s">
        <v>4518</v>
      </c>
      <c r="B3865" s="1">
        <v>369950.0</v>
      </c>
      <c r="C3865" s="1">
        <v>3.0</v>
      </c>
      <c r="D3865" s="1">
        <v>-2.0</v>
      </c>
      <c r="E3865" s="1">
        <f t="shared" si="1"/>
        <v>39</v>
      </c>
      <c r="F3865" s="1" t="str">
        <f>VLOOKUP(E3865,State_code!$B$1:$C$56, 2, FALSE)</f>
        <v>OH</v>
      </c>
      <c r="G3865" s="1">
        <v>3907.0</v>
      </c>
      <c r="H3865" s="1">
        <v>-2.0</v>
      </c>
      <c r="I3865" s="1" t="s">
        <v>4518</v>
      </c>
      <c r="J3865" s="5">
        <v>2.0</v>
      </c>
    </row>
    <row r="3866" hidden="1">
      <c r="A3866" s="1" t="s">
        <v>4519</v>
      </c>
      <c r="B3866" s="1">
        <v>371052.0</v>
      </c>
      <c r="C3866" s="1">
        <v>5.0</v>
      </c>
      <c r="D3866" s="1">
        <v>-2.0</v>
      </c>
      <c r="E3866" s="1">
        <f t="shared" si="1"/>
        <v>1</v>
      </c>
      <c r="F3866" s="1" t="str">
        <f>VLOOKUP(E3866,State_code!$B$1:$C$56, 2, FALSE)</f>
        <v>AL</v>
      </c>
      <c r="G3866" s="1">
        <v>101.0</v>
      </c>
      <c r="H3866" s="1">
        <v>-2.0</v>
      </c>
      <c r="I3866" s="1" t="s">
        <v>4519</v>
      </c>
      <c r="J3866" s="5">
        <v>1.0</v>
      </c>
    </row>
    <row r="3867" hidden="1">
      <c r="A3867" s="1" t="s">
        <v>4520</v>
      </c>
      <c r="B3867" s="1">
        <v>371690.0</v>
      </c>
      <c r="C3867" s="1">
        <v>8.0</v>
      </c>
      <c r="D3867" s="1">
        <v>-2.0</v>
      </c>
      <c r="E3867" s="1">
        <f t="shared" si="1"/>
        <v>6</v>
      </c>
      <c r="F3867" s="1" t="str">
        <f>VLOOKUP(E3867,State_code!$B$1:$C$56, 2, FALSE)</f>
        <v>CA</v>
      </c>
      <c r="G3867" s="1">
        <v>642.0</v>
      </c>
      <c r="H3867" s="1">
        <v>-2.0</v>
      </c>
      <c r="I3867" s="1" t="s">
        <v>4520</v>
      </c>
      <c r="J3867" s="5">
        <v>3.0</v>
      </c>
    </row>
    <row r="3868" hidden="1">
      <c r="A3868" s="1" t="s">
        <v>4521</v>
      </c>
      <c r="B3868" s="1">
        <v>371830.0</v>
      </c>
      <c r="C3868" s="1">
        <v>8.0</v>
      </c>
      <c r="D3868" s="1">
        <v>-2.0</v>
      </c>
      <c r="E3868" s="1">
        <f t="shared" si="1"/>
        <v>6</v>
      </c>
      <c r="F3868" s="1" t="str">
        <f>VLOOKUP(E3868,State_code!$B$1:$C$56, 2, FALSE)</f>
        <v>CA</v>
      </c>
      <c r="G3868" s="1">
        <v>645.0</v>
      </c>
      <c r="H3868" s="1">
        <v>-2.0</v>
      </c>
      <c r="I3868" s="1" t="s">
        <v>4521</v>
      </c>
      <c r="J3868" s="5">
        <v>2.0</v>
      </c>
    </row>
    <row r="3869" hidden="1">
      <c r="A3869" s="1" t="s">
        <v>4522</v>
      </c>
      <c r="B3869" s="1">
        <v>371928.0</v>
      </c>
      <c r="C3869" s="1">
        <v>8.0</v>
      </c>
      <c r="D3869" s="1">
        <v>-2.0</v>
      </c>
      <c r="E3869" s="1">
        <f t="shared" si="1"/>
        <v>6</v>
      </c>
      <c r="F3869" s="1" t="str">
        <f>VLOOKUP(E3869,State_code!$B$1:$C$56, 2, FALSE)</f>
        <v>CA</v>
      </c>
      <c r="G3869" s="1">
        <v>645.0</v>
      </c>
      <c r="H3869" s="1">
        <v>-2.0</v>
      </c>
      <c r="I3869" s="1" t="s">
        <v>4522</v>
      </c>
      <c r="J3869" s="5">
        <v>2.0</v>
      </c>
    </row>
    <row r="3870" hidden="1">
      <c r="A3870" s="1" t="s">
        <v>4523</v>
      </c>
      <c r="B3870" s="1">
        <v>371964.0</v>
      </c>
      <c r="C3870" s="1">
        <v>8.0</v>
      </c>
      <c r="D3870" s="1">
        <v>10.0</v>
      </c>
      <c r="E3870" s="1">
        <f t="shared" si="1"/>
        <v>6</v>
      </c>
      <c r="F3870" s="1" t="str">
        <f>VLOOKUP(E3870,State_code!$B$1:$C$56, 2, FALSE)</f>
        <v>CA</v>
      </c>
      <c r="G3870" s="1">
        <v>606.0</v>
      </c>
      <c r="H3870" s="1">
        <v>-2.0</v>
      </c>
      <c r="I3870" s="1" t="s">
        <v>4523</v>
      </c>
      <c r="J3870" s="5">
        <v>2.0</v>
      </c>
    </row>
    <row r="3871" hidden="1">
      <c r="A3871" s="1" t="s">
        <v>4524</v>
      </c>
      <c r="B3871" s="1">
        <v>372028.0</v>
      </c>
      <c r="C3871" s="1">
        <v>8.0</v>
      </c>
      <c r="D3871" s="1">
        <v>-2.0</v>
      </c>
      <c r="E3871" s="1">
        <f t="shared" si="1"/>
        <v>6</v>
      </c>
      <c r="F3871" s="1" t="str">
        <f>VLOOKUP(E3871,State_code!$B$1:$C$56, 2, FALSE)</f>
        <v>CA</v>
      </c>
      <c r="G3871" s="1">
        <v>630.0</v>
      </c>
      <c r="H3871" s="1">
        <v>-2.0</v>
      </c>
      <c r="I3871" s="1" t="s">
        <v>4524</v>
      </c>
      <c r="J3871" s="5">
        <v>2.0</v>
      </c>
    </row>
    <row r="3872" hidden="1">
      <c r="A3872" s="1" t="s">
        <v>4525</v>
      </c>
      <c r="B3872" s="1">
        <v>372073.0</v>
      </c>
      <c r="C3872" s="1">
        <v>8.0</v>
      </c>
      <c r="D3872" s="1">
        <v>23.0</v>
      </c>
      <c r="E3872" s="1">
        <f t="shared" si="1"/>
        <v>6</v>
      </c>
      <c r="F3872" s="1" t="str">
        <f>VLOOKUP(E3872,State_code!$B$1:$C$56, 2, FALSE)</f>
        <v>CA</v>
      </c>
      <c r="G3872" s="1">
        <v>645.0</v>
      </c>
      <c r="H3872" s="1">
        <v>-2.0</v>
      </c>
      <c r="I3872" s="1" t="s">
        <v>4525</v>
      </c>
      <c r="J3872" s="5">
        <v>2.0</v>
      </c>
    </row>
    <row r="3873" hidden="1">
      <c r="A3873" s="1" t="s">
        <v>4526</v>
      </c>
      <c r="B3873" s="1">
        <v>372082.0</v>
      </c>
      <c r="C3873" s="1">
        <v>8.0</v>
      </c>
      <c r="D3873" s="1">
        <v>-2.0</v>
      </c>
      <c r="E3873" s="1">
        <f t="shared" si="1"/>
        <v>6</v>
      </c>
      <c r="F3873" s="1" t="str">
        <f>VLOOKUP(E3873,State_code!$B$1:$C$56, 2, FALSE)</f>
        <v>CA</v>
      </c>
      <c r="G3873" s="1">
        <v>635.0</v>
      </c>
      <c r="H3873" s="1">
        <v>-2.0</v>
      </c>
      <c r="I3873" s="1" t="s">
        <v>4526</v>
      </c>
      <c r="J3873" s="5">
        <v>2.0</v>
      </c>
    </row>
    <row r="3874" hidden="1">
      <c r="A3874" s="1" t="s">
        <v>4527</v>
      </c>
      <c r="B3874" s="1">
        <v>372240.0</v>
      </c>
      <c r="C3874" s="1">
        <v>8.0</v>
      </c>
      <c r="D3874" s="1">
        <v>-2.0</v>
      </c>
      <c r="E3874" s="1">
        <f t="shared" si="1"/>
        <v>6</v>
      </c>
      <c r="F3874" s="1" t="str">
        <f>VLOOKUP(E3874,State_code!$B$1:$C$56, 2, FALSE)</f>
        <v>CA</v>
      </c>
      <c r="G3874" s="1">
        <v>637.0</v>
      </c>
      <c r="H3874" s="1">
        <v>-2.0</v>
      </c>
      <c r="I3874" s="1" t="s">
        <v>4527</v>
      </c>
      <c r="J3874" s="5">
        <v>2.0</v>
      </c>
    </row>
    <row r="3875" hidden="1">
      <c r="A3875" s="1" t="s">
        <v>4528</v>
      </c>
      <c r="B3875" s="1">
        <v>372329.0</v>
      </c>
      <c r="C3875" s="1">
        <v>7.0</v>
      </c>
      <c r="D3875" s="1">
        <v>10.0</v>
      </c>
      <c r="E3875" s="1">
        <f t="shared" si="1"/>
        <v>8</v>
      </c>
      <c r="F3875" s="1" t="str">
        <f>VLOOKUP(E3875,State_code!$B$1:$C$56, 2, FALSE)</f>
        <v>CO</v>
      </c>
      <c r="G3875" s="1">
        <v>802.0</v>
      </c>
      <c r="H3875" s="1">
        <v>-2.0</v>
      </c>
      <c r="I3875" s="1" t="s">
        <v>4528</v>
      </c>
      <c r="J3875" s="5">
        <v>1.0</v>
      </c>
    </row>
    <row r="3876" hidden="1">
      <c r="A3876" s="1" t="s">
        <v>4529</v>
      </c>
      <c r="B3876" s="1">
        <v>372356.0</v>
      </c>
      <c r="C3876" s="1">
        <v>7.0</v>
      </c>
      <c r="D3876" s="1">
        <v>-2.0</v>
      </c>
      <c r="E3876" s="1">
        <f t="shared" si="1"/>
        <v>8</v>
      </c>
      <c r="F3876" s="1" t="str">
        <f>VLOOKUP(E3876,State_code!$B$1:$C$56, 2, FALSE)</f>
        <v>CO</v>
      </c>
      <c r="G3876" s="1">
        <v>806.0</v>
      </c>
      <c r="H3876" s="1">
        <v>-2.0</v>
      </c>
      <c r="I3876" s="1" t="s">
        <v>4529</v>
      </c>
      <c r="J3876" s="5">
        <v>2.0</v>
      </c>
    </row>
    <row r="3877" hidden="1">
      <c r="A3877" s="1" t="s">
        <v>4530</v>
      </c>
      <c r="B3877" s="1">
        <v>372462.0</v>
      </c>
      <c r="C3877" s="1">
        <v>5.0</v>
      </c>
      <c r="D3877" s="1">
        <v>-2.0</v>
      </c>
      <c r="E3877" s="1">
        <f t="shared" si="1"/>
        <v>12</v>
      </c>
      <c r="F3877" s="1" t="str">
        <f>VLOOKUP(E3877,State_code!$B$1:$C$56, 2, FALSE)</f>
        <v>FL</v>
      </c>
      <c r="G3877" s="1">
        <v>1208.0</v>
      </c>
      <c r="H3877" s="1">
        <v>-2.0</v>
      </c>
      <c r="I3877" s="1" t="s">
        <v>4530</v>
      </c>
      <c r="J3877" s="5">
        <v>1.0</v>
      </c>
    </row>
    <row r="3878" hidden="1">
      <c r="A3878" s="1" t="s">
        <v>4531</v>
      </c>
      <c r="B3878" s="1">
        <v>372921.0</v>
      </c>
      <c r="C3878" s="1">
        <v>5.0</v>
      </c>
      <c r="D3878" s="1">
        <v>10.0</v>
      </c>
      <c r="E3878" s="1">
        <f t="shared" si="1"/>
        <v>13</v>
      </c>
      <c r="F3878" s="1" t="str">
        <f>VLOOKUP(E3878,State_code!$B$1:$C$56, 2, FALSE)</f>
        <v>GA</v>
      </c>
      <c r="G3878" s="1">
        <v>1311.0</v>
      </c>
      <c r="H3878" s="1">
        <v>-2.0</v>
      </c>
      <c r="I3878" s="1" t="s">
        <v>4531</v>
      </c>
      <c r="J3878" s="5">
        <v>1.0</v>
      </c>
    </row>
    <row r="3879" hidden="1">
      <c r="A3879" s="1" t="s">
        <v>4532</v>
      </c>
      <c r="B3879" s="1">
        <v>373085.0</v>
      </c>
      <c r="C3879" s="1">
        <v>4.0</v>
      </c>
      <c r="D3879" s="1">
        <v>10.0</v>
      </c>
      <c r="E3879" s="1">
        <f t="shared" si="1"/>
        <v>19</v>
      </c>
      <c r="F3879" s="1" t="str">
        <f>VLOOKUP(E3879,State_code!$B$1:$C$56, 2, FALSE)</f>
        <v>IA</v>
      </c>
      <c r="G3879" s="1">
        <v>1901.0</v>
      </c>
      <c r="H3879" s="1">
        <v>-2.0</v>
      </c>
      <c r="I3879" s="1" t="s">
        <v>4532</v>
      </c>
      <c r="J3879" s="5">
        <v>2.0</v>
      </c>
    </row>
    <row r="3880" hidden="1">
      <c r="A3880" s="1" t="s">
        <v>4533</v>
      </c>
      <c r="B3880" s="1">
        <v>373216.0</v>
      </c>
      <c r="C3880" s="1">
        <v>3.0</v>
      </c>
      <c r="D3880" s="1">
        <v>-2.0</v>
      </c>
      <c r="E3880" s="1">
        <f t="shared" si="1"/>
        <v>17</v>
      </c>
      <c r="F3880" s="1" t="str">
        <f>VLOOKUP(E3880,State_code!$B$1:$C$56, 2, FALSE)</f>
        <v>IL</v>
      </c>
      <c r="G3880" s="1">
        <v>1708.0</v>
      </c>
      <c r="H3880" s="1">
        <v>-2.0</v>
      </c>
      <c r="I3880" s="1" t="s">
        <v>4533</v>
      </c>
      <c r="J3880" s="5">
        <v>2.0</v>
      </c>
    </row>
    <row r="3881" hidden="1">
      <c r="A3881" s="1" t="s">
        <v>4534</v>
      </c>
      <c r="B3881" s="1">
        <v>373456.0</v>
      </c>
      <c r="C3881" s="1">
        <v>5.0</v>
      </c>
      <c r="D3881" s="1">
        <v>-2.0</v>
      </c>
      <c r="E3881" s="1">
        <f t="shared" si="1"/>
        <v>22</v>
      </c>
      <c r="F3881" s="1" t="str">
        <f>VLOOKUP(E3881,State_code!$B$1:$C$56, 2, FALSE)</f>
        <v>LA</v>
      </c>
      <c r="G3881" s="1">
        <v>2204.0</v>
      </c>
      <c r="H3881" s="1">
        <v>-2.0</v>
      </c>
      <c r="I3881" s="1" t="s">
        <v>4534</v>
      </c>
      <c r="J3881" s="5">
        <v>2.0</v>
      </c>
    </row>
    <row r="3882" hidden="1">
      <c r="A3882" s="1" t="s">
        <v>4535</v>
      </c>
      <c r="B3882" s="1">
        <v>373526.0</v>
      </c>
      <c r="C3882" s="1">
        <v>5.0</v>
      </c>
      <c r="D3882" s="1">
        <v>-2.0</v>
      </c>
      <c r="E3882" s="1">
        <f t="shared" si="1"/>
        <v>22</v>
      </c>
      <c r="F3882" s="1" t="str">
        <f>VLOOKUP(E3882,State_code!$B$1:$C$56, 2, FALSE)</f>
        <v>LA</v>
      </c>
      <c r="G3882" s="1">
        <v>2206.0</v>
      </c>
      <c r="H3882" s="1">
        <v>-2.0</v>
      </c>
      <c r="I3882" s="1" t="s">
        <v>4535</v>
      </c>
      <c r="J3882" s="5">
        <v>2.0</v>
      </c>
    </row>
    <row r="3883" hidden="1">
      <c r="A3883" s="1" t="s">
        <v>4536</v>
      </c>
      <c r="B3883" s="1">
        <v>373678.0</v>
      </c>
      <c r="C3883" s="1">
        <v>1.0</v>
      </c>
      <c r="D3883" s="1">
        <v>-2.0</v>
      </c>
      <c r="E3883" s="1">
        <f t="shared" si="1"/>
        <v>25</v>
      </c>
      <c r="F3883" s="1" t="str">
        <f>VLOOKUP(E3883,State_code!$B$1:$C$56, 2, FALSE)</f>
        <v>MA</v>
      </c>
      <c r="G3883" s="1">
        <v>2505.0</v>
      </c>
      <c r="H3883" s="1">
        <v>-2.0</v>
      </c>
      <c r="I3883" s="1" t="s">
        <v>4536</v>
      </c>
      <c r="J3883" s="5">
        <v>2.0</v>
      </c>
    </row>
    <row r="3884" hidden="1">
      <c r="A3884" s="1" t="s">
        <v>4537</v>
      </c>
      <c r="B3884" s="1">
        <v>373696.0</v>
      </c>
      <c r="C3884" s="1">
        <v>1.0</v>
      </c>
      <c r="D3884" s="1">
        <v>-2.0</v>
      </c>
      <c r="E3884" s="1">
        <f t="shared" si="1"/>
        <v>25</v>
      </c>
      <c r="F3884" s="1" t="str">
        <f>VLOOKUP(E3884,State_code!$B$1:$C$56, 2, FALSE)</f>
        <v>MA</v>
      </c>
      <c r="G3884" s="1">
        <v>2502.0</v>
      </c>
      <c r="H3884" s="1">
        <v>-2.0</v>
      </c>
      <c r="I3884" s="1" t="s">
        <v>4537</v>
      </c>
      <c r="J3884" s="5">
        <v>2.0</v>
      </c>
    </row>
    <row r="3885" hidden="1">
      <c r="A3885" s="1" t="s">
        <v>4538</v>
      </c>
      <c r="B3885" s="1">
        <v>373711.0</v>
      </c>
      <c r="C3885" s="1">
        <v>1.0</v>
      </c>
      <c r="D3885" s="1">
        <v>-2.0</v>
      </c>
      <c r="E3885" s="1">
        <f t="shared" si="1"/>
        <v>25</v>
      </c>
      <c r="F3885" s="1" t="str">
        <f>VLOOKUP(E3885,State_code!$B$1:$C$56, 2, FALSE)</f>
        <v>MA</v>
      </c>
      <c r="G3885" s="1">
        <v>2509.0</v>
      </c>
      <c r="H3885" s="1">
        <v>-2.0</v>
      </c>
      <c r="I3885" s="1" t="s">
        <v>4538</v>
      </c>
      <c r="J3885" s="5">
        <v>2.0</v>
      </c>
    </row>
    <row r="3886" hidden="1">
      <c r="A3886" s="1" t="s">
        <v>4539</v>
      </c>
      <c r="B3886" s="1">
        <v>373784.0</v>
      </c>
      <c r="C3886" s="1">
        <v>2.0</v>
      </c>
      <c r="D3886" s="1">
        <v>-2.0</v>
      </c>
      <c r="E3886" s="1">
        <f t="shared" si="1"/>
        <v>24</v>
      </c>
      <c r="F3886" s="1" t="str">
        <f>VLOOKUP(E3886,State_code!$B$1:$C$56, 2, FALSE)</f>
        <v>MD</v>
      </c>
      <c r="G3886" s="1">
        <v>2407.0</v>
      </c>
      <c r="H3886" s="1">
        <v>-2.0</v>
      </c>
      <c r="I3886" s="1" t="s">
        <v>4539</v>
      </c>
      <c r="J3886" s="5">
        <v>2.0</v>
      </c>
    </row>
    <row r="3887" hidden="1">
      <c r="A3887" s="1" t="s">
        <v>4540</v>
      </c>
      <c r="B3887" s="1">
        <v>374024.0</v>
      </c>
      <c r="C3887" s="1">
        <v>4.0</v>
      </c>
      <c r="D3887" s="1">
        <v>26.0</v>
      </c>
      <c r="E3887" s="1">
        <f t="shared" si="1"/>
        <v>27</v>
      </c>
      <c r="F3887" s="1" t="str">
        <f>VLOOKUP(E3887,State_code!$B$1:$C$56, 2, FALSE)</f>
        <v>MN</v>
      </c>
      <c r="G3887" s="1">
        <v>2703.0</v>
      </c>
      <c r="H3887" s="1">
        <v>-2.0</v>
      </c>
      <c r="I3887" s="1" t="s">
        <v>4540</v>
      </c>
      <c r="J3887" s="5">
        <v>2.0</v>
      </c>
    </row>
    <row r="3888" hidden="1">
      <c r="A3888" s="1" t="s">
        <v>4541</v>
      </c>
      <c r="B3888" s="1">
        <v>374316.0</v>
      </c>
      <c r="C3888" s="1">
        <v>5.0</v>
      </c>
      <c r="D3888" s="1">
        <v>-2.0</v>
      </c>
      <c r="E3888" s="1">
        <f t="shared" si="1"/>
        <v>28</v>
      </c>
      <c r="F3888" s="1" t="str">
        <f>VLOOKUP(E3888,State_code!$B$1:$C$56, 2, FALSE)</f>
        <v>MS</v>
      </c>
      <c r="G3888" s="1">
        <v>2802.0</v>
      </c>
      <c r="H3888" s="1">
        <v>-2.0</v>
      </c>
      <c r="I3888" s="1" t="s">
        <v>4541</v>
      </c>
      <c r="J3888" s="5">
        <v>1.0</v>
      </c>
    </row>
    <row r="3889" hidden="1">
      <c r="A3889" s="1" t="s">
        <v>4542</v>
      </c>
      <c r="B3889" s="1">
        <v>374343.0</v>
      </c>
      <c r="C3889" s="1">
        <v>5.0</v>
      </c>
      <c r="D3889" s="1">
        <v>-2.0</v>
      </c>
      <c r="E3889" s="1">
        <f t="shared" si="1"/>
        <v>28</v>
      </c>
      <c r="F3889" s="1" t="str">
        <f>VLOOKUP(E3889,State_code!$B$1:$C$56, 2, FALSE)</f>
        <v>MS</v>
      </c>
      <c r="G3889" s="1">
        <v>2801.0</v>
      </c>
      <c r="H3889" s="1">
        <v>-2.0</v>
      </c>
      <c r="I3889" s="1" t="s">
        <v>4542</v>
      </c>
      <c r="J3889" s="5">
        <v>2.0</v>
      </c>
    </row>
    <row r="3890" hidden="1">
      <c r="A3890" s="1" t="s">
        <v>4543</v>
      </c>
      <c r="B3890" s="1">
        <v>374574.0</v>
      </c>
      <c r="C3890" s="1">
        <v>2.0</v>
      </c>
      <c r="D3890" s="1">
        <v>-2.0</v>
      </c>
      <c r="E3890" s="1">
        <f t="shared" si="1"/>
        <v>34</v>
      </c>
      <c r="F3890" s="1" t="str">
        <f>VLOOKUP(E3890,State_code!$B$1:$C$56, 2, FALSE)</f>
        <v>NJ</v>
      </c>
      <c r="G3890" s="1">
        <v>3403.0</v>
      </c>
      <c r="H3890" s="1">
        <v>-2.0</v>
      </c>
      <c r="I3890" s="1" t="s">
        <v>4543</v>
      </c>
      <c r="J3890" s="5">
        <v>2.0</v>
      </c>
    </row>
    <row r="3891" hidden="1">
      <c r="A3891" s="1" t="s">
        <v>4544</v>
      </c>
      <c r="B3891" s="1">
        <v>374592.0</v>
      </c>
      <c r="C3891" s="1">
        <v>2.0</v>
      </c>
      <c r="D3891" s="1">
        <v>-2.0</v>
      </c>
      <c r="E3891" s="1">
        <f t="shared" si="1"/>
        <v>34</v>
      </c>
      <c r="F3891" s="1" t="str">
        <f>VLOOKUP(E3891,State_code!$B$1:$C$56, 2, FALSE)</f>
        <v>NJ</v>
      </c>
      <c r="G3891" s="1">
        <v>3403.0</v>
      </c>
      <c r="H3891" s="1">
        <v>-2.0</v>
      </c>
      <c r="I3891" s="1" t="s">
        <v>4544</v>
      </c>
      <c r="J3891" s="5">
        <v>2.0</v>
      </c>
    </row>
    <row r="3892" hidden="1">
      <c r="A3892" s="1" t="s">
        <v>4545</v>
      </c>
      <c r="B3892" s="1">
        <v>375106.0</v>
      </c>
      <c r="C3892" s="1">
        <v>2.0</v>
      </c>
      <c r="D3892" s="1">
        <v>-2.0</v>
      </c>
      <c r="E3892" s="1">
        <f t="shared" si="1"/>
        <v>36</v>
      </c>
      <c r="F3892" s="1" t="str">
        <f>VLOOKUP(E3892,State_code!$B$1:$C$56, 2, FALSE)</f>
        <v>NY</v>
      </c>
      <c r="G3892" s="1">
        <v>3626.0</v>
      </c>
      <c r="H3892" s="1">
        <v>-2.0</v>
      </c>
      <c r="I3892" s="1" t="s">
        <v>4545</v>
      </c>
      <c r="J3892" s="5">
        <v>1.0</v>
      </c>
    </row>
    <row r="3893" hidden="1">
      <c r="A3893" s="1" t="s">
        <v>4546</v>
      </c>
      <c r="B3893" s="1">
        <v>375230.0</v>
      </c>
      <c r="C3893" s="1">
        <v>2.0</v>
      </c>
      <c r="D3893" s="1">
        <v>24.0</v>
      </c>
      <c r="E3893" s="1">
        <f t="shared" si="1"/>
        <v>36</v>
      </c>
      <c r="F3893" s="1" t="str">
        <f>VLOOKUP(E3893,State_code!$B$1:$C$56, 2, FALSE)</f>
        <v>NY</v>
      </c>
      <c r="G3893" s="1">
        <v>3609.0</v>
      </c>
      <c r="H3893" s="1">
        <v>80.0</v>
      </c>
      <c r="I3893" s="1" t="s">
        <v>4546</v>
      </c>
      <c r="J3893" s="5">
        <v>1.0</v>
      </c>
    </row>
    <row r="3894" hidden="1">
      <c r="A3894" s="1" t="s">
        <v>4547</v>
      </c>
      <c r="B3894" s="1">
        <v>375373.0</v>
      </c>
      <c r="C3894" s="1">
        <v>3.0</v>
      </c>
      <c r="D3894" s="1">
        <v>-2.0</v>
      </c>
      <c r="E3894" s="1">
        <f t="shared" si="1"/>
        <v>39</v>
      </c>
      <c r="F3894" s="1" t="str">
        <f>VLOOKUP(E3894,State_code!$B$1:$C$56, 2, FALSE)</f>
        <v>OH</v>
      </c>
      <c r="G3894" s="1">
        <v>3912.0</v>
      </c>
      <c r="H3894" s="1">
        <v>-2.0</v>
      </c>
      <c r="I3894" s="1" t="s">
        <v>4547</v>
      </c>
      <c r="J3894" s="5">
        <v>1.0</v>
      </c>
    </row>
    <row r="3895" hidden="1">
      <c r="A3895" s="1" t="s">
        <v>4548</v>
      </c>
      <c r="B3895" s="1">
        <v>375407.0</v>
      </c>
      <c r="C3895" s="1">
        <v>3.0</v>
      </c>
      <c r="D3895" s="1">
        <v>-2.0</v>
      </c>
      <c r="E3895" s="1">
        <f t="shared" si="1"/>
        <v>39</v>
      </c>
      <c r="F3895" s="1" t="str">
        <f>VLOOKUP(E3895,State_code!$B$1:$C$56, 2, FALSE)</f>
        <v>OH</v>
      </c>
      <c r="G3895" s="1">
        <v>3904.0</v>
      </c>
      <c r="H3895" s="1">
        <v>-2.0</v>
      </c>
      <c r="I3895" s="1" t="s">
        <v>4548</v>
      </c>
      <c r="J3895" s="5">
        <v>2.0</v>
      </c>
    </row>
    <row r="3896" hidden="1">
      <c r="A3896" s="1" t="s">
        <v>4549</v>
      </c>
      <c r="B3896" s="1">
        <v>375416.0</v>
      </c>
      <c r="C3896" s="1">
        <v>3.0</v>
      </c>
      <c r="D3896" s="1">
        <v>9.0</v>
      </c>
      <c r="E3896" s="1">
        <f t="shared" si="1"/>
        <v>39</v>
      </c>
      <c r="F3896" s="1" t="str">
        <f>VLOOKUP(E3896,State_code!$B$1:$C$56, 2, FALSE)</f>
        <v>OH</v>
      </c>
      <c r="G3896" s="1">
        <v>3911.0</v>
      </c>
      <c r="H3896" s="1">
        <v>-2.0</v>
      </c>
      <c r="I3896" s="1" t="s">
        <v>4549</v>
      </c>
      <c r="J3896" s="5">
        <v>3.0</v>
      </c>
    </row>
    <row r="3897" hidden="1">
      <c r="A3897" s="1" t="s">
        <v>4550</v>
      </c>
      <c r="B3897" s="1">
        <v>375540.0</v>
      </c>
      <c r="C3897" s="1">
        <v>3.0</v>
      </c>
      <c r="D3897" s="1">
        <v>-2.0</v>
      </c>
      <c r="E3897" s="1">
        <f t="shared" si="1"/>
        <v>39</v>
      </c>
      <c r="F3897" s="1" t="str">
        <f>VLOOKUP(E3897,State_code!$B$1:$C$56, 2, FALSE)</f>
        <v>OH</v>
      </c>
      <c r="G3897" s="1">
        <v>3909.0</v>
      </c>
      <c r="H3897" s="1">
        <v>-2.0</v>
      </c>
      <c r="I3897" s="1" t="s">
        <v>4550</v>
      </c>
      <c r="J3897" s="5">
        <v>3.0</v>
      </c>
    </row>
    <row r="3898" hidden="1">
      <c r="A3898" s="1" t="s">
        <v>4551</v>
      </c>
      <c r="B3898" s="1">
        <v>375568.0</v>
      </c>
      <c r="C3898" s="1">
        <v>3.0</v>
      </c>
      <c r="D3898" s="1">
        <v>-2.0</v>
      </c>
      <c r="E3898" s="1">
        <f t="shared" si="1"/>
        <v>39</v>
      </c>
      <c r="F3898" s="1" t="str">
        <f>VLOOKUP(E3898,State_code!$B$1:$C$56, 2, FALSE)</f>
        <v>OH</v>
      </c>
      <c r="G3898" s="1">
        <v>3902.0</v>
      </c>
      <c r="H3898" s="1">
        <v>-2.0</v>
      </c>
      <c r="I3898" s="1" t="s">
        <v>4551</v>
      </c>
      <c r="J3898" s="5">
        <v>3.0</v>
      </c>
    </row>
    <row r="3899" hidden="1">
      <c r="A3899" s="1" t="s">
        <v>4552</v>
      </c>
      <c r="B3899" s="1">
        <v>375656.0</v>
      </c>
      <c r="C3899" s="1">
        <v>6.0</v>
      </c>
      <c r="D3899" s="1">
        <v>-2.0</v>
      </c>
      <c r="E3899" s="1">
        <f t="shared" si="1"/>
        <v>40</v>
      </c>
      <c r="F3899" s="1" t="str">
        <f>VLOOKUP(E3899,State_code!$B$1:$C$56, 2, FALSE)</f>
        <v>OK</v>
      </c>
      <c r="G3899" s="1">
        <v>4003.0</v>
      </c>
      <c r="H3899" s="1">
        <v>-2.0</v>
      </c>
      <c r="I3899" s="1" t="s">
        <v>4552</v>
      </c>
      <c r="J3899" s="5">
        <v>2.0</v>
      </c>
    </row>
    <row r="3900" hidden="1">
      <c r="A3900" s="1" t="s">
        <v>4553</v>
      </c>
      <c r="B3900" s="1">
        <v>375683.0</v>
      </c>
      <c r="C3900" s="1">
        <v>6.0</v>
      </c>
      <c r="D3900" s="1">
        <v>-2.0</v>
      </c>
      <c r="E3900" s="1">
        <f t="shared" si="1"/>
        <v>40</v>
      </c>
      <c r="F3900" s="1" t="str">
        <f>VLOOKUP(E3900,State_code!$B$1:$C$56, 2, FALSE)</f>
        <v>OK</v>
      </c>
      <c r="G3900" s="1">
        <v>4005.0</v>
      </c>
      <c r="H3900" s="1">
        <v>-2.0</v>
      </c>
      <c r="I3900" s="1" t="s">
        <v>4553</v>
      </c>
      <c r="J3900" s="5">
        <v>2.0</v>
      </c>
    </row>
    <row r="3901" hidden="1">
      <c r="A3901" s="1" t="s">
        <v>4554</v>
      </c>
      <c r="B3901" s="1">
        <v>375726.0</v>
      </c>
      <c r="C3901" s="1">
        <v>6.0</v>
      </c>
      <c r="D3901" s="1">
        <v>-2.0</v>
      </c>
      <c r="E3901" s="1">
        <f t="shared" si="1"/>
        <v>40</v>
      </c>
      <c r="F3901" s="1" t="str">
        <f>VLOOKUP(E3901,State_code!$B$1:$C$56, 2, FALSE)</f>
        <v>OK</v>
      </c>
      <c r="G3901" s="1">
        <v>4002.0</v>
      </c>
      <c r="H3901" s="1">
        <v>-2.0</v>
      </c>
      <c r="I3901" s="1" t="s">
        <v>4554</v>
      </c>
      <c r="J3901" s="5">
        <v>2.0</v>
      </c>
    </row>
    <row r="3902" hidden="1">
      <c r="A3902" s="1" t="s">
        <v>4555</v>
      </c>
      <c r="B3902" s="1">
        <v>375939.0</v>
      </c>
      <c r="C3902" s="1">
        <v>2.0</v>
      </c>
      <c r="D3902" s="1">
        <v>10.0</v>
      </c>
      <c r="E3902" s="1">
        <f t="shared" si="1"/>
        <v>42</v>
      </c>
      <c r="F3902" s="1" t="str">
        <f>VLOOKUP(E3902,State_code!$B$1:$C$56, 2, FALSE)</f>
        <v>PA</v>
      </c>
      <c r="G3902" s="1">
        <v>4213.0</v>
      </c>
      <c r="H3902" s="1">
        <v>-2.0</v>
      </c>
      <c r="I3902" s="1" t="s">
        <v>4555</v>
      </c>
      <c r="J3902" s="5">
        <v>4.0</v>
      </c>
    </row>
    <row r="3903" hidden="1">
      <c r="A3903" s="1" t="s">
        <v>4556</v>
      </c>
      <c r="B3903" s="1">
        <v>375966.0</v>
      </c>
      <c r="C3903" s="1">
        <v>2.0</v>
      </c>
      <c r="D3903" s="1">
        <v>-2.0</v>
      </c>
      <c r="E3903" s="1">
        <f t="shared" si="1"/>
        <v>42</v>
      </c>
      <c r="F3903" s="1" t="str">
        <f>VLOOKUP(E3903,State_code!$B$1:$C$56, 2, FALSE)</f>
        <v>PA</v>
      </c>
      <c r="G3903" s="1">
        <v>4204.0</v>
      </c>
      <c r="H3903" s="1">
        <v>-2.0</v>
      </c>
      <c r="I3903" s="1" t="s">
        <v>4556</v>
      </c>
      <c r="J3903" s="5">
        <v>2.0</v>
      </c>
    </row>
    <row r="3904" hidden="1">
      <c r="A3904" s="1" t="s">
        <v>4557</v>
      </c>
      <c r="B3904" s="1">
        <v>375984.0</v>
      </c>
      <c r="C3904" s="1">
        <v>2.0</v>
      </c>
      <c r="D3904" s="1">
        <v>-2.0</v>
      </c>
      <c r="E3904" s="1">
        <f t="shared" si="1"/>
        <v>42</v>
      </c>
      <c r="F3904" s="1" t="str">
        <f>VLOOKUP(E3904,State_code!$B$1:$C$56, 2, FALSE)</f>
        <v>PA</v>
      </c>
      <c r="G3904" s="1">
        <v>4203.0</v>
      </c>
      <c r="H3904" s="1">
        <v>-2.0</v>
      </c>
      <c r="I3904" s="1" t="s">
        <v>4557</v>
      </c>
      <c r="J3904" s="5">
        <v>2.0</v>
      </c>
    </row>
    <row r="3905" hidden="1">
      <c r="A3905" s="1" t="s">
        <v>4558</v>
      </c>
      <c r="B3905" s="1">
        <v>376224.0</v>
      </c>
      <c r="C3905" s="1">
        <v>9.0</v>
      </c>
      <c r="D3905" s="1">
        <v>26.0</v>
      </c>
      <c r="E3905" s="1">
        <f t="shared" si="1"/>
        <v>72</v>
      </c>
      <c r="F3905" s="1" t="str">
        <f>VLOOKUP(E3905,State_code!$B$1:$C$56, 2, FALSE)</f>
        <v>PR</v>
      </c>
      <c r="G3905" s="1">
        <v>7298.0</v>
      </c>
      <c r="H3905" s="1">
        <v>-2.0</v>
      </c>
      <c r="I3905" s="1" t="s">
        <v>4558</v>
      </c>
      <c r="J3905" s="5">
        <v>2.0</v>
      </c>
    </row>
    <row r="3906" hidden="1">
      <c r="A3906" s="1" t="s">
        <v>4559</v>
      </c>
      <c r="B3906" s="1">
        <v>376242.0</v>
      </c>
      <c r="C3906" s="1">
        <v>9.0</v>
      </c>
      <c r="D3906" s="1">
        <v>-2.0</v>
      </c>
      <c r="E3906" s="1">
        <f t="shared" si="1"/>
        <v>72</v>
      </c>
      <c r="F3906" s="1" t="str">
        <f>VLOOKUP(E3906,State_code!$B$1:$C$56, 2, FALSE)</f>
        <v>PR</v>
      </c>
      <c r="G3906" s="1">
        <v>7298.0</v>
      </c>
      <c r="H3906" s="1">
        <v>-2.0</v>
      </c>
      <c r="I3906" s="1" t="s">
        <v>4559</v>
      </c>
      <c r="J3906" s="5">
        <v>1.0</v>
      </c>
    </row>
    <row r="3907" hidden="1">
      <c r="A3907" s="1" t="s">
        <v>4560</v>
      </c>
      <c r="B3907" s="1">
        <v>376288.0</v>
      </c>
      <c r="C3907" s="1">
        <v>9.0</v>
      </c>
      <c r="D3907" s="1">
        <v>-2.0</v>
      </c>
      <c r="E3907" s="1">
        <f t="shared" si="1"/>
        <v>72</v>
      </c>
      <c r="F3907" s="1" t="str">
        <f>VLOOKUP(E3907,State_code!$B$1:$C$56, 2, FALSE)</f>
        <v>PR</v>
      </c>
      <c r="G3907" s="1">
        <v>7298.0</v>
      </c>
      <c r="H3907" s="1">
        <v>-2.0</v>
      </c>
      <c r="I3907" s="1" t="s">
        <v>4560</v>
      </c>
      <c r="J3907" s="5">
        <v>1.0</v>
      </c>
    </row>
    <row r="3908" hidden="1">
      <c r="A3908" s="1" t="s">
        <v>4561</v>
      </c>
      <c r="B3908" s="1">
        <v>376330.0</v>
      </c>
      <c r="C3908" s="1">
        <v>9.0</v>
      </c>
      <c r="D3908" s="1">
        <v>-2.0</v>
      </c>
      <c r="E3908" s="1">
        <f t="shared" si="1"/>
        <v>72</v>
      </c>
      <c r="F3908" s="1" t="str">
        <f>VLOOKUP(E3908,State_code!$B$1:$C$56, 2, FALSE)</f>
        <v>PR</v>
      </c>
      <c r="G3908" s="1">
        <v>7298.0</v>
      </c>
      <c r="H3908" s="1">
        <v>-2.0</v>
      </c>
      <c r="I3908" s="1" t="s">
        <v>4561</v>
      </c>
      <c r="J3908" s="5">
        <v>2.0</v>
      </c>
    </row>
    <row r="3909" hidden="1">
      <c r="A3909" s="1" t="s">
        <v>4562</v>
      </c>
      <c r="B3909" s="1">
        <v>376385.0</v>
      </c>
      <c r="C3909" s="1">
        <v>9.0</v>
      </c>
      <c r="D3909" s="1">
        <v>26.0</v>
      </c>
      <c r="E3909" s="1">
        <f t="shared" si="1"/>
        <v>72</v>
      </c>
      <c r="F3909" s="1" t="str">
        <f>VLOOKUP(E3909,State_code!$B$1:$C$56, 2, FALSE)</f>
        <v>PR</v>
      </c>
      <c r="G3909" s="1">
        <v>7298.0</v>
      </c>
      <c r="H3909" s="1">
        <v>-2.0</v>
      </c>
      <c r="I3909" s="1" t="s">
        <v>4562</v>
      </c>
      <c r="J3909" s="5">
        <v>2.0</v>
      </c>
    </row>
    <row r="3910" hidden="1">
      <c r="A3910" s="1" t="s">
        <v>4563</v>
      </c>
      <c r="B3910" s="1">
        <v>376446.0</v>
      </c>
      <c r="C3910" s="1">
        <v>5.0</v>
      </c>
      <c r="D3910" s="1">
        <v>-2.0</v>
      </c>
      <c r="E3910" s="1">
        <f t="shared" si="1"/>
        <v>45</v>
      </c>
      <c r="F3910" s="1" t="str">
        <f>VLOOKUP(E3910,State_code!$B$1:$C$56, 2, FALSE)</f>
        <v>SC</v>
      </c>
      <c r="G3910" s="1">
        <v>4504.0</v>
      </c>
      <c r="H3910" s="1">
        <v>-2.0</v>
      </c>
      <c r="I3910" s="1" t="s">
        <v>4563</v>
      </c>
      <c r="J3910" s="5">
        <v>1.0</v>
      </c>
    </row>
    <row r="3911" hidden="1">
      <c r="A3911" s="1" t="s">
        <v>4564</v>
      </c>
      <c r="B3911" s="1">
        <v>376631.0</v>
      </c>
      <c r="C3911" s="1">
        <v>5.0</v>
      </c>
      <c r="D3911" s="1">
        <v>-2.0</v>
      </c>
      <c r="E3911" s="1">
        <f t="shared" si="1"/>
        <v>47</v>
      </c>
      <c r="F3911" s="1" t="str">
        <f>VLOOKUP(E3911,State_code!$B$1:$C$56, 2, FALSE)</f>
        <v>TN</v>
      </c>
      <c r="G3911" s="1">
        <v>4706.0</v>
      </c>
      <c r="H3911" s="1">
        <v>-2.0</v>
      </c>
      <c r="I3911" s="1" t="s">
        <v>4564</v>
      </c>
      <c r="J3911" s="5">
        <v>2.0</v>
      </c>
    </row>
    <row r="3912" hidden="1">
      <c r="A3912" s="1" t="s">
        <v>4565</v>
      </c>
      <c r="B3912" s="1">
        <v>376677.0</v>
      </c>
      <c r="C3912" s="1">
        <v>5.0</v>
      </c>
      <c r="D3912" s="1">
        <v>-2.0</v>
      </c>
      <c r="E3912" s="1">
        <f t="shared" si="1"/>
        <v>47</v>
      </c>
      <c r="F3912" s="1" t="str">
        <f>VLOOKUP(E3912,State_code!$B$1:$C$56, 2, FALSE)</f>
        <v>TN</v>
      </c>
      <c r="G3912" s="1">
        <v>4707.0</v>
      </c>
      <c r="H3912" s="1">
        <v>-2.0</v>
      </c>
      <c r="I3912" s="1" t="s">
        <v>4565</v>
      </c>
      <c r="J3912" s="5">
        <v>2.0</v>
      </c>
    </row>
    <row r="3913" hidden="1">
      <c r="A3913" s="1" t="s">
        <v>4566</v>
      </c>
      <c r="B3913" s="1">
        <v>376695.0</v>
      </c>
      <c r="C3913" s="1">
        <v>9.0</v>
      </c>
      <c r="D3913" s="1">
        <v>14.0</v>
      </c>
      <c r="E3913" s="1">
        <f t="shared" si="1"/>
        <v>-1</v>
      </c>
      <c r="F3913" s="1" t="str">
        <f>VLOOKUP(E3913,State_code!$B$1:$C$56, 2, FALSE)</f>
        <v>#N/A</v>
      </c>
      <c r="G3913" s="1">
        <v>-2.0</v>
      </c>
      <c r="H3913" s="1">
        <v>-2.0</v>
      </c>
      <c r="I3913" s="1" t="s">
        <v>4566</v>
      </c>
      <c r="J3913" s="5">
        <v>1.0</v>
      </c>
    </row>
    <row r="3914" hidden="1">
      <c r="A3914" s="1" t="s">
        <v>4567</v>
      </c>
      <c r="B3914" s="1">
        <v>377111.0</v>
      </c>
      <c r="C3914" s="1">
        <v>6.0</v>
      </c>
      <c r="D3914" s="1">
        <v>14.0</v>
      </c>
      <c r="E3914" s="1">
        <f t="shared" si="1"/>
        <v>48</v>
      </c>
      <c r="F3914" s="1" t="str">
        <f>VLOOKUP(E3914,State_code!$B$1:$C$56, 2, FALSE)</f>
        <v>TX</v>
      </c>
      <c r="G3914" s="1">
        <v>4824.0</v>
      </c>
      <c r="H3914" s="1">
        <v>-2.0</v>
      </c>
      <c r="I3914" s="1" t="s">
        <v>4567</v>
      </c>
      <c r="J3914" s="5">
        <v>2.0</v>
      </c>
    </row>
    <row r="3915" hidden="1">
      <c r="A3915" s="1" t="s">
        <v>4568</v>
      </c>
      <c r="B3915" s="1">
        <v>377193.0</v>
      </c>
      <c r="C3915" s="1">
        <v>6.0</v>
      </c>
      <c r="D3915" s="1">
        <v>-2.0</v>
      </c>
      <c r="E3915" s="1">
        <f t="shared" si="1"/>
        <v>48</v>
      </c>
      <c r="F3915" s="1" t="str">
        <f>VLOOKUP(E3915,State_code!$B$1:$C$56, 2, FALSE)</f>
        <v>TX</v>
      </c>
      <c r="G3915" s="1">
        <v>4828.0</v>
      </c>
      <c r="H3915" s="1">
        <v>-2.0</v>
      </c>
      <c r="I3915" s="1" t="s">
        <v>4568</v>
      </c>
      <c r="J3915" s="5">
        <v>1.0</v>
      </c>
    </row>
    <row r="3916" hidden="1">
      <c r="A3916" s="1" t="s">
        <v>4569</v>
      </c>
      <c r="B3916" s="1">
        <v>377218.0</v>
      </c>
      <c r="C3916" s="1">
        <v>6.0</v>
      </c>
      <c r="D3916" s="1">
        <v>11.0</v>
      </c>
      <c r="E3916" s="1">
        <f t="shared" si="1"/>
        <v>48</v>
      </c>
      <c r="F3916" s="1" t="str">
        <f>VLOOKUP(E3916,State_code!$B$1:$C$56, 2, FALSE)</f>
        <v>TX</v>
      </c>
      <c r="G3916" s="1">
        <v>4818.0</v>
      </c>
      <c r="H3916" s="1">
        <v>-2.0</v>
      </c>
      <c r="I3916" s="1" t="s">
        <v>4569</v>
      </c>
      <c r="J3916" s="5">
        <v>2.0</v>
      </c>
    </row>
    <row r="3917" hidden="1">
      <c r="A3917" s="1" t="s">
        <v>4570</v>
      </c>
      <c r="B3917" s="1">
        <v>377272.0</v>
      </c>
      <c r="C3917" s="1">
        <v>6.0</v>
      </c>
      <c r="D3917" s="1">
        <v>-2.0</v>
      </c>
      <c r="E3917" s="1">
        <f t="shared" si="1"/>
        <v>48</v>
      </c>
      <c r="F3917" s="1" t="str">
        <f>VLOOKUP(E3917,State_code!$B$1:$C$56, 2, FALSE)</f>
        <v>TX</v>
      </c>
      <c r="G3917" s="1">
        <v>4835.0</v>
      </c>
      <c r="H3917" s="1">
        <v>-2.0</v>
      </c>
      <c r="I3917" s="1" t="s">
        <v>4570</v>
      </c>
      <c r="J3917" s="5">
        <v>2.0</v>
      </c>
    </row>
    <row r="3918" hidden="1">
      <c r="A3918" s="1" t="s">
        <v>4570</v>
      </c>
      <c r="B3918" s="1">
        <v>377281.0</v>
      </c>
      <c r="C3918" s="1">
        <v>6.0</v>
      </c>
      <c r="D3918" s="1">
        <v>-2.0</v>
      </c>
      <c r="E3918" s="1">
        <f t="shared" si="1"/>
        <v>48</v>
      </c>
      <c r="F3918" s="1" t="str">
        <f>VLOOKUP(E3918,State_code!$B$1:$C$56, 2, FALSE)</f>
        <v>TX</v>
      </c>
      <c r="G3918" s="1">
        <v>4823.0</v>
      </c>
      <c r="H3918" s="1">
        <v>-2.0</v>
      </c>
      <c r="I3918" s="1" t="s">
        <v>4570</v>
      </c>
      <c r="J3918" s="5">
        <v>1.0</v>
      </c>
    </row>
    <row r="3919" hidden="1">
      <c r="A3919" s="1" t="s">
        <v>4571</v>
      </c>
      <c r="B3919" s="1">
        <v>377315.0</v>
      </c>
      <c r="C3919" s="1">
        <v>6.0</v>
      </c>
      <c r="D3919" s="1">
        <v>-2.0</v>
      </c>
      <c r="E3919" s="1">
        <f t="shared" si="1"/>
        <v>48</v>
      </c>
      <c r="F3919" s="1" t="str">
        <f>VLOOKUP(E3919,State_code!$B$1:$C$56, 2, FALSE)</f>
        <v>TX</v>
      </c>
      <c r="G3919" s="1">
        <v>4819.0</v>
      </c>
      <c r="H3919" s="1">
        <v>-2.0</v>
      </c>
      <c r="I3919" s="1" t="s">
        <v>4571</v>
      </c>
      <c r="J3919" s="5">
        <v>1.0</v>
      </c>
    </row>
    <row r="3920" hidden="1">
      <c r="A3920" s="1" t="s">
        <v>4572</v>
      </c>
      <c r="B3920" s="1">
        <v>377449.0</v>
      </c>
      <c r="C3920" s="1">
        <v>5.0</v>
      </c>
      <c r="D3920" s="1">
        <v>9.0</v>
      </c>
      <c r="E3920" s="1">
        <f t="shared" si="1"/>
        <v>51</v>
      </c>
      <c r="F3920" s="1" t="str">
        <f>VLOOKUP(E3920,State_code!$B$1:$C$56, 2, FALSE)</f>
        <v>VA</v>
      </c>
      <c r="G3920" s="1">
        <v>5103.0</v>
      </c>
      <c r="H3920" s="1">
        <v>-2.0</v>
      </c>
      <c r="I3920" s="1" t="s">
        <v>4572</v>
      </c>
      <c r="J3920" s="5">
        <v>1.0</v>
      </c>
    </row>
    <row r="3921" hidden="1">
      <c r="A3921" s="1" t="s">
        <v>4573</v>
      </c>
      <c r="B3921" s="1">
        <v>377458.0</v>
      </c>
      <c r="C3921" s="1">
        <v>5.0</v>
      </c>
      <c r="D3921" s="1">
        <v>10.0</v>
      </c>
      <c r="E3921" s="1">
        <f t="shared" si="1"/>
        <v>51</v>
      </c>
      <c r="F3921" s="1" t="str">
        <f>VLOOKUP(E3921,State_code!$B$1:$C$56, 2, FALSE)</f>
        <v>VA</v>
      </c>
      <c r="G3921" s="1">
        <v>5103.0</v>
      </c>
      <c r="H3921" s="1">
        <v>-2.0</v>
      </c>
      <c r="I3921" s="1" t="s">
        <v>4573</v>
      </c>
      <c r="J3921" s="5">
        <v>2.0</v>
      </c>
    </row>
    <row r="3922" hidden="1">
      <c r="A3922" s="1" t="s">
        <v>4574</v>
      </c>
      <c r="B3922" s="1">
        <v>377485.0</v>
      </c>
      <c r="C3922" s="1">
        <v>5.0</v>
      </c>
      <c r="D3922" s="1">
        <v>-2.0</v>
      </c>
      <c r="E3922" s="1">
        <f t="shared" si="1"/>
        <v>51</v>
      </c>
      <c r="F3922" s="1" t="str">
        <f>VLOOKUP(E3922,State_code!$B$1:$C$56, 2, FALSE)</f>
        <v>VA</v>
      </c>
      <c r="G3922" s="1">
        <v>5102.0</v>
      </c>
      <c r="H3922" s="1">
        <v>-2.0</v>
      </c>
      <c r="I3922" s="1" t="s">
        <v>4574</v>
      </c>
      <c r="J3922" s="5">
        <v>1.0</v>
      </c>
    </row>
    <row r="3923" hidden="1">
      <c r="A3923" s="1" t="s">
        <v>4575</v>
      </c>
      <c r="B3923" s="1">
        <v>377546.0</v>
      </c>
      <c r="C3923" s="1">
        <v>8.0</v>
      </c>
      <c r="D3923" s="1">
        <v>30.0</v>
      </c>
      <c r="E3923" s="1">
        <f t="shared" si="1"/>
        <v>53</v>
      </c>
      <c r="F3923" s="1" t="str">
        <f>VLOOKUP(E3923,State_code!$B$1:$C$56, 2, FALSE)</f>
        <v>WA</v>
      </c>
      <c r="G3923" s="1">
        <v>5306.0</v>
      </c>
      <c r="H3923" s="1">
        <v>-2.0</v>
      </c>
      <c r="I3923" s="1" t="s">
        <v>4575</v>
      </c>
      <c r="J3923" s="5">
        <v>2.0</v>
      </c>
    </row>
    <row r="3924" hidden="1">
      <c r="A3924" s="1" t="s">
        <v>4576</v>
      </c>
      <c r="B3924" s="1">
        <v>377555.0</v>
      </c>
      <c r="C3924" s="1">
        <v>8.0</v>
      </c>
      <c r="D3924" s="1">
        <v>18.0</v>
      </c>
      <c r="E3924" s="1">
        <f t="shared" si="1"/>
        <v>53</v>
      </c>
      <c r="F3924" s="1" t="str">
        <f>VLOOKUP(E3924,State_code!$B$1:$C$56, 2, FALSE)</f>
        <v>WA</v>
      </c>
      <c r="G3924" s="1">
        <v>5301.0</v>
      </c>
      <c r="H3924" s="1">
        <v>-2.0</v>
      </c>
      <c r="I3924" s="1" t="s">
        <v>4576</v>
      </c>
      <c r="J3924" s="5">
        <v>1.0</v>
      </c>
    </row>
    <row r="3925" hidden="1">
      <c r="A3925" s="1" t="s">
        <v>4577</v>
      </c>
      <c r="B3925" s="1">
        <v>377564.0</v>
      </c>
      <c r="C3925" s="1">
        <v>8.0</v>
      </c>
      <c r="D3925" s="1">
        <v>18.0</v>
      </c>
      <c r="E3925" s="1">
        <f t="shared" si="1"/>
        <v>53</v>
      </c>
      <c r="F3925" s="1" t="str">
        <f>VLOOKUP(E3925,State_code!$B$1:$C$56, 2, FALSE)</f>
        <v>WA</v>
      </c>
      <c r="G3925" s="1">
        <v>5306.0</v>
      </c>
      <c r="H3925" s="1">
        <v>-2.0</v>
      </c>
      <c r="I3925" s="1" t="s">
        <v>4577</v>
      </c>
      <c r="J3925" s="5">
        <v>2.0</v>
      </c>
    </row>
    <row r="3926" hidden="1">
      <c r="A3926" s="1" t="s">
        <v>4578</v>
      </c>
      <c r="B3926" s="1">
        <v>377643.0</v>
      </c>
      <c r="C3926" s="1">
        <v>5.0</v>
      </c>
      <c r="D3926" s="1">
        <v>-2.0</v>
      </c>
      <c r="E3926" s="1">
        <f t="shared" si="1"/>
        <v>54</v>
      </c>
      <c r="F3926" s="1" t="str">
        <f>VLOOKUP(E3926,State_code!$B$1:$C$56, 2, FALSE)</f>
        <v>WV</v>
      </c>
      <c r="G3926" s="1">
        <v>5401.0</v>
      </c>
      <c r="H3926" s="1">
        <v>-2.0</v>
      </c>
      <c r="I3926" s="1" t="s">
        <v>4578</v>
      </c>
      <c r="J3926" s="5">
        <v>2.0</v>
      </c>
    </row>
    <row r="3927" hidden="1">
      <c r="A3927" s="1" t="s">
        <v>4579</v>
      </c>
      <c r="B3927" s="1">
        <v>377652.0</v>
      </c>
      <c r="C3927" s="1">
        <v>5.0</v>
      </c>
      <c r="D3927" s="1">
        <v>-2.0</v>
      </c>
      <c r="E3927" s="1">
        <f t="shared" si="1"/>
        <v>54</v>
      </c>
      <c r="F3927" s="1" t="str">
        <f>VLOOKUP(E3927,State_code!$B$1:$C$56, 2, FALSE)</f>
        <v>WV</v>
      </c>
      <c r="G3927" s="1">
        <v>5401.0</v>
      </c>
      <c r="H3927" s="1">
        <v>-2.0</v>
      </c>
      <c r="I3927" s="1" t="s">
        <v>4579</v>
      </c>
      <c r="J3927" s="5">
        <v>3.0</v>
      </c>
    </row>
    <row r="3928" hidden="1">
      <c r="A3928" s="1" t="s">
        <v>4580</v>
      </c>
      <c r="B3928" s="1">
        <v>377661.0</v>
      </c>
      <c r="C3928" s="1">
        <v>5.0</v>
      </c>
      <c r="D3928" s="1">
        <v>23.0</v>
      </c>
      <c r="E3928" s="1">
        <f t="shared" si="1"/>
        <v>54</v>
      </c>
      <c r="F3928" s="1" t="str">
        <f>VLOOKUP(E3928,State_code!$B$1:$C$56, 2, FALSE)</f>
        <v>WV</v>
      </c>
      <c r="G3928" s="1">
        <v>5402.0</v>
      </c>
      <c r="H3928" s="1">
        <v>-2.0</v>
      </c>
      <c r="I3928" s="1" t="s">
        <v>4580</v>
      </c>
      <c r="J3928" s="5">
        <v>3.0</v>
      </c>
    </row>
    <row r="3929" hidden="1">
      <c r="A3929" s="1" t="s">
        <v>4581</v>
      </c>
      <c r="B3929" s="1">
        <v>377722.0</v>
      </c>
      <c r="C3929" s="1">
        <v>8.0</v>
      </c>
      <c r="D3929" s="1">
        <v>-2.0</v>
      </c>
      <c r="E3929" s="1">
        <f t="shared" si="1"/>
        <v>6</v>
      </c>
      <c r="F3929" s="1" t="str">
        <f>VLOOKUP(E3929,State_code!$B$1:$C$56, 2, FALSE)</f>
        <v>CA</v>
      </c>
      <c r="G3929" s="1">
        <v>648.0</v>
      </c>
      <c r="H3929" s="1">
        <v>-2.0</v>
      </c>
      <c r="I3929" s="1" t="s">
        <v>4581</v>
      </c>
      <c r="J3929" s="5">
        <v>1.0</v>
      </c>
    </row>
    <row r="3930" hidden="1">
      <c r="A3930" s="1" t="s">
        <v>4582</v>
      </c>
      <c r="B3930" s="1">
        <v>377759.0</v>
      </c>
      <c r="C3930" s="1">
        <v>8.0</v>
      </c>
      <c r="D3930" s="1">
        <v>-2.0</v>
      </c>
      <c r="E3930" s="1">
        <f t="shared" si="1"/>
        <v>6</v>
      </c>
      <c r="F3930" s="1" t="str">
        <f>VLOOKUP(E3930,State_code!$B$1:$C$56, 2, FALSE)</f>
        <v>CA</v>
      </c>
      <c r="G3930" s="1">
        <v>628.0</v>
      </c>
      <c r="H3930" s="1">
        <v>-2.0</v>
      </c>
      <c r="I3930" s="1" t="s">
        <v>4582</v>
      </c>
      <c r="J3930" s="5">
        <v>1.0</v>
      </c>
    </row>
    <row r="3931" hidden="1">
      <c r="A3931" s="1" t="s">
        <v>4583</v>
      </c>
      <c r="B3931" s="1">
        <v>378105.0</v>
      </c>
      <c r="C3931" s="1">
        <v>8.0</v>
      </c>
      <c r="D3931" s="1">
        <v>13.0</v>
      </c>
      <c r="E3931" s="1">
        <f t="shared" si="1"/>
        <v>6</v>
      </c>
      <c r="F3931" s="1" t="str">
        <f>VLOOKUP(E3931,State_code!$B$1:$C$56, 2, FALSE)</f>
        <v>CA</v>
      </c>
      <c r="G3931" s="1">
        <v>618.0</v>
      </c>
      <c r="H3931" s="1">
        <v>-2.0</v>
      </c>
      <c r="I3931" s="1" t="s">
        <v>4583</v>
      </c>
      <c r="J3931" s="5">
        <v>2.0</v>
      </c>
    </row>
    <row r="3932" hidden="1">
      <c r="A3932" s="1" t="s">
        <v>4584</v>
      </c>
      <c r="B3932" s="1">
        <v>378576.0</v>
      </c>
      <c r="C3932" s="1">
        <v>8.0</v>
      </c>
      <c r="D3932" s="1">
        <v>26.0</v>
      </c>
      <c r="E3932" s="1">
        <f t="shared" si="1"/>
        <v>6</v>
      </c>
      <c r="F3932" s="1" t="str">
        <f>VLOOKUP(E3932,State_code!$B$1:$C$56, 2, FALSE)</f>
        <v>CA</v>
      </c>
      <c r="G3932" s="1">
        <v>651.0</v>
      </c>
      <c r="H3932" s="1">
        <v>-2.0</v>
      </c>
      <c r="I3932" s="1" t="s">
        <v>4584</v>
      </c>
      <c r="J3932" s="5">
        <v>3.0</v>
      </c>
    </row>
    <row r="3933" hidden="1">
      <c r="A3933" s="1" t="s">
        <v>4585</v>
      </c>
      <c r="B3933" s="1">
        <v>378886.0</v>
      </c>
      <c r="C3933" s="1">
        <v>5.0</v>
      </c>
      <c r="D3933" s="1">
        <v>-2.0</v>
      </c>
      <c r="E3933" s="1">
        <f t="shared" si="1"/>
        <v>12</v>
      </c>
      <c r="F3933" s="1" t="str">
        <f>VLOOKUP(E3933,State_code!$B$1:$C$56, 2, FALSE)</f>
        <v>FL</v>
      </c>
      <c r="G3933" s="1">
        <v>1214.0</v>
      </c>
      <c r="H3933" s="1">
        <v>-2.0</v>
      </c>
      <c r="I3933" s="1" t="s">
        <v>4585</v>
      </c>
      <c r="J3933" s="5">
        <v>2.0</v>
      </c>
    </row>
    <row r="3934" hidden="1">
      <c r="A3934" s="1" t="s">
        <v>4586</v>
      </c>
      <c r="B3934" s="1">
        <v>378956.0</v>
      </c>
      <c r="C3934" s="1">
        <v>5.0</v>
      </c>
      <c r="D3934" s="1">
        <v>-2.0</v>
      </c>
      <c r="E3934" s="1">
        <f t="shared" si="1"/>
        <v>12</v>
      </c>
      <c r="F3934" s="1" t="str">
        <f>VLOOKUP(E3934,State_code!$B$1:$C$56, 2, FALSE)</f>
        <v>FL</v>
      </c>
      <c r="G3934" s="1">
        <v>1213.0</v>
      </c>
      <c r="H3934" s="1">
        <v>-2.0</v>
      </c>
      <c r="I3934" s="1" t="s">
        <v>4586</v>
      </c>
      <c r="J3934" s="5">
        <v>3.0</v>
      </c>
    </row>
    <row r="3935" hidden="1">
      <c r="A3935" s="1" t="s">
        <v>4587</v>
      </c>
      <c r="B3935" s="1">
        <v>379621.0</v>
      </c>
      <c r="C3935" s="1">
        <v>2.0</v>
      </c>
      <c r="D3935" s="1">
        <v>-2.0</v>
      </c>
      <c r="E3935" s="1">
        <f t="shared" si="1"/>
        <v>36</v>
      </c>
      <c r="F3935" s="1" t="str">
        <f>VLOOKUP(E3935,State_code!$B$1:$C$56, 2, FALSE)</f>
        <v>NY</v>
      </c>
      <c r="G3935" s="1">
        <v>3622.0</v>
      </c>
      <c r="H3935" s="1">
        <v>-2.0</v>
      </c>
      <c r="I3935" s="1" t="s">
        <v>4587</v>
      </c>
      <c r="J3935" s="5">
        <v>2.0</v>
      </c>
    </row>
    <row r="3936" hidden="1">
      <c r="A3936" s="1" t="s">
        <v>4588</v>
      </c>
      <c r="B3936" s="1">
        <v>379746.0</v>
      </c>
      <c r="C3936" s="1">
        <v>6.0</v>
      </c>
      <c r="D3936" s="1">
        <v>-2.0</v>
      </c>
      <c r="E3936" s="1">
        <f t="shared" si="1"/>
        <v>48</v>
      </c>
      <c r="F3936" s="1" t="str">
        <f>VLOOKUP(E3936,State_code!$B$1:$C$56, 2, FALSE)</f>
        <v>TX</v>
      </c>
      <c r="G3936" s="1">
        <v>4809.0</v>
      </c>
      <c r="H3936" s="1">
        <v>-2.0</v>
      </c>
      <c r="I3936" s="1" t="s">
        <v>4588</v>
      </c>
      <c r="J3936" s="5">
        <v>3.0</v>
      </c>
    </row>
    <row r="3937" hidden="1">
      <c r="A3937" s="1" t="s">
        <v>4589</v>
      </c>
      <c r="B3937" s="1">
        <v>379782.0</v>
      </c>
      <c r="C3937" s="1">
        <v>6.0</v>
      </c>
      <c r="D3937" s="1">
        <v>13.0</v>
      </c>
      <c r="E3937" s="1">
        <f t="shared" si="1"/>
        <v>48</v>
      </c>
      <c r="F3937" s="1" t="str">
        <f>VLOOKUP(E3937,State_code!$B$1:$C$56, 2, FALSE)</f>
        <v>TX</v>
      </c>
      <c r="G3937" s="1">
        <v>4807.0</v>
      </c>
      <c r="H3937" s="1">
        <v>-2.0</v>
      </c>
      <c r="I3937" s="1" t="s">
        <v>4589</v>
      </c>
      <c r="J3937" s="5">
        <v>3.0</v>
      </c>
    </row>
    <row r="3938" hidden="1">
      <c r="A3938" s="1" t="s">
        <v>4590</v>
      </c>
      <c r="B3938" s="1">
        <v>380067.0</v>
      </c>
      <c r="C3938" s="1">
        <v>6.0</v>
      </c>
      <c r="D3938" s="1">
        <v>-2.0</v>
      </c>
      <c r="E3938" s="1">
        <f t="shared" si="1"/>
        <v>48</v>
      </c>
      <c r="F3938" s="1" t="str">
        <f>VLOOKUP(E3938,State_code!$B$1:$C$56, 2, FALSE)</f>
        <v>TX</v>
      </c>
      <c r="G3938" s="1">
        <v>4829.0</v>
      </c>
      <c r="H3938" s="1">
        <v>-2.0</v>
      </c>
      <c r="I3938" s="1" t="s">
        <v>4590</v>
      </c>
      <c r="J3938" s="5">
        <v>3.0</v>
      </c>
    </row>
    <row r="3939" hidden="1">
      <c r="A3939" s="1" t="s">
        <v>4591</v>
      </c>
      <c r="B3939" s="1">
        <v>380359.0</v>
      </c>
      <c r="C3939" s="1">
        <v>3.0</v>
      </c>
      <c r="D3939" s="1">
        <v>33.0</v>
      </c>
      <c r="E3939" s="1">
        <f t="shared" si="1"/>
        <v>26</v>
      </c>
      <c r="F3939" s="1" t="str">
        <f>VLOOKUP(E3939,State_code!$B$1:$C$56, 2, FALSE)</f>
        <v>MI</v>
      </c>
      <c r="G3939" s="1">
        <v>2601.0</v>
      </c>
      <c r="H3939" s="1">
        <v>-2.0</v>
      </c>
      <c r="I3939" s="1" t="s">
        <v>4591</v>
      </c>
      <c r="J3939" s="5">
        <v>2.0</v>
      </c>
    </row>
    <row r="3940" hidden="1">
      <c r="A3940" s="1" t="s">
        <v>4592</v>
      </c>
      <c r="B3940" s="1">
        <v>380368.0</v>
      </c>
      <c r="C3940" s="1">
        <v>4.0</v>
      </c>
      <c r="D3940" s="1">
        <v>33.0</v>
      </c>
      <c r="E3940" s="1">
        <f t="shared" si="1"/>
        <v>27</v>
      </c>
      <c r="F3940" s="1" t="str">
        <f>VLOOKUP(E3940,State_code!$B$1:$C$56, 2, FALSE)</f>
        <v>MN</v>
      </c>
      <c r="G3940" s="1">
        <v>2708.0</v>
      </c>
      <c r="H3940" s="1">
        <v>-2.0</v>
      </c>
      <c r="I3940" s="1" t="s">
        <v>4592</v>
      </c>
      <c r="J3940" s="5">
        <v>4.0</v>
      </c>
    </row>
    <row r="3941" hidden="1">
      <c r="A3941" s="1" t="s">
        <v>4593</v>
      </c>
      <c r="B3941" s="1">
        <v>380377.0</v>
      </c>
      <c r="C3941" s="1">
        <v>8.0</v>
      </c>
      <c r="D3941" s="1">
        <v>33.0</v>
      </c>
      <c r="E3941" s="1">
        <f t="shared" si="1"/>
        <v>53</v>
      </c>
      <c r="F3941" s="1" t="str">
        <f>VLOOKUP(E3941,State_code!$B$1:$C$56, 2, FALSE)</f>
        <v>WA</v>
      </c>
      <c r="G3941" s="1">
        <v>5302.0</v>
      </c>
      <c r="H3941" s="1">
        <v>-2.0</v>
      </c>
      <c r="I3941" s="1" t="s">
        <v>4593</v>
      </c>
      <c r="J3941" s="5">
        <v>1.0</v>
      </c>
    </row>
    <row r="3942" hidden="1">
      <c r="A3942" s="1" t="s">
        <v>4594</v>
      </c>
      <c r="B3942" s="1">
        <v>380438.0</v>
      </c>
      <c r="C3942" s="1">
        <v>7.0</v>
      </c>
      <c r="D3942" s="1">
        <v>26.0</v>
      </c>
      <c r="E3942" s="1">
        <f t="shared" si="1"/>
        <v>49</v>
      </c>
      <c r="F3942" s="1" t="str">
        <f>VLOOKUP(E3942,State_code!$B$1:$C$56, 2, FALSE)</f>
        <v>UT</v>
      </c>
      <c r="G3942" s="1">
        <v>4903.0</v>
      </c>
      <c r="H3942" s="1">
        <v>-2.0</v>
      </c>
      <c r="I3942" s="1" t="s">
        <v>4594</v>
      </c>
      <c r="J3942" s="5">
        <v>1.0</v>
      </c>
    </row>
    <row r="3943" hidden="1">
      <c r="A3943" s="1" t="s">
        <v>4595</v>
      </c>
      <c r="B3943" s="1">
        <v>381255.0</v>
      </c>
      <c r="C3943" s="1">
        <v>8.0</v>
      </c>
      <c r="D3943" s="1">
        <v>-2.0</v>
      </c>
      <c r="E3943" s="1">
        <f t="shared" si="1"/>
        <v>6</v>
      </c>
      <c r="F3943" s="1" t="str">
        <f>VLOOKUP(E3943,State_code!$B$1:$C$56, 2, FALSE)</f>
        <v>CA</v>
      </c>
      <c r="G3943" s="1">
        <v>625.0</v>
      </c>
      <c r="H3943" s="1">
        <v>-2.0</v>
      </c>
      <c r="I3943" s="1" t="s">
        <v>4595</v>
      </c>
      <c r="J3943" s="5">
        <v>2.0</v>
      </c>
    </row>
    <row r="3944" hidden="1">
      <c r="A3944" s="1" t="s">
        <v>4596</v>
      </c>
      <c r="B3944" s="1">
        <v>381282.0</v>
      </c>
      <c r="C3944" s="1">
        <v>8.0</v>
      </c>
      <c r="D3944" s="1">
        <v>-2.0</v>
      </c>
      <c r="E3944" s="1">
        <f t="shared" si="1"/>
        <v>6</v>
      </c>
      <c r="F3944" s="1" t="str">
        <f>VLOOKUP(E3944,State_code!$B$1:$C$56, 2, FALSE)</f>
        <v>CA</v>
      </c>
      <c r="G3944" s="1">
        <v>626.0</v>
      </c>
      <c r="H3944" s="1">
        <v>-2.0</v>
      </c>
      <c r="I3944" s="1" t="s">
        <v>4596</v>
      </c>
      <c r="J3944" s="5">
        <v>2.0</v>
      </c>
    </row>
    <row r="3945" hidden="1">
      <c r="A3945" s="1" t="s">
        <v>4597</v>
      </c>
      <c r="B3945" s="1">
        <v>381325.0</v>
      </c>
      <c r="C3945" s="1">
        <v>8.0</v>
      </c>
      <c r="D3945" s="1">
        <v>-2.0</v>
      </c>
      <c r="E3945" s="1">
        <f t="shared" si="1"/>
        <v>6</v>
      </c>
      <c r="F3945" s="1" t="str">
        <f>VLOOKUP(E3945,State_code!$B$1:$C$56, 2, FALSE)</f>
        <v>CA</v>
      </c>
      <c r="G3945" s="1">
        <v>624.0</v>
      </c>
      <c r="H3945" s="1">
        <v>-2.0</v>
      </c>
      <c r="I3945" s="1" t="s">
        <v>4597</v>
      </c>
      <c r="J3945" s="5">
        <v>2.0</v>
      </c>
    </row>
    <row r="3946" hidden="1">
      <c r="A3946" s="1" t="s">
        <v>4598</v>
      </c>
      <c r="B3946" s="1">
        <v>381352.0</v>
      </c>
      <c r="C3946" s="1">
        <v>7.0</v>
      </c>
      <c r="D3946" s="1">
        <v>26.0</v>
      </c>
      <c r="E3946" s="1">
        <f t="shared" si="1"/>
        <v>8</v>
      </c>
      <c r="F3946" s="1" t="str">
        <f>VLOOKUP(E3946,State_code!$B$1:$C$56, 2, FALSE)</f>
        <v>CO</v>
      </c>
      <c r="G3946" s="1">
        <v>801.0</v>
      </c>
      <c r="H3946" s="1">
        <v>-2.0</v>
      </c>
      <c r="I3946" s="1" t="s">
        <v>4598</v>
      </c>
      <c r="J3946" s="5">
        <v>3.0</v>
      </c>
    </row>
    <row r="3947" hidden="1">
      <c r="A3947" s="1" t="s">
        <v>4599</v>
      </c>
      <c r="B3947" s="1">
        <v>381370.0</v>
      </c>
      <c r="C3947" s="1">
        <v>3.0</v>
      </c>
      <c r="D3947" s="1">
        <v>-2.0</v>
      </c>
      <c r="E3947" s="1">
        <f t="shared" si="1"/>
        <v>26</v>
      </c>
      <c r="F3947" s="1" t="str">
        <f>VLOOKUP(E3947,State_code!$B$1:$C$56, 2, FALSE)</f>
        <v>MI</v>
      </c>
      <c r="G3947" s="1">
        <v>2611.0</v>
      </c>
      <c r="H3947" s="1">
        <v>-2.0</v>
      </c>
      <c r="I3947" s="1" t="s">
        <v>4599</v>
      </c>
      <c r="J3947" s="5">
        <v>2.0</v>
      </c>
    </row>
    <row r="3948" hidden="1">
      <c r="A3948" s="1" t="s">
        <v>4600</v>
      </c>
      <c r="B3948" s="1">
        <v>381404.0</v>
      </c>
      <c r="C3948" s="1">
        <v>6.0</v>
      </c>
      <c r="D3948" s="1">
        <v>-2.0</v>
      </c>
      <c r="E3948" s="1">
        <f t="shared" si="1"/>
        <v>48</v>
      </c>
      <c r="F3948" s="1" t="str">
        <f>VLOOKUP(E3948,State_code!$B$1:$C$56, 2, FALSE)</f>
        <v>TX</v>
      </c>
      <c r="G3948" s="1">
        <v>4832.0</v>
      </c>
      <c r="H3948" s="1">
        <v>-2.0</v>
      </c>
      <c r="I3948" s="1" t="s">
        <v>4600</v>
      </c>
      <c r="J3948" s="5">
        <v>2.0</v>
      </c>
    </row>
    <row r="3949" hidden="1">
      <c r="A3949" s="1" t="s">
        <v>4601</v>
      </c>
      <c r="B3949" s="1">
        <v>381459.0</v>
      </c>
      <c r="C3949" s="1">
        <v>6.0</v>
      </c>
      <c r="D3949" s="1">
        <v>24.0</v>
      </c>
      <c r="E3949" s="1">
        <f t="shared" si="1"/>
        <v>4</v>
      </c>
      <c r="F3949" s="1" t="str">
        <f>VLOOKUP(E3949,State_code!$B$1:$C$56, 2, FALSE)</f>
        <v>AZ</v>
      </c>
      <c r="G3949" s="1">
        <v>401.0</v>
      </c>
      <c r="H3949" s="1">
        <v>42.0</v>
      </c>
      <c r="I3949" s="1" t="s">
        <v>4601</v>
      </c>
      <c r="J3949" s="5">
        <v>2.0</v>
      </c>
    </row>
    <row r="3950" hidden="1">
      <c r="A3950" s="1" t="s">
        <v>4602</v>
      </c>
      <c r="B3950" s="1">
        <v>381486.0</v>
      </c>
      <c r="C3950" s="1">
        <v>4.0</v>
      </c>
      <c r="D3950" s="1">
        <v>-2.0</v>
      </c>
      <c r="E3950" s="1">
        <f t="shared" si="1"/>
        <v>19</v>
      </c>
      <c r="F3950" s="1" t="str">
        <f>VLOOKUP(E3950,State_code!$B$1:$C$56, 2, FALSE)</f>
        <v>IA</v>
      </c>
      <c r="G3950" s="1">
        <v>1904.0</v>
      </c>
      <c r="H3950" s="1">
        <v>-2.0</v>
      </c>
      <c r="I3950" s="1" t="s">
        <v>4602</v>
      </c>
      <c r="J3950" s="5">
        <v>1.0</v>
      </c>
    </row>
    <row r="3951" hidden="1">
      <c r="A3951" s="1" t="s">
        <v>4269</v>
      </c>
      <c r="B3951" s="1">
        <v>381699.0</v>
      </c>
      <c r="C3951" s="1">
        <v>7.0</v>
      </c>
      <c r="D3951" s="1">
        <v>-2.0</v>
      </c>
      <c r="E3951" s="1">
        <f t="shared" si="1"/>
        <v>8</v>
      </c>
      <c r="F3951" s="1" t="str">
        <f>VLOOKUP(E3951,State_code!$B$1:$C$56, 2, FALSE)</f>
        <v>CO</v>
      </c>
      <c r="G3951" s="1">
        <v>804.0</v>
      </c>
      <c r="H3951" s="1">
        <v>-2.0</v>
      </c>
      <c r="I3951" s="1" t="s">
        <v>4269</v>
      </c>
      <c r="J3951" s="5">
        <v>2.0</v>
      </c>
    </row>
    <row r="3952" hidden="1">
      <c r="A3952" s="1" t="s">
        <v>4603</v>
      </c>
      <c r="B3952" s="1">
        <v>381732.0</v>
      </c>
      <c r="C3952" s="1">
        <v>7.0</v>
      </c>
      <c r="D3952" s="1">
        <v>-2.0</v>
      </c>
      <c r="E3952" s="1">
        <f t="shared" si="1"/>
        <v>8</v>
      </c>
      <c r="F3952" s="1" t="str">
        <f>VLOOKUP(E3952,State_code!$B$1:$C$56, 2, FALSE)</f>
        <v>CO</v>
      </c>
      <c r="G3952" s="1">
        <v>807.0</v>
      </c>
      <c r="H3952" s="1">
        <v>-2.0</v>
      </c>
      <c r="I3952" s="1" t="s">
        <v>4603</v>
      </c>
      <c r="J3952" s="5">
        <v>2.0</v>
      </c>
    </row>
    <row r="3953" hidden="1">
      <c r="A3953" s="1" t="s">
        <v>4604</v>
      </c>
      <c r="B3953" s="1">
        <v>382258.0</v>
      </c>
      <c r="C3953" s="1">
        <v>8.0</v>
      </c>
      <c r="D3953" s="1">
        <v>-2.0</v>
      </c>
      <c r="E3953" s="1">
        <f t="shared" si="1"/>
        <v>6</v>
      </c>
      <c r="F3953" s="1" t="str">
        <f>VLOOKUP(E3953,State_code!$B$1:$C$56, 2, FALSE)</f>
        <v>CA</v>
      </c>
      <c r="G3953" s="1">
        <v>610.0</v>
      </c>
      <c r="H3953" s="1">
        <v>-2.0</v>
      </c>
      <c r="I3953" s="1" t="s">
        <v>4604</v>
      </c>
      <c r="J3953" s="5">
        <v>1.0</v>
      </c>
    </row>
    <row r="3954" hidden="1">
      <c r="A3954" s="1" t="s">
        <v>4605</v>
      </c>
      <c r="B3954" s="1">
        <v>382416.0</v>
      </c>
      <c r="C3954" s="1">
        <v>1.0</v>
      </c>
      <c r="D3954" s="1">
        <v>-2.0</v>
      </c>
      <c r="E3954" s="1">
        <f t="shared" si="1"/>
        <v>25</v>
      </c>
      <c r="F3954" s="1" t="str">
        <f>VLOOKUP(E3954,State_code!$B$1:$C$56, 2, FALSE)</f>
        <v>MA</v>
      </c>
      <c r="G3954" s="1">
        <v>2503.0</v>
      </c>
      <c r="H3954" s="1">
        <v>-2.0</v>
      </c>
      <c r="I3954" s="1" t="s">
        <v>4605</v>
      </c>
      <c r="J3954" s="5">
        <v>2.0</v>
      </c>
    </row>
    <row r="3955" hidden="1">
      <c r="A3955" s="1" t="s">
        <v>4606</v>
      </c>
      <c r="B3955" s="1">
        <v>382461.0</v>
      </c>
      <c r="C3955" s="1">
        <v>5.0</v>
      </c>
      <c r="D3955" s="1">
        <v>-2.0</v>
      </c>
      <c r="E3955" s="1">
        <f t="shared" si="1"/>
        <v>28</v>
      </c>
      <c r="F3955" s="1" t="str">
        <f>VLOOKUP(E3955,State_code!$B$1:$C$56, 2, FALSE)</f>
        <v>MS</v>
      </c>
      <c r="G3955" s="1">
        <v>2803.0</v>
      </c>
      <c r="H3955" s="1">
        <v>-2.0</v>
      </c>
      <c r="I3955" s="1" t="s">
        <v>4606</v>
      </c>
      <c r="J3955" s="5">
        <v>3.0</v>
      </c>
    </row>
    <row r="3956" hidden="1">
      <c r="A3956" s="1" t="s">
        <v>4607</v>
      </c>
      <c r="B3956" s="1">
        <v>382780.0</v>
      </c>
      <c r="C3956" s="1">
        <v>5.0</v>
      </c>
      <c r="D3956" s="1">
        <v>-2.0</v>
      </c>
      <c r="E3956" s="1">
        <f t="shared" si="1"/>
        <v>47</v>
      </c>
      <c r="F3956" s="1" t="str">
        <f>VLOOKUP(E3956,State_code!$B$1:$C$56, 2, FALSE)</f>
        <v>TN</v>
      </c>
      <c r="G3956" s="1">
        <v>4705.0</v>
      </c>
      <c r="H3956" s="1">
        <v>-2.0</v>
      </c>
      <c r="I3956" s="1" t="s">
        <v>4607</v>
      </c>
      <c r="J3956" s="5">
        <v>2.0</v>
      </c>
    </row>
    <row r="3957" hidden="1">
      <c r="A3957" s="1" t="s">
        <v>4608</v>
      </c>
      <c r="B3957" s="1">
        <v>382911.0</v>
      </c>
      <c r="C3957" s="1">
        <v>6.0</v>
      </c>
      <c r="D3957" s="1">
        <v>4.0</v>
      </c>
      <c r="E3957" s="1">
        <f t="shared" si="1"/>
        <v>48</v>
      </c>
      <c r="F3957" s="1" t="str">
        <f>VLOOKUP(E3957,State_code!$B$1:$C$56, 2, FALSE)</f>
        <v>TX</v>
      </c>
      <c r="G3957" s="1">
        <v>4819.0</v>
      </c>
      <c r="H3957" s="1">
        <v>-2.0</v>
      </c>
      <c r="I3957" s="1" t="s">
        <v>4608</v>
      </c>
      <c r="J3957" s="5">
        <v>2.0</v>
      </c>
    </row>
    <row r="3958" hidden="1">
      <c r="A3958" s="1" t="s">
        <v>4609</v>
      </c>
      <c r="B3958" s="1">
        <v>382957.0</v>
      </c>
      <c r="C3958" s="1">
        <v>5.0</v>
      </c>
      <c r="D3958" s="1">
        <v>10.0</v>
      </c>
      <c r="E3958" s="1">
        <f t="shared" si="1"/>
        <v>51</v>
      </c>
      <c r="F3958" s="1" t="str">
        <f>VLOOKUP(E3958,State_code!$B$1:$C$56, 2, FALSE)</f>
        <v>VA</v>
      </c>
      <c r="G3958" s="1">
        <v>5104.0</v>
      </c>
      <c r="H3958" s="1">
        <v>-2.0</v>
      </c>
      <c r="I3958" s="1" t="s">
        <v>4609</v>
      </c>
      <c r="J3958" s="5">
        <v>2.0</v>
      </c>
    </row>
    <row r="3959" hidden="1">
      <c r="A3959" s="1" t="s">
        <v>4610</v>
      </c>
      <c r="B3959" s="1">
        <v>383020.0</v>
      </c>
      <c r="C3959" s="1">
        <v>3.0</v>
      </c>
      <c r="D3959" s="1">
        <v>26.0</v>
      </c>
      <c r="E3959" s="1">
        <f t="shared" si="1"/>
        <v>55</v>
      </c>
      <c r="F3959" s="1" t="str">
        <f>VLOOKUP(E3959,State_code!$B$1:$C$56, 2, FALSE)</f>
        <v>WI</v>
      </c>
      <c r="G3959" s="1">
        <v>5501.0</v>
      </c>
      <c r="H3959" s="1">
        <v>-2.0</v>
      </c>
      <c r="I3959" s="1" t="s">
        <v>4610</v>
      </c>
      <c r="J3959" s="5">
        <v>4.0</v>
      </c>
    </row>
    <row r="3960" hidden="1">
      <c r="A3960" s="1" t="s">
        <v>4611</v>
      </c>
      <c r="B3960" s="1">
        <v>383084.0</v>
      </c>
      <c r="C3960" s="1">
        <v>8.0</v>
      </c>
      <c r="D3960" s="1">
        <v>10.0</v>
      </c>
      <c r="E3960" s="1">
        <f t="shared" si="1"/>
        <v>6</v>
      </c>
      <c r="F3960" s="1" t="str">
        <f>VLOOKUP(E3960,State_code!$B$1:$C$56, 2, FALSE)</f>
        <v>CA</v>
      </c>
      <c r="G3960" s="1">
        <v>631.0</v>
      </c>
      <c r="H3960" s="1">
        <v>-2.0</v>
      </c>
      <c r="I3960" s="1" t="s">
        <v>4611</v>
      </c>
      <c r="J3960" s="5">
        <v>3.0</v>
      </c>
    </row>
    <row r="3961" hidden="1">
      <c r="A3961" s="1" t="s">
        <v>4612</v>
      </c>
      <c r="B3961" s="1">
        <v>383163.0</v>
      </c>
      <c r="C3961" s="1">
        <v>5.0</v>
      </c>
      <c r="D3961" s="1">
        <v>-2.0</v>
      </c>
      <c r="E3961" s="1">
        <f t="shared" si="1"/>
        <v>12</v>
      </c>
      <c r="F3961" s="1" t="str">
        <f>VLOOKUP(E3961,State_code!$B$1:$C$56, 2, FALSE)</f>
        <v>FL</v>
      </c>
      <c r="G3961" s="1">
        <v>1227.0</v>
      </c>
      <c r="H3961" s="1">
        <v>-2.0</v>
      </c>
      <c r="I3961" s="1" t="s">
        <v>4612</v>
      </c>
      <c r="J3961" s="5">
        <v>2.0</v>
      </c>
    </row>
    <row r="3962" hidden="1">
      <c r="A3962" s="1" t="s">
        <v>4613</v>
      </c>
      <c r="B3962" s="1">
        <v>383190.0</v>
      </c>
      <c r="C3962" s="1">
        <v>8.0</v>
      </c>
      <c r="D3962" s="1">
        <v>7.0</v>
      </c>
      <c r="E3962" s="1">
        <f t="shared" si="1"/>
        <v>15</v>
      </c>
      <c r="F3962" s="1" t="str">
        <f>VLOOKUP(E3962,State_code!$B$1:$C$56, 2, FALSE)</f>
        <v>HI</v>
      </c>
      <c r="G3962" s="1">
        <v>1502.0</v>
      </c>
      <c r="H3962" s="1">
        <v>-2.0</v>
      </c>
      <c r="I3962" s="1" t="s">
        <v>4613</v>
      </c>
      <c r="J3962" s="5">
        <v>2.0</v>
      </c>
    </row>
    <row r="3963" hidden="1">
      <c r="A3963" s="1" t="s">
        <v>4614</v>
      </c>
      <c r="B3963" s="1">
        <v>383279.0</v>
      </c>
      <c r="C3963" s="1">
        <v>2.0</v>
      </c>
      <c r="D3963" s="1">
        <v>-2.0</v>
      </c>
      <c r="E3963" s="1">
        <f t="shared" si="1"/>
        <v>34</v>
      </c>
      <c r="F3963" s="1" t="str">
        <f>VLOOKUP(E3963,State_code!$B$1:$C$56, 2, FALSE)</f>
        <v>NJ</v>
      </c>
      <c r="G3963" s="1">
        <v>3412.0</v>
      </c>
      <c r="H3963" s="1">
        <v>-2.0</v>
      </c>
      <c r="I3963" s="1" t="s">
        <v>4614</v>
      </c>
      <c r="J3963" s="5">
        <v>2.0</v>
      </c>
    </row>
    <row r="3964" hidden="1">
      <c r="A3964" s="1" t="s">
        <v>4615</v>
      </c>
      <c r="B3964" s="1">
        <v>383297.0</v>
      </c>
      <c r="C3964" s="1">
        <v>2.0</v>
      </c>
      <c r="D3964" s="1">
        <v>-2.0</v>
      </c>
      <c r="E3964" s="1">
        <f t="shared" si="1"/>
        <v>36</v>
      </c>
      <c r="F3964" s="1" t="str">
        <f>VLOOKUP(E3964,State_code!$B$1:$C$56, 2, FALSE)</f>
        <v>NY</v>
      </c>
      <c r="G3964" s="1">
        <v>3601.0</v>
      </c>
      <c r="H3964" s="1">
        <v>-2.0</v>
      </c>
      <c r="I3964" s="1" t="s">
        <v>4615</v>
      </c>
      <c r="J3964" s="5">
        <v>1.0</v>
      </c>
    </row>
    <row r="3965" hidden="1">
      <c r="A3965" s="1" t="s">
        <v>4616</v>
      </c>
      <c r="B3965" s="1">
        <v>383312.0</v>
      </c>
      <c r="C3965" s="1">
        <v>3.0</v>
      </c>
      <c r="D3965" s="1">
        <v>-2.0</v>
      </c>
      <c r="E3965" s="1">
        <f t="shared" si="1"/>
        <v>39</v>
      </c>
      <c r="F3965" s="1" t="str">
        <f>VLOOKUP(E3965,State_code!$B$1:$C$56, 2, FALSE)</f>
        <v>OH</v>
      </c>
      <c r="G3965" s="1">
        <v>3906.0</v>
      </c>
      <c r="H3965" s="1">
        <v>-2.0</v>
      </c>
      <c r="I3965" s="1" t="s">
        <v>4616</v>
      </c>
      <c r="J3965" s="5">
        <v>1.0</v>
      </c>
    </row>
    <row r="3966" hidden="1">
      <c r="A3966" s="1" t="s">
        <v>4617</v>
      </c>
      <c r="B3966" s="1">
        <v>383330.0</v>
      </c>
      <c r="C3966" s="1">
        <v>3.0</v>
      </c>
      <c r="D3966" s="1">
        <v>-2.0</v>
      </c>
      <c r="E3966" s="1">
        <f t="shared" si="1"/>
        <v>39</v>
      </c>
      <c r="F3966" s="1" t="str">
        <f>VLOOKUP(E3966,State_code!$B$1:$C$56, 2, FALSE)</f>
        <v>OH</v>
      </c>
      <c r="G3966" s="1">
        <v>3909.0</v>
      </c>
      <c r="H3966" s="1">
        <v>-2.0</v>
      </c>
      <c r="I3966" s="1" t="s">
        <v>4617</v>
      </c>
      <c r="J3966" s="5">
        <v>1.0</v>
      </c>
    </row>
    <row r="3967" hidden="1">
      <c r="A3967" s="1" t="s">
        <v>4618</v>
      </c>
      <c r="B3967" s="1">
        <v>383367.0</v>
      </c>
      <c r="C3967" s="1">
        <v>2.0</v>
      </c>
      <c r="D3967" s="1">
        <v>-2.0</v>
      </c>
      <c r="E3967" s="1">
        <f t="shared" si="1"/>
        <v>42</v>
      </c>
      <c r="F3967" s="1" t="str">
        <f>VLOOKUP(E3967,State_code!$B$1:$C$56, 2, FALSE)</f>
        <v>PA</v>
      </c>
      <c r="G3967" s="1">
        <v>4213.0</v>
      </c>
      <c r="H3967" s="1">
        <v>-2.0</v>
      </c>
      <c r="I3967" s="1" t="s">
        <v>4618</v>
      </c>
      <c r="J3967" s="5">
        <v>2.0</v>
      </c>
    </row>
    <row r="3968" hidden="1">
      <c r="A3968" s="1" t="s">
        <v>4619</v>
      </c>
      <c r="B3968" s="1">
        <v>383464.0</v>
      </c>
      <c r="C3968" s="1">
        <v>6.0</v>
      </c>
      <c r="D3968" s="1">
        <v>-2.0</v>
      </c>
      <c r="E3968" s="1">
        <f t="shared" si="1"/>
        <v>48</v>
      </c>
      <c r="F3968" s="1" t="str">
        <f>VLOOKUP(E3968,State_code!$B$1:$C$56, 2, FALSE)</f>
        <v>TX</v>
      </c>
      <c r="G3968" s="1">
        <v>4831.0</v>
      </c>
      <c r="H3968" s="1">
        <v>-2.0</v>
      </c>
      <c r="I3968" s="1" t="s">
        <v>4619</v>
      </c>
      <c r="J3968" s="5">
        <v>3.0</v>
      </c>
    </row>
    <row r="3969" hidden="1">
      <c r="A3969" s="1" t="s">
        <v>4620</v>
      </c>
      <c r="B3969" s="1">
        <v>383525.0</v>
      </c>
      <c r="C3969" s="1">
        <v>2.0</v>
      </c>
      <c r="D3969" s="1">
        <v>-2.0</v>
      </c>
      <c r="E3969" s="1">
        <f t="shared" si="1"/>
        <v>36</v>
      </c>
      <c r="F3969" s="1" t="str">
        <f>VLOOKUP(E3969,State_code!$B$1:$C$56, 2, FALSE)</f>
        <v>NY</v>
      </c>
      <c r="G3969" s="1">
        <v>3623.0</v>
      </c>
      <c r="H3969" s="1">
        <v>-2.0</v>
      </c>
      <c r="I3969" s="1" t="s">
        <v>4620</v>
      </c>
      <c r="J3969" s="5">
        <v>2.0</v>
      </c>
    </row>
    <row r="3970" hidden="1">
      <c r="A3970" s="1" t="s">
        <v>4621</v>
      </c>
      <c r="B3970" s="1">
        <v>383765.0</v>
      </c>
      <c r="C3970" s="1">
        <v>2.0</v>
      </c>
      <c r="D3970" s="1">
        <v>-2.0</v>
      </c>
      <c r="E3970" s="1">
        <f t="shared" si="1"/>
        <v>36</v>
      </c>
      <c r="F3970" s="1" t="str">
        <f>VLOOKUP(E3970,State_code!$B$1:$C$56, 2, FALSE)</f>
        <v>NY</v>
      </c>
      <c r="G3970" s="1">
        <v>3611.0</v>
      </c>
      <c r="H3970" s="1">
        <v>-2.0</v>
      </c>
      <c r="I3970" s="1" t="s">
        <v>4621</v>
      </c>
      <c r="J3970" s="5">
        <v>1.0</v>
      </c>
    </row>
    <row r="3971" hidden="1">
      <c r="A3971" s="1" t="s">
        <v>4622</v>
      </c>
      <c r="B3971" s="1">
        <v>383996.0</v>
      </c>
      <c r="C3971" s="1">
        <v>6.0</v>
      </c>
      <c r="D3971" s="1">
        <v>3.0</v>
      </c>
      <c r="E3971" s="1">
        <f t="shared" si="1"/>
        <v>35</v>
      </c>
      <c r="F3971" s="1" t="str">
        <f>VLOOKUP(E3971,State_code!$B$1:$C$56, 2, FALSE)</f>
        <v>NM</v>
      </c>
      <c r="G3971" s="1">
        <v>3501.0</v>
      </c>
      <c r="H3971" s="1">
        <v>-2.0</v>
      </c>
      <c r="I3971" s="1" t="s">
        <v>4622</v>
      </c>
      <c r="J3971" s="5">
        <v>1.0</v>
      </c>
    </row>
    <row r="3972" hidden="1">
      <c r="A3972" s="1" t="s">
        <v>4623</v>
      </c>
      <c r="B3972" s="1">
        <v>384236.0</v>
      </c>
      <c r="C3972" s="1">
        <v>8.0</v>
      </c>
      <c r="D3972" s="1">
        <v>-2.0</v>
      </c>
      <c r="E3972" s="1">
        <f t="shared" si="1"/>
        <v>6</v>
      </c>
      <c r="F3972" s="1" t="str">
        <f>VLOOKUP(E3972,State_code!$B$1:$C$56, 2, FALSE)</f>
        <v>CA</v>
      </c>
      <c r="G3972" s="1">
        <v>635.0</v>
      </c>
      <c r="H3972" s="1">
        <v>-2.0</v>
      </c>
      <c r="I3972" s="1" t="s">
        <v>4623</v>
      </c>
      <c r="J3972" s="5">
        <v>2.0</v>
      </c>
    </row>
    <row r="3973" hidden="1">
      <c r="A3973" s="1" t="s">
        <v>4624</v>
      </c>
      <c r="B3973" s="1">
        <v>384245.0</v>
      </c>
      <c r="C3973" s="1">
        <v>8.0</v>
      </c>
      <c r="D3973" s="1">
        <v>-2.0</v>
      </c>
      <c r="E3973" s="1">
        <f t="shared" si="1"/>
        <v>6</v>
      </c>
      <c r="F3973" s="1" t="str">
        <f>VLOOKUP(E3973,State_code!$B$1:$C$56, 2, FALSE)</f>
        <v>CA</v>
      </c>
      <c r="G3973" s="1">
        <v>629.0</v>
      </c>
      <c r="H3973" s="1">
        <v>-2.0</v>
      </c>
      <c r="I3973" s="1" t="s">
        <v>4624</v>
      </c>
      <c r="J3973" s="5">
        <v>3.0</v>
      </c>
    </row>
    <row r="3974" hidden="1">
      <c r="A3974" s="1" t="s">
        <v>4625</v>
      </c>
      <c r="B3974" s="1">
        <v>384254.0</v>
      </c>
      <c r="C3974" s="1">
        <v>5.0</v>
      </c>
      <c r="D3974" s="1">
        <v>22.0</v>
      </c>
      <c r="E3974" s="1">
        <f t="shared" si="1"/>
        <v>12</v>
      </c>
      <c r="F3974" s="1" t="str">
        <f>VLOOKUP(E3974,State_code!$B$1:$C$56, 2, FALSE)</f>
        <v>FL</v>
      </c>
      <c r="G3974" s="1">
        <v>1211.0</v>
      </c>
      <c r="H3974" s="1">
        <v>-2.0</v>
      </c>
      <c r="I3974" s="1" t="s">
        <v>4625</v>
      </c>
      <c r="J3974" s="5">
        <v>2.0</v>
      </c>
    </row>
    <row r="3975" hidden="1">
      <c r="A3975" s="1" t="s">
        <v>4626</v>
      </c>
      <c r="B3975" s="1">
        <v>384306.0</v>
      </c>
      <c r="C3975" s="1">
        <v>8.0</v>
      </c>
      <c r="D3975" s="1">
        <v>26.0</v>
      </c>
      <c r="E3975" s="1">
        <f t="shared" si="1"/>
        <v>6</v>
      </c>
      <c r="F3975" s="1" t="str">
        <f>VLOOKUP(E3975,State_code!$B$1:$C$56, 2, FALSE)</f>
        <v>CA</v>
      </c>
      <c r="G3975" s="1">
        <v>612.0</v>
      </c>
      <c r="H3975" s="1">
        <v>-2.0</v>
      </c>
      <c r="I3975" s="1" t="s">
        <v>4626</v>
      </c>
      <c r="J3975" s="5">
        <v>2.0</v>
      </c>
    </row>
    <row r="3976" hidden="1">
      <c r="A3976" s="1" t="s">
        <v>4627</v>
      </c>
      <c r="B3976" s="1">
        <v>384333.0</v>
      </c>
      <c r="C3976" s="1">
        <v>6.0</v>
      </c>
      <c r="D3976" s="1">
        <v>2.0</v>
      </c>
      <c r="E3976" s="1">
        <f t="shared" si="1"/>
        <v>4</v>
      </c>
      <c r="F3976" s="1" t="str">
        <f>VLOOKUP(E3976,State_code!$B$1:$C$56, 2, FALSE)</f>
        <v>AZ</v>
      </c>
      <c r="G3976" s="1">
        <v>407.0</v>
      </c>
      <c r="H3976" s="1">
        <v>-2.0</v>
      </c>
      <c r="I3976" s="1" t="s">
        <v>4627</v>
      </c>
      <c r="J3976" s="5">
        <v>3.0</v>
      </c>
    </row>
    <row r="3977" hidden="1">
      <c r="A3977" s="1" t="s">
        <v>204</v>
      </c>
      <c r="B3977" s="1">
        <v>384342.0</v>
      </c>
      <c r="C3977" s="1">
        <v>3.0</v>
      </c>
      <c r="D3977" s="1">
        <v>3.0</v>
      </c>
      <c r="E3977" s="1">
        <f t="shared" si="1"/>
        <v>17</v>
      </c>
      <c r="F3977" s="1" t="str">
        <f>VLOOKUP(E3977,State_code!$B$1:$C$56, 2, FALSE)</f>
        <v>IL</v>
      </c>
      <c r="G3977" s="1">
        <v>1716.0</v>
      </c>
      <c r="H3977" s="1">
        <v>-2.0</v>
      </c>
      <c r="I3977" s="1" t="s">
        <v>204</v>
      </c>
      <c r="J3977" s="5">
        <v>2.0</v>
      </c>
    </row>
    <row r="3978" hidden="1">
      <c r="A3978" s="1" t="s">
        <v>4628</v>
      </c>
      <c r="B3978" s="1">
        <v>384412.0</v>
      </c>
      <c r="C3978" s="1">
        <v>2.0</v>
      </c>
      <c r="D3978" s="1">
        <v>29.0</v>
      </c>
      <c r="E3978" s="1">
        <f t="shared" si="1"/>
        <v>11</v>
      </c>
      <c r="F3978" s="1" t="str">
        <f>VLOOKUP(E3978,State_code!$B$1:$C$56, 2, FALSE)</f>
        <v>DC</v>
      </c>
      <c r="G3978" s="1">
        <v>1198.0</v>
      </c>
      <c r="H3978" s="1">
        <v>-2.0</v>
      </c>
      <c r="I3978" s="1" t="s">
        <v>4628</v>
      </c>
      <c r="J3978" s="5">
        <v>4.0</v>
      </c>
    </row>
    <row r="3979" hidden="1">
      <c r="A3979" s="1" t="s">
        <v>4629</v>
      </c>
      <c r="B3979" s="1">
        <v>384421.0</v>
      </c>
      <c r="C3979" s="1">
        <v>2.0</v>
      </c>
      <c r="D3979" s="1">
        <v>24.0</v>
      </c>
      <c r="E3979" s="1">
        <f t="shared" si="1"/>
        <v>34</v>
      </c>
      <c r="F3979" s="1" t="str">
        <f>VLOOKUP(E3979,State_code!$B$1:$C$56, 2, FALSE)</f>
        <v>NJ</v>
      </c>
      <c r="G3979" s="1">
        <v>3406.0</v>
      </c>
      <c r="H3979" s="1">
        <v>-2.0</v>
      </c>
      <c r="I3979" s="1" t="s">
        <v>4629</v>
      </c>
      <c r="J3979" s="5">
        <v>1.0</v>
      </c>
    </row>
    <row r="3980" hidden="1">
      <c r="A3980" s="1" t="s">
        <v>4630</v>
      </c>
      <c r="B3980" s="1">
        <v>385132.0</v>
      </c>
      <c r="C3980" s="1">
        <v>5.0</v>
      </c>
      <c r="D3980" s="1">
        <v>-2.0</v>
      </c>
      <c r="E3980" s="1">
        <f t="shared" si="1"/>
        <v>12</v>
      </c>
      <c r="F3980" s="1" t="str">
        <f>VLOOKUP(E3980,State_code!$B$1:$C$56, 2, FALSE)</f>
        <v>FL</v>
      </c>
      <c r="G3980" s="1">
        <v>1208.0</v>
      </c>
      <c r="H3980" s="1">
        <v>-2.0</v>
      </c>
      <c r="I3980" s="1" t="s">
        <v>4630</v>
      </c>
      <c r="J3980" s="5">
        <v>2.0</v>
      </c>
    </row>
    <row r="3981" hidden="1">
      <c r="A3981" s="1" t="s">
        <v>4631</v>
      </c>
      <c r="B3981" s="1">
        <v>385415.0</v>
      </c>
      <c r="C3981" s="1">
        <v>2.0</v>
      </c>
      <c r="D3981" s="1">
        <v>27.0</v>
      </c>
      <c r="E3981" s="1">
        <f t="shared" si="1"/>
        <v>36</v>
      </c>
      <c r="F3981" s="1" t="str">
        <f>VLOOKUP(E3981,State_code!$B$1:$C$56, 2, FALSE)</f>
        <v>NY</v>
      </c>
      <c r="G3981" s="1">
        <v>3614.0</v>
      </c>
      <c r="H3981" s="1">
        <v>-2.0</v>
      </c>
      <c r="I3981" s="1" t="s">
        <v>4631</v>
      </c>
      <c r="J3981" s="5">
        <v>2.0</v>
      </c>
    </row>
    <row r="3982" hidden="1">
      <c r="A3982" s="1" t="s">
        <v>4632</v>
      </c>
      <c r="B3982" s="1">
        <v>385503.0</v>
      </c>
      <c r="C3982" s="1">
        <v>2.0</v>
      </c>
      <c r="D3982" s="1">
        <v>10.0</v>
      </c>
      <c r="E3982" s="1">
        <f t="shared" si="1"/>
        <v>42</v>
      </c>
      <c r="F3982" s="1" t="str">
        <f>VLOOKUP(E3982,State_code!$B$1:$C$56, 2, FALSE)</f>
        <v>PA</v>
      </c>
      <c r="G3982" s="1">
        <v>4208.0</v>
      </c>
      <c r="H3982" s="1">
        <v>-2.0</v>
      </c>
      <c r="I3982" s="1" t="s">
        <v>4632</v>
      </c>
      <c r="J3982" s="5">
        <v>2.0</v>
      </c>
    </row>
    <row r="3983" hidden="1">
      <c r="A3983" s="1" t="s">
        <v>4633</v>
      </c>
      <c r="B3983" s="1">
        <v>385619.0</v>
      </c>
      <c r="C3983" s="1">
        <v>5.0</v>
      </c>
      <c r="D3983" s="1">
        <v>20.0</v>
      </c>
      <c r="E3983" s="1">
        <f t="shared" si="1"/>
        <v>12</v>
      </c>
      <c r="F3983" s="1" t="str">
        <f>VLOOKUP(E3983,State_code!$B$1:$C$56, 2, FALSE)</f>
        <v>FL</v>
      </c>
      <c r="G3983" s="1">
        <v>1223.0</v>
      </c>
      <c r="H3983" s="1">
        <v>-2.0</v>
      </c>
      <c r="I3983" s="1" t="s">
        <v>4633</v>
      </c>
      <c r="J3983" s="5">
        <v>1.0</v>
      </c>
    </row>
    <row r="3984" hidden="1">
      <c r="A3984" s="1" t="s">
        <v>4634</v>
      </c>
      <c r="B3984" s="1">
        <v>386153.0</v>
      </c>
      <c r="C3984" s="1">
        <v>2.0</v>
      </c>
      <c r="D3984" s="1">
        <v>13.0</v>
      </c>
      <c r="E3984" s="1">
        <f t="shared" si="1"/>
        <v>36</v>
      </c>
      <c r="F3984" s="1" t="str">
        <f>VLOOKUP(E3984,State_code!$B$1:$C$56, 2, FALSE)</f>
        <v>NY</v>
      </c>
      <c r="G3984" s="1">
        <v>3609.0</v>
      </c>
      <c r="H3984" s="1">
        <v>-2.0</v>
      </c>
      <c r="I3984" s="1" t="s">
        <v>4634</v>
      </c>
      <c r="J3984" s="5">
        <v>1.0</v>
      </c>
    </row>
    <row r="3985" hidden="1">
      <c r="A3985" s="1" t="s">
        <v>4635</v>
      </c>
      <c r="B3985" s="1">
        <v>386472.0</v>
      </c>
      <c r="C3985" s="1">
        <v>5.0</v>
      </c>
      <c r="D3985" s="1">
        <v>26.0</v>
      </c>
      <c r="E3985" s="1">
        <f t="shared" si="1"/>
        <v>12</v>
      </c>
      <c r="F3985" s="1" t="str">
        <f>VLOOKUP(E3985,State_code!$B$1:$C$56, 2, FALSE)</f>
        <v>FL</v>
      </c>
      <c r="G3985" s="1">
        <v>1207.0</v>
      </c>
      <c r="H3985" s="1">
        <v>-2.0</v>
      </c>
      <c r="I3985" s="1" t="s">
        <v>4635</v>
      </c>
      <c r="J3985" s="5">
        <v>1.0</v>
      </c>
    </row>
    <row r="3986" hidden="1">
      <c r="A3986" s="1" t="s">
        <v>1575</v>
      </c>
      <c r="B3986" s="1">
        <v>387925.0</v>
      </c>
      <c r="C3986" s="1">
        <v>5.0</v>
      </c>
      <c r="D3986" s="1">
        <v>-2.0</v>
      </c>
      <c r="E3986" s="1">
        <f t="shared" si="1"/>
        <v>12</v>
      </c>
      <c r="F3986" s="1" t="str">
        <f>VLOOKUP(E3986,State_code!$B$1:$C$56, 2, FALSE)</f>
        <v>FL</v>
      </c>
      <c r="G3986" s="1">
        <v>1223.0</v>
      </c>
      <c r="H3986" s="1">
        <v>-2.0</v>
      </c>
      <c r="I3986" s="1" t="s">
        <v>1575</v>
      </c>
      <c r="J3986" s="5">
        <v>2.0</v>
      </c>
    </row>
    <row r="3987" hidden="1">
      <c r="A3987" s="1" t="s">
        <v>4636</v>
      </c>
      <c r="B3987" s="1">
        <v>388520.0</v>
      </c>
      <c r="C3987" s="1">
        <v>6.0</v>
      </c>
      <c r="D3987" s="1">
        <v>24.0</v>
      </c>
      <c r="E3987" s="1">
        <f t="shared" si="1"/>
        <v>48</v>
      </c>
      <c r="F3987" s="1" t="str">
        <f>VLOOKUP(E3987,State_code!$B$1:$C$56, 2, FALSE)</f>
        <v>TX</v>
      </c>
      <c r="G3987" s="1">
        <v>4807.0</v>
      </c>
      <c r="H3987" s="1">
        <v>88.0</v>
      </c>
      <c r="I3987" s="1" t="s">
        <v>4636</v>
      </c>
      <c r="J3987" s="5">
        <v>2.0</v>
      </c>
    </row>
    <row r="3988" hidden="1">
      <c r="A3988" s="1" t="s">
        <v>4637</v>
      </c>
      <c r="B3988" s="1">
        <v>389860.0</v>
      </c>
      <c r="C3988" s="1">
        <v>3.0</v>
      </c>
      <c r="D3988" s="1">
        <v>-2.0</v>
      </c>
      <c r="E3988" s="1">
        <f t="shared" si="1"/>
        <v>39</v>
      </c>
      <c r="F3988" s="1" t="str">
        <f>VLOOKUP(E3988,State_code!$B$1:$C$56, 2, FALSE)</f>
        <v>OH</v>
      </c>
      <c r="G3988" s="1">
        <v>3912.0</v>
      </c>
      <c r="H3988" s="1">
        <v>-2.0</v>
      </c>
      <c r="I3988" s="1" t="s">
        <v>4637</v>
      </c>
      <c r="J3988" s="5">
        <v>2.0</v>
      </c>
    </row>
    <row r="3989" hidden="1">
      <c r="A3989" s="1" t="s">
        <v>4638</v>
      </c>
      <c r="B3989" s="1">
        <v>390905.0</v>
      </c>
      <c r="C3989" s="1">
        <v>3.0</v>
      </c>
      <c r="D3989" s="1">
        <v>-2.0</v>
      </c>
      <c r="E3989" s="1">
        <f t="shared" si="1"/>
        <v>39</v>
      </c>
      <c r="F3989" s="1" t="str">
        <f>VLOOKUP(E3989,State_code!$B$1:$C$56, 2, FALSE)</f>
        <v>OH</v>
      </c>
      <c r="G3989" s="1">
        <v>3907.0</v>
      </c>
      <c r="H3989" s="1">
        <v>-2.0</v>
      </c>
      <c r="I3989" s="1" t="s">
        <v>4638</v>
      </c>
      <c r="J3989" s="5">
        <v>2.0</v>
      </c>
    </row>
    <row r="3990" hidden="1">
      <c r="A3990" s="1" t="s">
        <v>4639</v>
      </c>
      <c r="B3990" s="1">
        <v>391005.0</v>
      </c>
      <c r="C3990" s="1">
        <v>3.0</v>
      </c>
      <c r="D3990" s="1">
        <v>-2.0</v>
      </c>
      <c r="E3990" s="1">
        <f t="shared" si="1"/>
        <v>26</v>
      </c>
      <c r="F3990" s="1" t="str">
        <f>VLOOKUP(E3990,State_code!$B$1:$C$56, 2, FALSE)</f>
        <v>MI</v>
      </c>
      <c r="G3990" s="1">
        <v>2612.0</v>
      </c>
      <c r="H3990" s="1">
        <v>-2.0</v>
      </c>
      <c r="I3990" s="1" t="s">
        <v>4639</v>
      </c>
      <c r="J3990" s="5">
        <v>2.0</v>
      </c>
    </row>
    <row r="3991" hidden="1">
      <c r="A3991" s="1" t="s">
        <v>4640</v>
      </c>
      <c r="B3991" s="1">
        <v>391759.0</v>
      </c>
      <c r="C3991" s="1">
        <v>3.0</v>
      </c>
      <c r="D3991" s="1">
        <v>-2.0</v>
      </c>
      <c r="E3991" s="1">
        <f t="shared" si="1"/>
        <v>26</v>
      </c>
      <c r="F3991" s="1" t="str">
        <f>VLOOKUP(E3991,State_code!$B$1:$C$56, 2, FALSE)</f>
        <v>MI</v>
      </c>
      <c r="G3991" s="1">
        <v>2608.0</v>
      </c>
      <c r="H3991" s="1">
        <v>-2.0</v>
      </c>
      <c r="I3991" s="1" t="s">
        <v>4640</v>
      </c>
      <c r="J3991" s="5">
        <v>2.0</v>
      </c>
    </row>
    <row r="3992" hidden="1">
      <c r="A3992" s="1" t="s">
        <v>4641</v>
      </c>
      <c r="B3992" s="1">
        <v>392257.0</v>
      </c>
      <c r="C3992" s="1">
        <v>6.0</v>
      </c>
      <c r="D3992" s="1">
        <v>26.0</v>
      </c>
      <c r="E3992" s="1">
        <f t="shared" si="1"/>
        <v>48</v>
      </c>
      <c r="F3992" s="1" t="str">
        <f>VLOOKUP(E3992,State_code!$B$1:$C$56, 2, FALSE)</f>
        <v>TX</v>
      </c>
      <c r="G3992" s="1">
        <v>4818.0</v>
      </c>
      <c r="H3992" s="1">
        <v>-2.0</v>
      </c>
      <c r="I3992" s="1" t="s">
        <v>4641</v>
      </c>
      <c r="J3992" s="5">
        <v>2.0</v>
      </c>
    </row>
    <row r="3993" hidden="1">
      <c r="A3993" s="1" t="s">
        <v>4642</v>
      </c>
      <c r="B3993" s="1">
        <v>392354.0</v>
      </c>
      <c r="C3993" s="1">
        <v>2.0</v>
      </c>
      <c r="D3993" s="1">
        <v>-2.0</v>
      </c>
      <c r="E3993" s="1">
        <f t="shared" si="1"/>
        <v>36</v>
      </c>
      <c r="F3993" s="1" t="str">
        <f>VLOOKUP(E3993,State_code!$B$1:$C$56, 2, FALSE)</f>
        <v>NY</v>
      </c>
      <c r="G3993" s="1">
        <v>3615.0</v>
      </c>
      <c r="H3993" s="1">
        <v>-2.0</v>
      </c>
      <c r="I3993" s="1" t="s">
        <v>4642</v>
      </c>
      <c r="J3993" s="5">
        <v>2.0</v>
      </c>
    </row>
    <row r="3994" hidden="1">
      <c r="A3994" s="1" t="s">
        <v>4519</v>
      </c>
      <c r="B3994" s="1">
        <v>392415.0</v>
      </c>
      <c r="C3994" s="1">
        <v>6.0</v>
      </c>
      <c r="D3994" s="1">
        <v>10.0</v>
      </c>
      <c r="E3994" s="1">
        <f t="shared" si="1"/>
        <v>48</v>
      </c>
      <c r="F3994" s="1" t="str">
        <f>VLOOKUP(E3994,State_code!$B$1:$C$56, 2, FALSE)</f>
        <v>TX</v>
      </c>
      <c r="G3994" s="1">
        <v>4807.0</v>
      </c>
      <c r="H3994" s="1">
        <v>-2.0</v>
      </c>
      <c r="I3994" s="1" t="s">
        <v>4519</v>
      </c>
      <c r="J3994" s="5">
        <v>1.0</v>
      </c>
    </row>
    <row r="3995" hidden="1">
      <c r="A3995" s="1" t="s">
        <v>4643</v>
      </c>
      <c r="B3995" s="1">
        <v>393649.0</v>
      </c>
      <c r="C3995" s="1">
        <v>8.0</v>
      </c>
      <c r="D3995" s="1">
        <v>-2.0</v>
      </c>
      <c r="E3995" s="1">
        <f t="shared" si="1"/>
        <v>6</v>
      </c>
      <c r="F3995" s="1" t="str">
        <f>VLOOKUP(E3995,State_code!$B$1:$C$56, 2, FALSE)</f>
        <v>CA</v>
      </c>
      <c r="G3995" s="1">
        <v>643.0</v>
      </c>
      <c r="H3995" s="1">
        <v>-2.0</v>
      </c>
      <c r="I3995" s="1" t="s">
        <v>4643</v>
      </c>
      <c r="J3995" s="5">
        <v>2.0</v>
      </c>
    </row>
    <row r="3996" hidden="1">
      <c r="A3996" s="1" t="s">
        <v>4644</v>
      </c>
      <c r="B3996" s="1">
        <v>393861.0</v>
      </c>
      <c r="C3996" s="1">
        <v>8.0</v>
      </c>
      <c r="D3996" s="1">
        <v>-2.0</v>
      </c>
      <c r="E3996" s="1">
        <f t="shared" si="1"/>
        <v>6</v>
      </c>
      <c r="F3996" s="1" t="str">
        <f>VLOOKUP(E3996,State_code!$B$1:$C$56, 2, FALSE)</f>
        <v>CA</v>
      </c>
      <c r="G3996" s="1">
        <v>645.0</v>
      </c>
      <c r="H3996" s="1">
        <v>-2.0</v>
      </c>
      <c r="I3996" s="1" t="s">
        <v>4644</v>
      </c>
      <c r="J3996" s="5">
        <v>1.0</v>
      </c>
    </row>
    <row r="3997" hidden="1">
      <c r="A3997" s="1" t="s">
        <v>4645</v>
      </c>
      <c r="B3997" s="1">
        <v>395362.0</v>
      </c>
      <c r="C3997" s="1">
        <v>8.0</v>
      </c>
      <c r="D3997" s="1">
        <v>1.0</v>
      </c>
      <c r="E3997" s="1">
        <f t="shared" si="1"/>
        <v>6</v>
      </c>
      <c r="F3997" s="1" t="str">
        <f>VLOOKUP(E3997,State_code!$B$1:$C$56, 2, FALSE)</f>
        <v>CA</v>
      </c>
      <c r="G3997" s="1">
        <v>623.0</v>
      </c>
      <c r="H3997" s="1">
        <v>-2.0</v>
      </c>
      <c r="I3997" s="1" t="s">
        <v>4645</v>
      </c>
      <c r="J3997" s="5">
        <v>1.0</v>
      </c>
    </row>
    <row r="3998" hidden="1">
      <c r="A3998" s="1" t="s">
        <v>4646</v>
      </c>
      <c r="B3998" s="1">
        <v>395690.0</v>
      </c>
      <c r="C3998" s="1">
        <v>8.0</v>
      </c>
      <c r="D3998" s="1">
        <v>-2.0</v>
      </c>
      <c r="E3998" s="1">
        <f t="shared" si="1"/>
        <v>6</v>
      </c>
      <c r="F3998" s="1" t="str">
        <f>VLOOKUP(E3998,State_code!$B$1:$C$56, 2, FALSE)</f>
        <v>CA</v>
      </c>
      <c r="G3998" s="1">
        <v>634.0</v>
      </c>
      <c r="H3998" s="1">
        <v>-2.0</v>
      </c>
      <c r="I3998" s="1" t="s">
        <v>4646</v>
      </c>
      <c r="J3998" s="5">
        <v>1.0</v>
      </c>
    </row>
    <row r="3999" hidden="1">
      <c r="A3999" s="1" t="s">
        <v>4647</v>
      </c>
      <c r="B3999" s="1">
        <v>397942.0</v>
      </c>
      <c r="C3999" s="1">
        <v>8.0</v>
      </c>
      <c r="D3999" s="1">
        <v>-2.0</v>
      </c>
      <c r="E3999" s="1">
        <f t="shared" si="1"/>
        <v>6</v>
      </c>
      <c r="F3999" s="1" t="str">
        <f>VLOOKUP(E3999,State_code!$B$1:$C$56, 2, FALSE)</f>
        <v>CA</v>
      </c>
      <c r="G3999" s="1">
        <v>621.0</v>
      </c>
      <c r="H3999" s="1">
        <v>-2.0</v>
      </c>
      <c r="I3999" s="1" t="s">
        <v>4647</v>
      </c>
      <c r="J3999" s="5">
        <v>2.0</v>
      </c>
    </row>
    <row r="4000" hidden="1">
      <c r="A4000" s="1" t="s">
        <v>4648</v>
      </c>
      <c r="B4000" s="1">
        <v>399212.0</v>
      </c>
      <c r="C4000" s="1">
        <v>8.0</v>
      </c>
      <c r="D4000" s="1">
        <v>1.0</v>
      </c>
      <c r="E4000" s="1">
        <f t="shared" si="1"/>
        <v>6</v>
      </c>
      <c r="F4000" s="1" t="str">
        <f>VLOOKUP(E4000,State_code!$B$1:$C$56, 2, FALSE)</f>
        <v>CA</v>
      </c>
      <c r="G4000" s="1">
        <v>640.0</v>
      </c>
      <c r="H4000" s="1">
        <v>-2.0</v>
      </c>
      <c r="I4000" s="1" t="s">
        <v>4648</v>
      </c>
      <c r="J4000" s="5">
        <v>1.0</v>
      </c>
    </row>
    <row r="4001" hidden="1">
      <c r="A4001" s="1" t="s">
        <v>4649</v>
      </c>
      <c r="B4001" s="1">
        <v>399869.0</v>
      </c>
      <c r="C4001" s="1">
        <v>8.0</v>
      </c>
      <c r="D4001" s="1">
        <v>28.0</v>
      </c>
      <c r="E4001" s="1">
        <f t="shared" si="1"/>
        <v>6</v>
      </c>
      <c r="F4001" s="1" t="str">
        <f>VLOOKUP(E4001,State_code!$B$1:$C$56, 2, FALSE)</f>
        <v>CA</v>
      </c>
      <c r="G4001" s="1">
        <v>646.0</v>
      </c>
      <c r="H4001" s="1">
        <v>-2.0</v>
      </c>
      <c r="I4001" s="1" t="s">
        <v>4649</v>
      </c>
      <c r="J4001" s="5">
        <v>1.0</v>
      </c>
    </row>
    <row r="4002" hidden="1">
      <c r="A4002" s="1" t="s">
        <v>4650</v>
      </c>
      <c r="B4002" s="1">
        <v>399911.0</v>
      </c>
      <c r="C4002" s="1">
        <v>8.0</v>
      </c>
      <c r="D4002" s="1">
        <v>21.0</v>
      </c>
      <c r="E4002" s="1">
        <f t="shared" si="1"/>
        <v>6</v>
      </c>
      <c r="F4002" s="1" t="str">
        <f>VLOOKUP(E4002,State_code!$B$1:$C$56, 2, FALSE)</f>
        <v>CA</v>
      </c>
      <c r="G4002" s="1">
        <v>640.0</v>
      </c>
      <c r="H4002" s="1">
        <v>-2.0</v>
      </c>
      <c r="I4002" s="1" t="s">
        <v>4650</v>
      </c>
      <c r="J4002" s="5">
        <v>4.0</v>
      </c>
    </row>
    <row r="4003" hidden="1">
      <c r="A4003" s="1" t="s">
        <v>4651</v>
      </c>
      <c r="B4003" s="1">
        <v>400080.0</v>
      </c>
      <c r="C4003" s="1">
        <v>8.0</v>
      </c>
      <c r="D4003" s="1">
        <v>-2.0</v>
      </c>
      <c r="E4003" s="1">
        <f t="shared" si="1"/>
        <v>6</v>
      </c>
      <c r="F4003" s="1" t="str">
        <f>VLOOKUP(E4003,State_code!$B$1:$C$56, 2, FALSE)</f>
        <v>CA</v>
      </c>
      <c r="G4003" s="1">
        <v>633.0</v>
      </c>
      <c r="H4003" s="1">
        <v>-2.0</v>
      </c>
      <c r="I4003" s="1" t="s">
        <v>4651</v>
      </c>
      <c r="J4003" s="5">
        <v>3.0</v>
      </c>
    </row>
    <row r="4004" hidden="1">
      <c r="A4004" s="1" t="s">
        <v>4652</v>
      </c>
      <c r="B4004" s="1">
        <v>400187.0</v>
      </c>
      <c r="C4004" s="1">
        <v>8.0</v>
      </c>
      <c r="D4004" s="1">
        <v>-2.0</v>
      </c>
      <c r="E4004" s="1">
        <f t="shared" si="1"/>
        <v>6</v>
      </c>
      <c r="F4004" s="1" t="str">
        <f>VLOOKUP(E4004,State_code!$B$1:$C$56, 2, FALSE)</f>
        <v>CA</v>
      </c>
      <c r="G4004" s="1">
        <v>645.0</v>
      </c>
      <c r="H4004" s="1">
        <v>-2.0</v>
      </c>
      <c r="I4004" s="1" t="s">
        <v>4652</v>
      </c>
      <c r="J4004" s="5">
        <v>2.0</v>
      </c>
    </row>
    <row r="4005" hidden="1">
      <c r="A4005" s="1" t="s">
        <v>4653</v>
      </c>
      <c r="B4005" s="1">
        <v>400558.0</v>
      </c>
      <c r="C4005" s="1">
        <v>8.0</v>
      </c>
      <c r="D4005" s="1">
        <v>1.0</v>
      </c>
      <c r="E4005" s="1">
        <f t="shared" si="1"/>
        <v>6</v>
      </c>
      <c r="F4005" s="1" t="str">
        <f>VLOOKUP(E4005,State_code!$B$1:$C$56, 2, FALSE)</f>
        <v>CA</v>
      </c>
      <c r="G4005" s="1">
        <v>634.0</v>
      </c>
      <c r="H4005" s="1">
        <v>-2.0</v>
      </c>
      <c r="I4005" s="1" t="s">
        <v>4653</v>
      </c>
      <c r="J4005" s="5">
        <v>2.0</v>
      </c>
    </row>
    <row r="4006" hidden="1">
      <c r="A4006" s="1" t="s">
        <v>4654</v>
      </c>
      <c r="B4006" s="1">
        <v>401223.0</v>
      </c>
      <c r="C4006" s="1">
        <v>8.0</v>
      </c>
      <c r="D4006" s="1">
        <v>24.0</v>
      </c>
      <c r="E4006" s="1">
        <f t="shared" si="1"/>
        <v>6</v>
      </c>
      <c r="F4006" s="1" t="str">
        <f>VLOOKUP(E4006,State_code!$B$1:$C$56, 2, FALSE)</f>
        <v>CA</v>
      </c>
      <c r="G4006" s="1">
        <v>634.0</v>
      </c>
      <c r="H4006" s="1">
        <v>99.0</v>
      </c>
      <c r="I4006" s="1" t="s">
        <v>4654</v>
      </c>
      <c r="J4006" s="5">
        <v>2.0</v>
      </c>
    </row>
    <row r="4007" hidden="1">
      <c r="A4007" s="1" t="s">
        <v>4655</v>
      </c>
      <c r="B4007" s="1">
        <v>401250.0</v>
      </c>
      <c r="C4007" s="1">
        <v>8.0</v>
      </c>
      <c r="D4007" s="1">
        <v>26.0</v>
      </c>
      <c r="E4007" s="1">
        <f t="shared" si="1"/>
        <v>6</v>
      </c>
      <c r="F4007" s="1" t="str">
        <f>VLOOKUP(E4007,State_code!$B$1:$C$56, 2, FALSE)</f>
        <v>CA</v>
      </c>
      <c r="G4007" s="1">
        <v>636.0</v>
      </c>
      <c r="H4007" s="1">
        <v>-2.0</v>
      </c>
      <c r="I4007" s="1" t="s">
        <v>4655</v>
      </c>
      <c r="J4007" s="5">
        <v>1.0</v>
      </c>
    </row>
    <row r="4008" hidden="1">
      <c r="A4008" s="1" t="s">
        <v>4656</v>
      </c>
      <c r="B4008" s="1">
        <v>401764.0</v>
      </c>
      <c r="C4008" s="1">
        <v>3.0</v>
      </c>
      <c r="D4008" s="1">
        <v>-2.0</v>
      </c>
      <c r="E4008" s="1">
        <f t="shared" si="1"/>
        <v>17</v>
      </c>
      <c r="F4008" s="1" t="str">
        <f>VLOOKUP(E4008,State_code!$B$1:$C$56, 2, FALSE)</f>
        <v>IL</v>
      </c>
      <c r="G4008" s="1">
        <v>1701.0</v>
      </c>
      <c r="H4008" s="1">
        <v>-2.0</v>
      </c>
      <c r="I4008" s="1" t="s">
        <v>4656</v>
      </c>
      <c r="J4008" s="5">
        <v>2.0</v>
      </c>
    </row>
    <row r="4009" hidden="1">
      <c r="A4009" s="1" t="s">
        <v>4657</v>
      </c>
      <c r="B4009" s="1">
        <v>402563.0</v>
      </c>
      <c r="C4009" s="1">
        <v>5.0</v>
      </c>
      <c r="D4009" s="1">
        <v>-2.0</v>
      </c>
      <c r="E4009" s="1">
        <f t="shared" si="1"/>
        <v>22</v>
      </c>
      <c r="F4009" s="1" t="str">
        <f>VLOOKUP(E4009,State_code!$B$1:$C$56, 2, FALSE)</f>
        <v>LA</v>
      </c>
      <c r="G4009" s="1">
        <v>2201.0</v>
      </c>
      <c r="H4009" s="1">
        <v>-2.0</v>
      </c>
      <c r="I4009" s="1" t="s">
        <v>4657</v>
      </c>
      <c r="J4009" s="5">
        <v>2.0</v>
      </c>
    </row>
    <row r="4010" hidden="1">
      <c r="A4010" s="1" t="s">
        <v>4658</v>
      </c>
      <c r="B4010" s="1">
        <v>402800.0</v>
      </c>
      <c r="C4010" s="1">
        <v>6.0</v>
      </c>
      <c r="D4010" s="1">
        <v>-2.0</v>
      </c>
      <c r="E4010" s="1">
        <f t="shared" si="1"/>
        <v>48</v>
      </c>
      <c r="F4010" s="1" t="str">
        <f>VLOOKUP(E4010,State_code!$B$1:$C$56, 2, FALSE)</f>
        <v>TX</v>
      </c>
      <c r="G4010" s="1">
        <v>4816.0</v>
      </c>
      <c r="H4010" s="1">
        <v>-2.0</v>
      </c>
      <c r="I4010" s="1" t="s">
        <v>4658</v>
      </c>
      <c r="J4010" s="5">
        <v>2.0</v>
      </c>
    </row>
    <row r="4011" hidden="1">
      <c r="A4011" s="1" t="s">
        <v>4659</v>
      </c>
      <c r="B4011" s="1">
        <v>403469.0</v>
      </c>
      <c r="C4011" s="1">
        <v>3.0</v>
      </c>
      <c r="D4011" s="1">
        <v>3.0</v>
      </c>
      <c r="E4011" s="1">
        <f t="shared" si="1"/>
        <v>17</v>
      </c>
      <c r="F4011" s="1" t="str">
        <f>VLOOKUP(E4011,State_code!$B$1:$C$56, 2, FALSE)</f>
        <v>IL</v>
      </c>
      <c r="G4011" s="1">
        <v>1712.0</v>
      </c>
      <c r="H4011" s="1">
        <v>-2.0</v>
      </c>
      <c r="I4011" s="1" t="s">
        <v>4659</v>
      </c>
      <c r="J4011" s="5">
        <v>2.0</v>
      </c>
    </row>
    <row r="4012" hidden="1">
      <c r="A4012" s="1" t="s">
        <v>4660</v>
      </c>
      <c r="B4012" s="1">
        <v>403478.0</v>
      </c>
      <c r="C4012" s="1">
        <v>3.0</v>
      </c>
      <c r="D4012" s="1">
        <v>2.0</v>
      </c>
      <c r="E4012" s="1">
        <f t="shared" si="1"/>
        <v>17</v>
      </c>
      <c r="F4012" s="1" t="str">
        <f>VLOOKUP(E4012,State_code!$B$1:$C$56, 2, FALSE)</f>
        <v>IL</v>
      </c>
      <c r="G4012" s="1">
        <v>1712.0</v>
      </c>
      <c r="H4012" s="1">
        <v>-2.0</v>
      </c>
      <c r="I4012" s="1" t="s">
        <v>4660</v>
      </c>
      <c r="J4012" s="5">
        <v>2.0</v>
      </c>
    </row>
    <row r="4013" hidden="1">
      <c r="A4013" s="1" t="s">
        <v>4661</v>
      </c>
      <c r="B4013" s="1">
        <v>403487.0</v>
      </c>
      <c r="C4013" s="1">
        <v>3.0</v>
      </c>
      <c r="D4013" s="1">
        <v>9.0</v>
      </c>
      <c r="E4013" s="1">
        <f t="shared" si="1"/>
        <v>17</v>
      </c>
      <c r="F4013" s="1" t="str">
        <f>VLOOKUP(E4013,State_code!$B$1:$C$56, 2, FALSE)</f>
        <v>IL</v>
      </c>
      <c r="G4013" s="1">
        <v>1712.0</v>
      </c>
      <c r="H4013" s="1">
        <v>-2.0</v>
      </c>
      <c r="I4013" s="1" t="s">
        <v>4661</v>
      </c>
      <c r="J4013" s="5">
        <v>2.0</v>
      </c>
    </row>
    <row r="4014" hidden="1">
      <c r="A4014" s="1" t="s">
        <v>4662</v>
      </c>
      <c r="B4014" s="1">
        <v>404055.0</v>
      </c>
      <c r="C4014" s="1">
        <v>6.0</v>
      </c>
      <c r="D4014" s="1">
        <v>13.0</v>
      </c>
      <c r="E4014" s="1">
        <f t="shared" si="1"/>
        <v>4</v>
      </c>
      <c r="F4014" s="1" t="str">
        <f>VLOOKUP(E4014,State_code!$B$1:$C$56, 2, FALSE)</f>
        <v>AZ</v>
      </c>
      <c r="G4014" s="1">
        <v>404.0</v>
      </c>
      <c r="H4014" s="1">
        <v>-2.0</v>
      </c>
      <c r="I4014" s="1" t="s">
        <v>4662</v>
      </c>
      <c r="J4014" s="5">
        <v>1.0</v>
      </c>
    </row>
    <row r="4015" hidden="1">
      <c r="A4015" s="1" t="s">
        <v>4663</v>
      </c>
      <c r="B4015" s="1">
        <v>404222.0</v>
      </c>
      <c r="C4015" s="1">
        <v>9.0</v>
      </c>
      <c r="D4015" s="1">
        <v>26.0</v>
      </c>
      <c r="E4015" s="1">
        <f t="shared" si="1"/>
        <v>72</v>
      </c>
      <c r="F4015" s="1" t="str">
        <f>VLOOKUP(E4015,State_code!$B$1:$C$56, 2, FALSE)</f>
        <v>PR</v>
      </c>
      <c r="G4015" s="1">
        <v>7298.0</v>
      </c>
      <c r="H4015" s="1">
        <v>-2.0</v>
      </c>
      <c r="I4015" s="1" t="s">
        <v>4663</v>
      </c>
      <c r="J4015" s="5">
        <v>2.0</v>
      </c>
    </row>
    <row r="4016" hidden="1">
      <c r="A4016" s="1" t="s">
        <v>4664</v>
      </c>
      <c r="B4016" s="1">
        <v>404338.0</v>
      </c>
      <c r="C4016" s="1">
        <v>5.0</v>
      </c>
      <c r="D4016" s="1">
        <v>29.0</v>
      </c>
      <c r="E4016" s="1">
        <f t="shared" si="1"/>
        <v>12</v>
      </c>
      <c r="F4016" s="1" t="str">
        <f>VLOOKUP(E4016,State_code!$B$1:$C$56, 2, FALSE)</f>
        <v>FL</v>
      </c>
      <c r="G4016" s="1">
        <v>1214.0</v>
      </c>
      <c r="H4016" s="1">
        <v>-2.0</v>
      </c>
      <c r="I4016" s="1" t="s">
        <v>4664</v>
      </c>
      <c r="J4016" s="5">
        <v>3.0</v>
      </c>
    </row>
    <row r="4017" hidden="1">
      <c r="A4017" s="1" t="s">
        <v>4665</v>
      </c>
      <c r="B4017" s="1">
        <v>404426.0</v>
      </c>
      <c r="C4017" s="1">
        <v>6.0</v>
      </c>
      <c r="D4017" s="1">
        <v>2.0</v>
      </c>
      <c r="E4017" s="1">
        <f t="shared" si="1"/>
        <v>4</v>
      </c>
      <c r="F4017" s="1" t="str">
        <f>VLOOKUP(E4017,State_code!$B$1:$C$56, 2, FALSE)</f>
        <v>AZ</v>
      </c>
      <c r="G4017" s="1">
        <v>402.0</v>
      </c>
      <c r="H4017" s="1">
        <v>-2.0</v>
      </c>
      <c r="I4017" s="1" t="s">
        <v>4665</v>
      </c>
      <c r="J4017" s="5">
        <v>1.0</v>
      </c>
    </row>
    <row r="4018" hidden="1">
      <c r="A4018" s="1" t="s">
        <v>4666</v>
      </c>
      <c r="B4018" s="1">
        <v>404480.0</v>
      </c>
      <c r="C4018" s="1">
        <v>2.0</v>
      </c>
      <c r="D4018" s="1">
        <v>-2.0</v>
      </c>
      <c r="E4018" s="1">
        <f t="shared" si="1"/>
        <v>24</v>
      </c>
      <c r="F4018" s="1" t="str">
        <f>VLOOKUP(E4018,State_code!$B$1:$C$56, 2, FALSE)</f>
        <v>MD</v>
      </c>
      <c r="G4018" s="1">
        <v>2407.0</v>
      </c>
      <c r="H4018" s="1">
        <v>-2.0</v>
      </c>
      <c r="I4018" s="1" t="s">
        <v>4666</v>
      </c>
      <c r="J4018" s="5">
        <v>1.0</v>
      </c>
    </row>
    <row r="4019" hidden="1">
      <c r="A4019" s="1" t="s">
        <v>4667</v>
      </c>
      <c r="B4019" s="1">
        <v>404684.0</v>
      </c>
      <c r="C4019" s="1">
        <v>9.0</v>
      </c>
      <c r="D4019" s="1">
        <v>-2.0</v>
      </c>
      <c r="E4019" s="1">
        <f t="shared" si="1"/>
        <v>72</v>
      </c>
      <c r="F4019" s="1" t="str">
        <f>VLOOKUP(E4019,State_code!$B$1:$C$56, 2, FALSE)</f>
        <v>PR</v>
      </c>
      <c r="G4019" s="1">
        <v>7298.0</v>
      </c>
      <c r="H4019" s="1">
        <v>-2.0</v>
      </c>
      <c r="I4019" s="1" t="s">
        <v>4667</v>
      </c>
      <c r="J4019" s="5">
        <v>1.0</v>
      </c>
    </row>
    <row r="4020" hidden="1">
      <c r="A4020" s="1" t="s">
        <v>4668</v>
      </c>
      <c r="B4020" s="1">
        <v>404718.0</v>
      </c>
      <c r="C4020" s="1">
        <v>5.0</v>
      </c>
      <c r="D4020" s="1">
        <v>-2.0</v>
      </c>
      <c r="E4020" s="1">
        <f t="shared" si="1"/>
        <v>47</v>
      </c>
      <c r="F4020" s="1" t="str">
        <f>VLOOKUP(E4020,State_code!$B$1:$C$56, 2, FALSE)</f>
        <v>TN</v>
      </c>
      <c r="G4020" s="1">
        <v>4703.0</v>
      </c>
      <c r="H4020" s="1">
        <v>-2.0</v>
      </c>
      <c r="I4020" s="1" t="s">
        <v>4668</v>
      </c>
      <c r="J4020" s="5">
        <v>1.0</v>
      </c>
    </row>
    <row r="4021" hidden="1">
      <c r="A4021" s="1" t="s">
        <v>4669</v>
      </c>
      <c r="B4021" s="1">
        <v>404912.0</v>
      </c>
      <c r="C4021" s="1">
        <v>7.0</v>
      </c>
      <c r="D4021" s="1">
        <v>10.0</v>
      </c>
      <c r="E4021" s="1">
        <f t="shared" si="1"/>
        <v>8</v>
      </c>
      <c r="F4021" s="1" t="str">
        <f>VLOOKUP(E4021,State_code!$B$1:$C$56, 2, FALSE)</f>
        <v>CO</v>
      </c>
      <c r="G4021" s="1">
        <v>808.0</v>
      </c>
      <c r="H4021" s="1">
        <v>-2.0</v>
      </c>
      <c r="I4021" s="1" t="s">
        <v>4669</v>
      </c>
      <c r="J4021" s="5">
        <v>3.0</v>
      </c>
    </row>
    <row r="4022" hidden="1">
      <c r="A4022" s="1" t="s">
        <v>4670</v>
      </c>
      <c r="B4022" s="1">
        <v>405012.0</v>
      </c>
      <c r="C4022" s="1">
        <v>3.0</v>
      </c>
      <c r="D4022" s="1">
        <v>-2.0</v>
      </c>
      <c r="E4022" s="1">
        <f t="shared" si="1"/>
        <v>39</v>
      </c>
      <c r="F4022" s="1" t="str">
        <f>VLOOKUP(E4022,State_code!$B$1:$C$56, 2, FALSE)</f>
        <v>OH</v>
      </c>
      <c r="G4022" s="1">
        <v>3912.0</v>
      </c>
      <c r="H4022" s="1">
        <v>-2.0</v>
      </c>
      <c r="I4022" s="1" t="s">
        <v>4670</v>
      </c>
      <c r="J4022" s="5">
        <v>1.0</v>
      </c>
    </row>
    <row r="4023" hidden="1">
      <c r="A4023" s="1" t="s">
        <v>4671</v>
      </c>
      <c r="B4023" s="1">
        <v>405058.0</v>
      </c>
      <c r="C4023" s="1">
        <v>2.0</v>
      </c>
      <c r="D4023" s="1">
        <v>-2.0</v>
      </c>
      <c r="E4023" s="1">
        <f t="shared" si="1"/>
        <v>36</v>
      </c>
      <c r="F4023" s="1" t="str">
        <f>VLOOKUP(E4023,State_code!$B$1:$C$56, 2, FALSE)</f>
        <v>NY</v>
      </c>
      <c r="G4023" s="1">
        <v>3609.0</v>
      </c>
      <c r="H4023" s="1">
        <v>-2.0</v>
      </c>
      <c r="I4023" s="1" t="s">
        <v>4671</v>
      </c>
      <c r="J4023" s="5">
        <v>2.0</v>
      </c>
    </row>
    <row r="4024" hidden="1">
      <c r="A4024" s="1" t="s">
        <v>4672</v>
      </c>
      <c r="B4024" s="1">
        <v>405076.0</v>
      </c>
      <c r="C4024" s="1">
        <v>6.0</v>
      </c>
      <c r="D4024" s="1">
        <v>-2.0</v>
      </c>
      <c r="E4024" s="1">
        <f t="shared" si="1"/>
        <v>48</v>
      </c>
      <c r="F4024" s="1" t="str">
        <f>VLOOKUP(E4024,State_code!$B$1:$C$56, 2, FALSE)</f>
        <v>TX</v>
      </c>
      <c r="G4024" s="1">
        <v>4827.0</v>
      </c>
      <c r="H4024" s="1">
        <v>-2.0</v>
      </c>
      <c r="I4024" s="1" t="s">
        <v>4672</v>
      </c>
      <c r="J4024" s="5">
        <v>2.0</v>
      </c>
    </row>
    <row r="4025" hidden="1">
      <c r="A4025" s="1" t="s">
        <v>4673</v>
      </c>
      <c r="B4025" s="1">
        <v>405854.0</v>
      </c>
      <c r="C4025" s="1">
        <v>2.0</v>
      </c>
      <c r="D4025" s="1">
        <v>24.0</v>
      </c>
      <c r="E4025" s="1">
        <f t="shared" si="1"/>
        <v>36</v>
      </c>
      <c r="F4025" s="1" t="str">
        <f>VLOOKUP(E4025,State_code!$B$1:$C$56, 2, FALSE)</f>
        <v>NY</v>
      </c>
      <c r="G4025" s="1">
        <v>3607.0</v>
      </c>
      <c r="H4025" s="1">
        <v>80.0</v>
      </c>
      <c r="I4025" s="1" t="s">
        <v>4673</v>
      </c>
      <c r="J4025" s="5">
        <v>2.0</v>
      </c>
    </row>
    <row r="4026" hidden="1">
      <c r="A4026" s="1" t="s">
        <v>4674</v>
      </c>
      <c r="B4026" s="1">
        <v>405872.0</v>
      </c>
      <c r="C4026" s="1">
        <v>2.0</v>
      </c>
      <c r="D4026" s="1">
        <v>5.0</v>
      </c>
      <c r="E4026" s="1">
        <f t="shared" si="1"/>
        <v>24</v>
      </c>
      <c r="F4026" s="1" t="str">
        <f>VLOOKUP(E4026,State_code!$B$1:$C$56, 2, FALSE)</f>
        <v>MD</v>
      </c>
      <c r="G4026" s="1">
        <v>2402.0</v>
      </c>
      <c r="H4026" s="1">
        <v>-2.0</v>
      </c>
      <c r="I4026" s="1" t="s">
        <v>4674</v>
      </c>
      <c r="J4026" s="5">
        <v>3.0</v>
      </c>
    </row>
    <row r="4027" hidden="1">
      <c r="A4027" s="1" t="s">
        <v>4675</v>
      </c>
      <c r="B4027" s="1">
        <v>406024.0</v>
      </c>
      <c r="C4027" s="1">
        <v>5.0</v>
      </c>
      <c r="D4027" s="1">
        <v>10.0</v>
      </c>
      <c r="E4027" s="1">
        <f t="shared" si="1"/>
        <v>12</v>
      </c>
      <c r="F4027" s="1" t="str">
        <f>VLOOKUP(E4027,State_code!$B$1:$C$56, 2, FALSE)</f>
        <v>FL</v>
      </c>
      <c r="G4027" s="1">
        <v>1214.0</v>
      </c>
      <c r="H4027" s="1">
        <v>-2.0</v>
      </c>
      <c r="I4027" s="1" t="s">
        <v>4675</v>
      </c>
      <c r="J4027" s="5">
        <v>3.0</v>
      </c>
    </row>
    <row r="4028" hidden="1">
      <c r="A4028" s="1" t="s">
        <v>4676</v>
      </c>
      <c r="B4028" s="1">
        <v>406033.0</v>
      </c>
      <c r="C4028" s="1">
        <v>6.0</v>
      </c>
      <c r="D4028" s="1">
        <v>26.0</v>
      </c>
      <c r="E4028" s="1">
        <f t="shared" si="1"/>
        <v>48</v>
      </c>
      <c r="F4028" s="1" t="str">
        <f>VLOOKUP(E4028,State_code!$B$1:$C$56, 2, FALSE)</f>
        <v>TX</v>
      </c>
      <c r="G4028" s="1">
        <v>4820.0</v>
      </c>
      <c r="H4028" s="1">
        <v>-2.0</v>
      </c>
      <c r="I4028" s="1" t="s">
        <v>4676</v>
      </c>
      <c r="J4028" s="5">
        <v>1.0</v>
      </c>
    </row>
    <row r="4029" hidden="1">
      <c r="A4029" s="1" t="s">
        <v>4677</v>
      </c>
      <c r="B4029" s="1">
        <v>406149.0</v>
      </c>
      <c r="C4029" s="1">
        <v>5.0</v>
      </c>
      <c r="D4029" s="1">
        <v>-2.0</v>
      </c>
      <c r="E4029" s="1">
        <f t="shared" si="1"/>
        <v>12</v>
      </c>
      <c r="F4029" s="1" t="str">
        <f>VLOOKUP(E4029,State_code!$B$1:$C$56, 2, FALSE)</f>
        <v>FL</v>
      </c>
      <c r="G4029" s="1">
        <v>1216.0</v>
      </c>
      <c r="H4029" s="1">
        <v>-2.0</v>
      </c>
      <c r="I4029" s="1" t="s">
        <v>4677</v>
      </c>
      <c r="J4029" s="5">
        <v>2.0</v>
      </c>
    </row>
    <row r="4030" hidden="1">
      <c r="A4030" s="1" t="s">
        <v>4678</v>
      </c>
      <c r="B4030" s="1">
        <v>406325.0</v>
      </c>
      <c r="C4030" s="1">
        <v>2.0</v>
      </c>
      <c r="D4030" s="1">
        <v>-2.0</v>
      </c>
      <c r="E4030" s="1">
        <f t="shared" si="1"/>
        <v>36</v>
      </c>
      <c r="F4030" s="1" t="str">
        <f>VLOOKUP(E4030,State_code!$B$1:$C$56, 2, FALSE)</f>
        <v>NY</v>
      </c>
      <c r="G4030" s="1">
        <v>3623.0</v>
      </c>
      <c r="H4030" s="1">
        <v>-2.0</v>
      </c>
      <c r="I4030" s="1" t="s">
        <v>4678</v>
      </c>
      <c r="J4030" s="5">
        <v>3.0</v>
      </c>
    </row>
    <row r="4031" hidden="1">
      <c r="A4031" s="1" t="s">
        <v>4679</v>
      </c>
      <c r="B4031" s="1">
        <v>406361.0</v>
      </c>
      <c r="C4031" s="1">
        <v>2.0</v>
      </c>
      <c r="D4031" s="1">
        <v>-2.0</v>
      </c>
      <c r="E4031" s="1">
        <f t="shared" si="1"/>
        <v>36</v>
      </c>
      <c r="F4031" s="1" t="str">
        <f>VLOOKUP(E4031,State_code!$B$1:$C$56, 2, FALSE)</f>
        <v>NY</v>
      </c>
      <c r="G4031" s="1">
        <v>3619.0</v>
      </c>
      <c r="H4031" s="1">
        <v>-2.0</v>
      </c>
      <c r="I4031" s="1" t="s">
        <v>4679</v>
      </c>
      <c r="J4031" s="5">
        <v>1.0</v>
      </c>
    </row>
    <row r="4032" hidden="1">
      <c r="A4032" s="1" t="s">
        <v>4680</v>
      </c>
      <c r="B4032" s="1">
        <v>406422.0</v>
      </c>
      <c r="C4032" s="1">
        <v>2.0</v>
      </c>
      <c r="D4032" s="1">
        <v>-2.0</v>
      </c>
      <c r="E4032" s="1">
        <f t="shared" si="1"/>
        <v>42</v>
      </c>
      <c r="F4032" s="1" t="str">
        <f>VLOOKUP(E4032,State_code!$B$1:$C$56, 2, FALSE)</f>
        <v>PA</v>
      </c>
      <c r="G4032" s="1">
        <v>4209.0</v>
      </c>
      <c r="H4032" s="1">
        <v>-2.0</v>
      </c>
      <c r="I4032" s="1" t="s">
        <v>4680</v>
      </c>
      <c r="J4032" s="5">
        <v>2.0</v>
      </c>
    </row>
    <row r="4033" hidden="1">
      <c r="A4033" s="1" t="s">
        <v>4681</v>
      </c>
      <c r="B4033" s="1">
        <v>406486.0</v>
      </c>
      <c r="C4033" s="1">
        <v>7.0</v>
      </c>
      <c r="D4033" s="1">
        <v>-2.0</v>
      </c>
      <c r="E4033" s="1">
        <f t="shared" si="1"/>
        <v>49</v>
      </c>
      <c r="F4033" s="1" t="str">
        <f>VLOOKUP(E4033,State_code!$B$1:$C$56, 2, FALSE)</f>
        <v>UT</v>
      </c>
      <c r="G4033" s="1">
        <v>4904.0</v>
      </c>
      <c r="H4033" s="1">
        <v>-2.0</v>
      </c>
      <c r="I4033" s="1" t="s">
        <v>4681</v>
      </c>
      <c r="J4033" s="5">
        <v>3.0</v>
      </c>
    </row>
    <row r="4034" hidden="1">
      <c r="A4034" s="1" t="s">
        <v>4682</v>
      </c>
      <c r="B4034" s="1">
        <v>406547.0</v>
      </c>
      <c r="C4034" s="1">
        <v>5.0</v>
      </c>
      <c r="D4034" s="1">
        <v>23.0</v>
      </c>
      <c r="E4034" s="1">
        <f t="shared" si="1"/>
        <v>12</v>
      </c>
      <c r="F4034" s="1" t="str">
        <f>VLOOKUP(E4034,State_code!$B$1:$C$56, 2, FALSE)</f>
        <v>FL</v>
      </c>
      <c r="G4034" s="1">
        <v>1203.0</v>
      </c>
      <c r="H4034" s="1">
        <v>-2.0</v>
      </c>
      <c r="I4034" s="1" t="s">
        <v>4682</v>
      </c>
      <c r="J4034" s="5">
        <v>1.0</v>
      </c>
    </row>
    <row r="4035" hidden="1">
      <c r="A4035" s="1" t="s">
        <v>1892</v>
      </c>
      <c r="B4035" s="1">
        <v>407090.0</v>
      </c>
      <c r="C4035" s="1">
        <v>3.0</v>
      </c>
      <c r="D4035" s="1">
        <v>-2.0</v>
      </c>
      <c r="E4035" s="1">
        <f t="shared" si="1"/>
        <v>17</v>
      </c>
      <c r="F4035" s="1" t="str">
        <f>VLOOKUP(E4035,State_code!$B$1:$C$56, 2, FALSE)</f>
        <v>IL</v>
      </c>
      <c r="G4035" s="1">
        <v>1704.0</v>
      </c>
      <c r="H4035" s="1">
        <v>-2.0</v>
      </c>
      <c r="I4035" s="1" t="s">
        <v>1892</v>
      </c>
      <c r="J4035" s="5">
        <v>2.0</v>
      </c>
    </row>
    <row r="4036" hidden="1">
      <c r="A4036" s="1" t="s">
        <v>4683</v>
      </c>
      <c r="B4036" s="1">
        <v>407142.0</v>
      </c>
      <c r="C4036" s="1">
        <v>5.0</v>
      </c>
      <c r="D4036" s="1">
        <v>-2.0</v>
      </c>
      <c r="E4036" s="1">
        <f t="shared" si="1"/>
        <v>22</v>
      </c>
      <c r="F4036" s="1" t="str">
        <f>VLOOKUP(E4036,State_code!$B$1:$C$56, 2, FALSE)</f>
        <v>LA</v>
      </c>
      <c r="G4036" s="1">
        <v>2203.0</v>
      </c>
      <c r="H4036" s="1">
        <v>-2.0</v>
      </c>
      <c r="I4036" s="1" t="s">
        <v>4683</v>
      </c>
      <c r="J4036" s="5">
        <v>2.0</v>
      </c>
    </row>
    <row r="4037" hidden="1">
      <c r="A4037" s="1" t="s">
        <v>4684</v>
      </c>
      <c r="B4037" s="1">
        <v>407151.0</v>
      </c>
      <c r="C4037" s="1">
        <v>5.0</v>
      </c>
      <c r="D4037" s="1">
        <v>-2.0</v>
      </c>
      <c r="E4037" s="1">
        <f t="shared" si="1"/>
        <v>22</v>
      </c>
      <c r="F4037" s="1" t="str">
        <f>VLOOKUP(E4037,State_code!$B$1:$C$56, 2, FALSE)</f>
        <v>LA</v>
      </c>
      <c r="G4037" s="1">
        <v>2203.0</v>
      </c>
      <c r="H4037" s="1">
        <v>-2.0</v>
      </c>
      <c r="I4037" s="1" t="s">
        <v>4684</v>
      </c>
      <c r="J4037" s="5">
        <v>2.0</v>
      </c>
    </row>
    <row r="4038" hidden="1">
      <c r="A4038" s="1" t="s">
        <v>4685</v>
      </c>
      <c r="B4038" s="1">
        <v>407179.0</v>
      </c>
      <c r="C4038" s="1">
        <v>1.0</v>
      </c>
      <c r="D4038" s="1">
        <v>-2.0</v>
      </c>
      <c r="E4038" s="1">
        <f t="shared" si="1"/>
        <v>25</v>
      </c>
      <c r="F4038" s="1" t="str">
        <f>VLOOKUP(E4038,State_code!$B$1:$C$56, 2, FALSE)</f>
        <v>MA</v>
      </c>
      <c r="G4038" s="1">
        <v>2505.0</v>
      </c>
      <c r="H4038" s="1">
        <v>-2.0</v>
      </c>
      <c r="I4038" s="1" t="s">
        <v>4685</v>
      </c>
      <c r="J4038" s="5">
        <v>2.0</v>
      </c>
    </row>
    <row r="4039" hidden="1">
      <c r="A4039" s="1" t="s">
        <v>4686</v>
      </c>
      <c r="B4039" s="1">
        <v>407355.0</v>
      </c>
      <c r="C4039" s="1">
        <v>4.0</v>
      </c>
      <c r="D4039" s="1">
        <v>-2.0</v>
      </c>
      <c r="E4039" s="1">
        <f t="shared" si="1"/>
        <v>31</v>
      </c>
      <c r="F4039" s="1" t="str">
        <f>VLOOKUP(E4039,State_code!$B$1:$C$56, 2, FALSE)</f>
        <v>NE</v>
      </c>
      <c r="G4039" s="1">
        <v>3102.0</v>
      </c>
      <c r="H4039" s="1">
        <v>-2.0</v>
      </c>
      <c r="I4039" s="1" t="s">
        <v>4686</v>
      </c>
      <c r="J4039" s="5">
        <v>2.0</v>
      </c>
    </row>
    <row r="4040" hidden="1">
      <c r="A4040" s="1" t="s">
        <v>4687</v>
      </c>
      <c r="B4040" s="1">
        <v>407434.0</v>
      </c>
      <c r="C4040" s="1">
        <v>2.0</v>
      </c>
      <c r="D4040" s="1">
        <v>-2.0</v>
      </c>
      <c r="E4040" s="1">
        <f t="shared" si="1"/>
        <v>36</v>
      </c>
      <c r="F4040" s="1" t="str">
        <f>VLOOKUP(E4040,State_code!$B$1:$C$56, 2, FALSE)</f>
        <v>NY</v>
      </c>
      <c r="G4040" s="1">
        <v>3620.0</v>
      </c>
      <c r="H4040" s="1">
        <v>-2.0</v>
      </c>
      <c r="I4040" s="1" t="s">
        <v>4687</v>
      </c>
      <c r="J4040" s="5">
        <v>2.0</v>
      </c>
    </row>
    <row r="4041" hidden="1">
      <c r="A4041" s="1" t="s">
        <v>4688</v>
      </c>
      <c r="B4041" s="1">
        <v>407461.0</v>
      </c>
      <c r="C4041" s="1">
        <v>3.0</v>
      </c>
      <c r="D4041" s="1">
        <v>-2.0</v>
      </c>
      <c r="E4041" s="1">
        <f t="shared" si="1"/>
        <v>39</v>
      </c>
      <c r="F4041" s="1" t="str">
        <f>VLOOKUP(E4041,State_code!$B$1:$C$56, 2, FALSE)</f>
        <v>OH</v>
      </c>
      <c r="G4041" s="1">
        <v>3915.0</v>
      </c>
      <c r="H4041" s="1">
        <v>-2.0</v>
      </c>
      <c r="I4041" s="1" t="s">
        <v>4688</v>
      </c>
      <c r="J4041" s="5">
        <v>2.0</v>
      </c>
    </row>
    <row r="4042" hidden="1">
      <c r="A4042" s="1" t="s">
        <v>4689</v>
      </c>
      <c r="B4042" s="1">
        <v>407470.0</v>
      </c>
      <c r="C4042" s="1">
        <v>3.0</v>
      </c>
      <c r="D4042" s="1">
        <v>-2.0</v>
      </c>
      <c r="E4042" s="1">
        <f t="shared" si="1"/>
        <v>39</v>
      </c>
      <c r="F4042" s="1" t="str">
        <f>VLOOKUP(E4042,State_code!$B$1:$C$56, 2, FALSE)</f>
        <v>OH</v>
      </c>
      <c r="G4042" s="1">
        <v>3908.0</v>
      </c>
      <c r="H4042" s="1">
        <v>-2.0</v>
      </c>
      <c r="I4042" s="1" t="s">
        <v>4689</v>
      </c>
      <c r="J4042" s="5">
        <v>2.0</v>
      </c>
    </row>
    <row r="4043" hidden="1">
      <c r="A4043" s="1" t="s">
        <v>4690</v>
      </c>
      <c r="B4043" s="1">
        <v>407489.0</v>
      </c>
      <c r="C4043" s="1">
        <v>3.0</v>
      </c>
      <c r="D4043" s="1">
        <v>-2.0</v>
      </c>
      <c r="E4043" s="1">
        <f t="shared" si="1"/>
        <v>39</v>
      </c>
      <c r="F4043" s="1" t="str">
        <f>VLOOKUP(E4043,State_code!$B$1:$C$56, 2, FALSE)</f>
        <v>OH</v>
      </c>
      <c r="G4043" s="1">
        <v>3906.0</v>
      </c>
      <c r="H4043" s="1">
        <v>-2.0</v>
      </c>
      <c r="I4043" s="1" t="s">
        <v>4690</v>
      </c>
      <c r="J4043" s="5">
        <v>2.0</v>
      </c>
    </row>
    <row r="4044" hidden="1">
      <c r="A4044" s="1" t="s">
        <v>4691</v>
      </c>
      <c r="B4044" s="1">
        <v>407513.0</v>
      </c>
      <c r="C4044" s="1">
        <v>3.0</v>
      </c>
      <c r="D4044" s="1">
        <v>-2.0</v>
      </c>
      <c r="E4044" s="1">
        <f t="shared" si="1"/>
        <v>39</v>
      </c>
      <c r="F4044" s="1" t="str">
        <f>VLOOKUP(E4044,State_code!$B$1:$C$56, 2, FALSE)</f>
        <v>OH</v>
      </c>
      <c r="G4044" s="1">
        <v>3902.0</v>
      </c>
      <c r="H4044" s="1">
        <v>-2.0</v>
      </c>
      <c r="I4044" s="1" t="s">
        <v>4691</v>
      </c>
      <c r="J4044" s="5">
        <v>2.0</v>
      </c>
    </row>
    <row r="4045" hidden="1">
      <c r="A4045" s="1" t="s">
        <v>4692</v>
      </c>
      <c r="B4045" s="1">
        <v>407522.0</v>
      </c>
      <c r="C4045" s="1">
        <v>3.0</v>
      </c>
      <c r="D4045" s="1">
        <v>-2.0</v>
      </c>
      <c r="E4045" s="1">
        <f t="shared" si="1"/>
        <v>39</v>
      </c>
      <c r="F4045" s="1" t="str">
        <f>VLOOKUP(E4045,State_code!$B$1:$C$56, 2, FALSE)</f>
        <v>OH</v>
      </c>
      <c r="G4045" s="1">
        <v>3904.0</v>
      </c>
      <c r="H4045" s="1">
        <v>-2.0</v>
      </c>
      <c r="I4045" s="1" t="s">
        <v>4692</v>
      </c>
      <c r="J4045" s="5">
        <v>3.0</v>
      </c>
    </row>
    <row r="4046" hidden="1">
      <c r="A4046" s="1" t="s">
        <v>4693</v>
      </c>
      <c r="B4046" s="1">
        <v>407568.0</v>
      </c>
      <c r="C4046" s="1">
        <v>3.0</v>
      </c>
      <c r="D4046" s="1">
        <v>-2.0</v>
      </c>
      <c r="E4046" s="1">
        <f t="shared" si="1"/>
        <v>39</v>
      </c>
      <c r="F4046" s="1" t="str">
        <f>VLOOKUP(E4046,State_code!$B$1:$C$56, 2, FALSE)</f>
        <v>OH</v>
      </c>
      <c r="G4046" s="1">
        <v>3906.0</v>
      </c>
      <c r="H4046" s="1">
        <v>-2.0</v>
      </c>
      <c r="I4046" s="1" t="s">
        <v>4693</v>
      </c>
      <c r="J4046" s="5">
        <v>1.0</v>
      </c>
    </row>
    <row r="4047" hidden="1">
      <c r="A4047" s="1" t="s">
        <v>4694</v>
      </c>
      <c r="B4047" s="1">
        <v>407577.0</v>
      </c>
      <c r="C4047" s="1">
        <v>3.0</v>
      </c>
      <c r="D4047" s="1">
        <v>-2.0</v>
      </c>
      <c r="E4047" s="1">
        <f t="shared" si="1"/>
        <v>39</v>
      </c>
      <c r="F4047" s="1" t="str">
        <f>VLOOKUP(E4047,State_code!$B$1:$C$56, 2, FALSE)</f>
        <v>OH</v>
      </c>
      <c r="G4047" s="1">
        <v>3902.0</v>
      </c>
      <c r="H4047" s="1">
        <v>-2.0</v>
      </c>
      <c r="I4047" s="1" t="s">
        <v>4694</v>
      </c>
      <c r="J4047" s="5">
        <v>2.0</v>
      </c>
    </row>
    <row r="4048" hidden="1">
      <c r="A4048" s="1" t="s">
        <v>4695</v>
      </c>
      <c r="B4048" s="1">
        <v>407595.0</v>
      </c>
      <c r="C4048" s="1">
        <v>3.0</v>
      </c>
      <c r="D4048" s="1">
        <v>-2.0</v>
      </c>
      <c r="E4048" s="1">
        <f t="shared" si="1"/>
        <v>39</v>
      </c>
      <c r="F4048" s="1" t="str">
        <f>VLOOKUP(E4048,State_code!$B$1:$C$56, 2, FALSE)</f>
        <v>OH</v>
      </c>
      <c r="G4048" s="1">
        <v>3914.0</v>
      </c>
      <c r="H4048" s="1">
        <v>-2.0</v>
      </c>
      <c r="I4048" s="1" t="s">
        <v>4695</v>
      </c>
      <c r="J4048" s="5">
        <v>4.0</v>
      </c>
    </row>
    <row r="4049" hidden="1">
      <c r="A4049" s="1" t="s">
        <v>4696</v>
      </c>
      <c r="B4049" s="1">
        <v>407610.0</v>
      </c>
      <c r="C4049" s="1">
        <v>8.0</v>
      </c>
      <c r="D4049" s="1">
        <v>13.0</v>
      </c>
      <c r="E4049" s="1">
        <f t="shared" si="1"/>
        <v>41</v>
      </c>
      <c r="F4049" s="1" t="str">
        <f>VLOOKUP(E4049,State_code!$B$1:$C$56, 2, FALSE)</f>
        <v>OR</v>
      </c>
      <c r="G4049" s="1">
        <v>4102.0</v>
      </c>
      <c r="H4049" s="1">
        <v>88.0</v>
      </c>
      <c r="I4049" s="1" t="s">
        <v>4696</v>
      </c>
      <c r="J4049" s="5">
        <v>2.0</v>
      </c>
    </row>
    <row r="4050" hidden="1">
      <c r="A4050" s="1" t="s">
        <v>4697</v>
      </c>
      <c r="B4050" s="1">
        <v>407629.0</v>
      </c>
      <c r="C4050" s="1">
        <v>2.0</v>
      </c>
      <c r="D4050" s="1">
        <v>25.0</v>
      </c>
      <c r="E4050" s="1">
        <f t="shared" si="1"/>
        <v>42</v>
      </c>
      <c r="F4050" s="1" t="str">
        <f>VLOOKUP(E4050,State_code!$B$1:$C$56, 2, FALSE)</f>
        <v>PA</v>
      </c>
      <c r="G4050" s="1">
        <v>4216.0</v>
      </c>
      <c r="H4050" s="1">
        <v>-2.0</v>
      </c>
      <c r="I4050" s="1" t="s">
        <v>4697</v>
      </c>
      <c r="J4050" s="5">
        <v>2.0</v>
      </c>
    </row>
    <row r="4051" hidden="1">
      <c r="A4051" s="1" t="s">
        <v>4698</v>
      </c>
      <c r="B4051" s="1">
        <v>407683.0</v>
      </c>
      <c r="C4051" s="1">
        <v>6.0</v>
      </c>
      <c r="D4051" s="1">
        <v>-2.0</v>
      </c>
      <c r="E4051" s="1">
        <f t="shared" si="1"/>
        <v>48</v>
      </c>
      <c r="F4051" s="1" t="str">
        <f>VLOOKUP(E4051,State_code!$B$1:$C$56, 2, FALSE)</f>
        <v>TX</v>
      </c>
      <c r="G4051" s="1">
        <v>4834.0</v>
      </c>
      <c r="H4051" s="1">
        <v>-2.0</v>
      </c>
      <c r="I4051" s="1" t="s">
        <v>4698</v>
      </c>
      <c r="J4051" s="5">
        <v>2.0</v>
      </c>
    </row>
    <row r="4052" hidden="1">
      <c r="A4052" s="1" t="s">
        <v>4699</v>
      </c>
      <c r="B4052" s="1">
        <v>407708.0</v>
      </c>
      <c r="C4052" s="1">
        <v>8.0</v>
      </c>
      <c r="D4052" s="1">
        <v>-2.0</v>
      </c>
      <c r="E4052" s="1">
        <f t="shared" si="1"/>
        <v>53</v>
      </c>
      <c r="F4052" s="1" t="str">
        <f>VLOOKUP(E4052,State_code!$B$1:$C$56, 2, FALSE)</f>
        <v>WA</v>
      </c>
      <c r="G4052" s="1">
        <v>5309.0</v>
      </c>
      <c r="H4052" s="1">
        <v>-2.0</v>
      </c>
      <c r="I4052" s="1" t="s">
        <v>4699</v>
      </c>
      <c r="J4052" s="5">
        <v>2.0</v>
      </c>
    </row>
    <row r="4053" hidden="1">
      <c r="A4053" s="1" t="s">
        <v>4700</v>
      </c>
      <c r="B4053" s="1">
        <v>407735.0</v>
      </c>
      <c r="C4053" s="1">
        <v>3.0</v>
      </c>
      <c r="D4053" s="1">
        <v>-2.0</v>
      </c>
      <c r="E4053" s="1">
        <f t="shared" si="1"/>
        <v>55</v>
      </c>
      <c r="F4053" s="1" t="str">
        <f>VLOOKUP(E4053,State_code!$B$1:$C$56, 2, FALSE)</f>
        <v>WI</v>
      </c>
      <c r="G4053" s="1">
        <v>5508.0</v>
      </c>
      <c r="H4053" s="1">
        <v>-2.0</v>
      </c>
      <c r="I4053" s="1" t="s">
        <v>4700</v>
      </c>
      <c r="J4053" s="5">
        <v>1.0</v>
      </c>
    </row>
    <row r="4054" hidden="1">
      <c r="A4054" s="1" t="s">
        <v>4701</v>
      </c>
      <c r="B4054" s="1">
        <v>407832.0</v>
      </c>
      <c r="C4054" s="1">
        <v>3.0</v>
      </c>
      <c r="D4054" s="1">
        <v>-2.0</v>
      </c>
      <c r="E4054" s="1">
        <f t="shared" si="1"/>
        <v>39</v>
      </c>
      <c r="F4054" s="1" t="str">
        <f>VLOOKUP(E4054,State_code!$B$1:$C$56, 2, FALSE)</f>
        <v>OH</v>
      </c>
      <c r="G4054" s="1">
        <v>3901.0</v>
      </c>
      <c r="H4054" s="1">
        <v>-2.0</v>
      </c>
      <c r="I4054" s="1" t="s">
        <v>4701</v>
      </c>
      <c r="J4054" s="5">
        <v>2.0</v>
      </c>
    </row>
    <row r="4055" hidden="1">
      <c r="A4055" s="1" t="s">
        <v>4702</v>
      </c>
      <c r="B4055" s="1">
        <v>408066.0</v>
      </c>
      <c r="C4055" s="1">
        <v>4.0</v>
      </c>
      <c r="D4055" s="1">
        <v>-2.0</v>
      </c>
      <c r="E4055" s="1">
        <f t="shared" si="1"/>
        <v>20</v>
      </c>
      <c r="F4055" s="1" t="str">
        <f>VLOOKUP(E4055,State_code!$B$1:$C$56, 2, FALSE)</f>
        <v>KS</v>
      </c>
      <c r="G4055" s="1">
        <v>2004.0</v>
      </c>
      <c r="H4055" s="1">
        <v>-2.0</v>
      </c>
      <c r="I4055" s="1" t="s">
        <v>4702</v>
      </c>
      <c r="J4055" s="5">
        <v>2.0</v>
      </c>
    </row>
    <row r="4056" hidden="1">
      <c r="A4056" s="1" t="s">
        <v>4703</v>
      </c>
      <c r="B4056" s="1">
        <v>408163.0</v>
      </c>
      <c r="C4056" s="1">
        <v>5.0</v>
      </c>
      <c r="D4056" s="1">
        <v>-2.0</v>
      </c>
      <c r="E4056" s="1">
        <f t="shared" si="1"/>
        <v>37</v>
      </c>
      <c r="F4056" s="1" t="str">
        <f>VLOOKUP(E4056,State_code!$B$1:$C$56, 2, FALSE)</f>
        <v>NC</v>
      </c>
      <c r="G4056" s="1">
        <v>3710.0</v>
      </c>
      <c r="H4056" s="1">
        <v>-2.0</v>
      </c>
      <c r="I4056" s="1" t="s">
        <v>4703</v>
      </c>
      <c r="J4056" s="5">
        <v>1.0</v>
      </c>
    </row>
    <row r="4057" hidden="1">
      <c r="A4057" s="1" t="s">
        <v>4704</v>
      </c>
      <c r="B4057" s="1">
        <v>408385.0</v>
      </c>
      <c r="C4057" s="1">
        <v>6.0</v>
      </c>
      <c r="D4057" s="1">
        <v>-2.0</v>
      </c>
      <c r="E4057" s="1">
        <f t="shared" si="1"/>
        <v>48</v>
      </c>
      <c r="F4057" s="1" t="str">
        <f>VLOOKUP(E4057,State_code!$B$1:$C$56, 2, FALSE)</f>
        <v>TX</v>
      </c>
      <c r="G4057" s="1">
        <v>4815.0</v>
      </c>
      <c r="H4057" s="1">
        <v>-2.0</v>
      </c>
      <c r="I4057" s="1" t="s">
        <v>4704</v>
      </c>
      <c r="J4057" s="5">
        <v>1.0</v>
      </c>
    </row>
    <row r="4058" hidden="1">
      <c r="A4058" s="1" t="s">
        <v>3628</v>
      </c>
      <c r="B4058" s="1">
        <v>408729.0</v>
      </c>
      <c r="C4058" s="1">
        <v>2.0</v>
      </c>
      <c r="D4058" s="1">
        <v>7.0</v>
      </c>
      <c r="E4058" s="1">
        <f t="shared" si="1"/>
        <v>42</v>
      </c>
      <c r="F4058" s="1" t="str">
        <f>VLOOKUP(E4058,State_code!$B$1:$C$56, 2, FALSE)</f>
        <v>PA</v>
      </c>
      <c r="G4058" s="1">
        <v>4216.0</v>
      </c>
      <c r="H4058" s="1" t="e">
        <v>#N/A</v>
      </c>
      <c r="I4058" s="1" t="s">
        <v>3628</v>
      </c>
      <c r="J4058" s="5">
        <v>1.0</v>
      </c>
    </row>
    <row r="4059" hidden="1">
      <c r="A4059" s="1" t="s">
        <v>4705</v>
      </c>
      <c r="B4059" s="1">
        <v>408844.0</v>
      </c>
      <c r="C4059" s="1">
        <v>5.0</v>
      </c>
      <c r="D4059" s="1">
        <v>19.0</v>
      </c>
      <c r="E4059" s="1">
        <f t="shared" si="1"/>
        <v>12</v>
      </c>
      <c r="F4059" s="1" t="str">
        <f>VLOOKUP(E4059,State_code!$B$1:$C$56, 2, FALSE)</f>
        <v>FL</v>
      </c>
      <c r="G4059" s="1">
        <v>1226.0</v>
      </c>
      <c r="H4059" s="1">
        <v>-2.0</v>
      </c>
      <c r="I4059" s="1" t="s">
        <v>4705</v>
      </c>
      <c r="J4059" s="5">
        <v>1.0</v>
      </c>
    </row>
    <row r="4060" hidden="1">
      <c r="A4060" s="1" t="s">
        <v>4706</v>
      </c>
      <c r="B4060" s="1">
        <v>408862.0</v>
      </c>
      <c r="C4060" s="1">
        <v>5.0</v>
      </c>
      <c r="D4060" s="1">
        <v>-2.0</v>
      </c>
      <c r="E4060" s="1">
        <f t="shared" si="1"/>
        <v>13</v>
      </c>
      <c r="F4060" s="1" t="str">
        <f>VLOOKUP(E4060,State_code!$B$1:$C$56, 2, FALSE)</f>
        <v>GA</v>
      </c>
      <c r="G4060" s="1">
        <v>1310.0</v>
      </c>
      <c r="H4060" s="1">
        <v>-2.0</v>
      </c>
      <c r="I4060" s="1" t="s">
        <v>4706</v>
      </c>
      <c r="J4060" s="5">
        <v>2.0</v>
      </c>
    </row>
    <row r="4061" hidden="1">
      <c r="A4061" s="1" t="s">
        <v>4707</v>
      </c>
      <c r="B4061" s="1">
        <v>409032.0</v>
      </c>
      <c r="C4061" s="1">
        <v>5.0</v>
      </c>
      <c r="D4061" s="1">
        <v>-2.0</v>
      </c>
      <c r="E4061" s="1">
        <f t="shared" si="1"/>
        <v>12</v>
      </c>
      <c r="F4061" s="1" t="str">
        <f>VLOOKUP(E4061,State_code!$B$1:$C$56, 2, FALSE)</f>
        <v>FL</v>
      </c>
      <c r="G4061" s="1">
        <v>1227.0</v>
      </c>
      <c r="H4061" s="1">
        <v>-2.0</v>
      </c>
      <c r="I4061" s="1" t="s">
        <v>4707</v>
      </c>
      <c r="J4061" s="5">
        <v>1.0</v>
      </c>
    </row>
    <row r="4062" hidden="1">
      <c r="A4062" s="1" t="s">
        <v>4708</v>
      </c>
      <c r="B4062" s="1">
        <v>409120.0</v>
      </c>
      <c r="C4062" s="1">
        <v>4.0</v>
      </c>
      <c r="D4062" s="1">
        <v>-2.0</v>
      </c>
      <c r="E4062" s="1">
        <f t="shared" si="1"/>
        <v>29</v>
      </c>
      <c r="F4062" s="1" t="str">
        <f>VLOOKUP(E4062,State_code!$B$1:$C$56, 2, FALSE)</f>
        <v>MO</v>
      </c>
      <c r="G4062" s="1">
        <v>2907.0</v>
      </c>
      <c r="H4062" s="1">
        <v>-2.0</v>
      </c>
      <c r="I4062" s="1" t="s">
        <v>4708</v>
      </c>
      <c r="J4062" s="5">
        <v>2.0</v>
      </c>
    </row>
    <row r="4063" hidden="1">
      <c r="A4063" s="1" t="s">
        <v>4709</v>
      </c>
      <c r="B4063" s="1">
        <v>409193.0</v>
      </c>
      <c r="C4063" s="1">
        <v>9.0</v>
      </c>
      <c r="D4063" s="1">
        <v>-2.0</v>
      </c>
      <c r="E4063" s="1">
        <f t="shared" si="1"/>
        <v>72</v>
      </c>
      <c r="F4063" s="1" t="str">
        <f>VLOOKUP(E4063,State_code!$B$1:$C$56, 2, FALSE)</f>
        <v>PR</v>
      </c>
      <c r="G4063" s="1">
        <v>7298.0</v>
      </c>
      <c r="H4063" s="1">
        <v>-2.0</v>
      </c>
      <c r="I4063" s="1" t="s">
        <v>4709</v>
      </c>
      <c r="J4063" s="5">
        <v>2.0</v>
      </c>
    </row>
    <row r="4064" hidden="1">
      <c r="A4064" s="1" t="s">
        <v>914</v>
      </c>
      <c r="B4064" s="1">
        <v>409254.0</v>
      </c>
      <c r="C4064" s="1">
        <v>3.0</v>
      </c>
      <c r="D4064" s="1">
        <v>19.0</v>
      </c>
      <c r="E4064" s="1">
        <f t="shared" si="1"/>
        <v>17</v>
      </c>
      <c r="F4064" s="1" t="str">
        <f>VLOOKUP(E4064,State_code!$B$1:$C$56, 2, FALSE)</f>
        <v>IL</v>
      </c>
      <c r="G4064" s="1">
        <v>1707.0</v>
      </c>
      <c r="H4064" s="1">
        <v>-2.0</v>
      </c>
      <c r="I4064" s="1" t="s">
        <v>914</v>
      </c>
      <c r="J4064" s="5">
        <v>1.0</v>
      </c>
    </row>
    <row r="4065" hidden="1">
      <c r="A4065" s="1" t="s">
        <v>4710</v>
      </c>
      <c r="B4065" s="1">
        <v>409315.0</v>
      </c>
      <c r="C4065" s="1">
        <v>6.0</v>
      </c>
      <c r="D4065" s="1">
        <v>14.0</v>
      </c>
      <c r="E4065" s="1">
        <f t="shared" si="1"/>
        <v>48</v>
      </c>
      <c r="F4065" s="1" t="str">
        <f>VLOOKUP(E4065,State_code!$B$1:$C$56, 2, FALSE)</f>
        <v>TX</v>
      </c>
      <c r="G4065" s="1">
        <v>4815.0</v>
      </c>
      <c r="H4065" s="1">
        <v>-2.0</v>
      </c>
      <c r="I4065" s="1" t="s">
        <v>4710</v>
      </c>
      <c r="J4065" s="5">
        <v>1.0</v>
      </c>
    </row>
    <row r="4066" hidden="1">
      <c r="A4066" s="1" t="s">
        <v>4711</v>
      </c>
      <c r="B4066" s="1">
        <v>409379.0</v>
      </c>
      <c r="C4066" s="1">
        <v>5.0</v>
      </c>
      <c r="D4066" s="1">
        <v>-2.0</v>
      </c>
      <c r="E4066" s="1">
        <f t="shared" si="1"/>
        <v>47</v>
      </c>
      <c r="F4066" s="1" t="str">
        <f>VLOOKUP(E4066,State_code!$B$1:$C$56, 2, FALSE)</f>
        <v>TN</v>
      </c>
      <c r="G4066" s="1">
        <v>4706.0</v>
      </c>
      <c r="H4066" s="1">
        <v>-2.0</v>
      </c>
      <c r="I4066" s="1" t="s">
        <v>4711</v>
      </c>
      <c r="J4066" s="5">
        <v>1.0</v>
      </c>
    </row>
    <row r="4067" hidden="1">
      <c r="A4067" s="1" t="s">
        <v>4712</v>
      </c>
      <c r="B4067" s="1">
        <v>409537.0</v>
      </c>
      <c r="C4067" s="1">
        <v>3.0</v>
      </c>
      <c r="D4067" s="1">
        <v>-2.0</v>
      </c>
      <c r="E4067" s="1">
        <f t="shared" si="1"/>
        <v>39</v>
      </c>
      <c r="F4067" s="1" t="str">
        <f>VLOOKUP(E4067,State_code!$B$1:$C$56, 2, FALSE)</f>
        <v>OH</v>
      </c>
      <c r="G4067" s="1">
        <v>3902.0</v>
      </c>
      <c r="H4067" s="1">
        <v>-2.0</v>
      </c>
      <c r="I4067" s="1" t="s">
        <v>4712</v>
      </c>
      <c r="J4067" s="5">
        <v>1.0</v>
      </c>
    </row>
    <row r="4068" hidden="1">
      <c r="A4068" s="1" t="s">
        <v>4713</v>
      </c>
      <c r="B4068" s="1">
        <v>409591.0</v>
      </c>
      <c r="C4068" s="1">
        <v>3.0</v>
      </c>
      <c r="D4068" s="1">
        <v>-2.0</v>
      </c>
      <c r="E4068" s="1">
        <f t="shared" si="1"/>
        <v>39</v>
      </c>
      <c r="F4068" s="1" t="str">
        <f>VLOOKUP(E4068,State_code!$B$1:$C$56, 2, FALSE)</f>
        <v>OH</v>
      </c>
      <c r="G4068" s="1">
        <v>3905.0</v>
      </c>
      <c r="H4068" s="1">
        <v>-2.0</v>
      </c>
      <c r="I4068" s="1" t="s">
        <v>4713</v>
      </c>
      <c r="J4068" s="5">
        <v>1.0</v>
      </c>
    </row>
    <row r="4069" hidden="1">
      <c r="A4069" s="1" t="s">
        <v>4714</v>
      </c>
      <c r="B4069" s="1">
        <v>409616.0</v>
      </c>
      <c r="C4069" s="1">
        <v>1.0</v>
      </c>
      <c r="D4069" s="1">
        <v>31.0</v>
      </c>
      <c r="E4069" s="1">
        <f t="shared" si="1"/>
        <v>44</v>
      </c>
      <c r="F4069" s="1" t="str">
        <f>VLOOKUP(E4069,State_code!$B$1:$C$56, 2, FALSE)</f>
        <v>RI</v>
      </c>
      <c r="G4069" s="1">
        <v>4401.0</v>
      </c>
      <c r="H4069" s="1">
        <v>-2.0</v>
      </c>
      <c r="I4069" s="1" t="s">
        <v>4714</v>
      </c>
      <c r="J4069" s="5">
        <v>1.0</v>
      </c>
    </row>
    <row r="4070" hidden="1">
      <c r="A4070" s="1" t="s">
        <v>4715</v>
      </c>
      <c r="B4070" s="1">
        <v>409698.0</v>
      </c>
      <c r="C4070" s="1">
        <v>8.0</v>
      </c>
      <c r="D4070" s="1">
        <v>18.0</v>
      </c>
      <c r="E4070" s="1">
        <f t="shared" si="1"/>
        <v>6</v>
      </c>
      <c r="F4070" s="1" t="str">
        <f>VLOOKUP(E4070,State_code!$B$1:$C$56, 2, FALSE)</f>
        <v>CA</v>
      </c>
      <c r="G4070" s="1">
        <v>619.0</v>
      </c>
      <c r="H4070" s="1">
        <v>-2.0</v>
      </c>
      <c r="I4070" s="1" t="s">
        <v>4715</v>
      </c>
      <c r="J4070" s="5">
        <v>2.0</v>
      </c>
    </row>
    <row r="4071" hidden="1">
      <c r="A4071" s="1" t="s">
        <v>4716</v>
      </c>
      <c r="B4071" s="1">
        <v>410797.0</v>
      </c>
      <c r="C4071" s="1">
        <v>3.0</v>
      </c>
      <c r="D4071" s="1">
        <v>-2.0</v>
      </c>
      <c r="E4071" s="1">
        <f t="shared" si="1"/>
        <v>39</v>
      </c>
      <c r="F4071" s="1" t="str">
        <f>VLOOKUP(E4071,State_code!$B$1:$C$56, 2, FALSE)</f>
        <v>OH</v>
      </c>
      <c r="G4071" s="1">
        <v>3907.0</v>
      </c>
      <c r="H4071" s="1">
        <v>-2.0</v>
      </c>
      <c r="I4071" s="1" t="s">
        <v>4716</v>
      </c>
      <c r="J4071" s="5">
        <v>3.0</v>
      </c>
    </row>
    <row r="4072" hidden="1">
      <c r="A4072" s="1" t="s">
        <v>4717</v>
      </c>
      <c r="B4072" s="1">
        <v>410964.0</v>
      </c>
      <c r="C4072" s="1">
        <v>1.0</v>
      </c>
      <c r="D4072" s="1">
        <v>-2.0</v>
      </c>
      <c r="E4072" s="1">
        <f t="shared" si="1"/>
        <v>25</v>
      </c>
      <c r="F4072" s="1" t="str">
        <f>VLOOKUP(E4072,State_code!$B$1:$C$56, 2, FALSE)</f>
        <v>MA</v>
      </c>
      <c r="G4072" s="1">
        <v>2506.0</v>
      </c>
      <c r="H4072" s="1">
        <v>-2.0</v>
      </c>
      <c r="I4072" s="1" t="s">
        <v>4717</v>
      </c>
      <c r="J4072" s="5">
        <v>4.0</v>
      </c>
    </row>
    <row r="4073" hidden="1">
      <c r="A4073" s="1" t="s">
        <v>4718</v>
      </c>
      <c r="B4073" s="1">
        <v>411684.0</v>
      </c>
      <c r="C4073" s="1">
        <v>8.0</v>
      </c>
      <c r="D4073" s="1">
        <v>-2.0</v>
      </c>
      <c r="E4073" s="1">
        <f t="shared" si="1"/>
        <v>6</v>
      </c>
      <c r="F4073" s="1" t="str">
        <f>VLOOKUP(E4073,State_code!$B$1:$C$56, 2, FALSE)</f>
        <v>CA</v>
      </c>
      <c r="G4073" s="1">
        <v>634.0</v>
      </c>
      <c r="H4073" s="1">
        <v>-2.0</v>
      </c>
      <c r="I4073" s="1" t="s">
        <v>4718</v>
      </c>
      <c r="J4073" s="5">
        <v>1.0</v>
      </c>
    </row>
    <row r="4074" hidden="1">
      <c r="A4074" s="1" t="s">
        <v>4719</v>
      </c>
      <c r="B4074" s="1">
        <v>411754.0</v>
      </c>
      <c r="C4074" s="1">
        <v>3.0</v>
      </c>
      <c r="D4074" s="1">
        <v>-2.0</v>
      </c>
      <c r="E4074" s="1">
        <f t="shared" si="1"/>
        <v>39</v>
      </c>
      <c r="F4074" s="1" t="str">
        <f>VLOOKUP(E4074,State_code!$B$1:$C$56, 2, FALSE)</f>
        <v>OH</v>
      </c>
      <c r="G4074" s="1">
        <v>3911.0</v>
      </c>
      <c r="H4074" s="1">
        <v>-2.0</v>
      </c>
      <c r="I4074" s="1" t="s">
        <v>4719</v>
      </c>
      <c r="J4074" s="5">
        <v>2.0</v>
      </c>
    </row>
    <row r="4075" hidden="1">
      <c r="A4075" s="1" t="s">
        <v>4720</v>
      </c>
      <c r="B4075" s="1">
        <v>412173.0</v>
      </c>
      <c r="C4075" s="1">
        <v>5.0</v>
      </c>
      <c r="D4075" s="1">
        <v>10.0</v>
      </c>
      <c r="E4075" s="1">
        <f t="shared" si="1"/>
        <v>12</v>
      </c>
      <c r="F4075" s="1" t="str">
        <f>VLOOKUP(E4075,State_code!$B$1:$C$56, 2, FALSE)</f>
        <v>FL</v>
      </c>
      <c r="G4075" s="1">
        <v>1220.0</v>
      </c>
      <c r="H4075" s="1">
        <v>-2.0</v>
      </c>
      <c r="I4075" s="1" t="s">
        <v>4720</v>
      </c>
      <c r="J4075" s="5">
        <v>1.0</v>
      </c>
    </row>
    <row r="4076" hidden="1">
      <c r="A4076" s="1" t="s">
        <v>4721</v>
      </c>
      <c r="B4076" s="1">
        <v>412535.0</v>
      </c>
      <c r="C4076" s="1">
        <v>1.0</v>
      </c>
      <c r="D4076" s="1">
        <v>-2.0</v>
      </c>
      <c r="E4076" s="1">
        <f t="shared" si="1"/>
        <v>25</v>
      </c>
      <c r="F4076" s="1" t="str">
        <f>VLOOKUP(E4076,State_code!$B$1:$C$56, 2, FALSE)</f>
        <v>MA</v>
      </c>
      <c r="G4076" s="1">
        <v>2506.0</v>
      </c>
      <c r="H4076" s="1">
        <v>-2.0</v>
      </c>
      <c r="I4076" s="1" t="s">
        <v>4721</v>
      </c>
      <c r="J4076" s="5">
        <v>1.0</v>
      </c>
    </row>
    <row r="4077" hidden="1">
      <c r="A4077" s="1" t="s">
        <v>4722</v>
      </c>
      <c r="B4077" s="1">
        <v>412544.0</v>
      </c>
      <c r="C4077" s="1">
        <v>2.0</v>
      </c>
      <c r="D4077" s="1">
        <v>-2.0</v>
      </c>
      <c r="E4077" s="1">
        <f t="shared" si="1"/>
        <v>36</v>
      </c>
      <c r="F4077" s="1" t="str">
        <f>VLOOKUP(E4077,State_code!$B$1:$C$56, 2, FALSE)</f>
        <v>NY</v>
      </c>
      <c r="G4077" s="1">
        <v>3625.0</v>
      </c>
      <c r="H4077" s="1">
        <v>-2.0</v>
      </c>
      <c r="I4077" s="1" t="s">
        <v>4722</v>
      </c>
      <c r="J4077" s="5">
        <v>1.0</v>
      </c>
    </row>
    <row r="4078" hidden="1">
      <c r="A4078" s="1" t="s">
        <v>4723</v>
      </c>
      <c r="B4078" s="1">
        <v>412599.0</v>
      </c>
      <c r="C4078" s="1">
        <v>5.0</v>
      </c>
      <c r="D4078" s="1">
        <v>14.0</v>
      </c>
      <c r="E4078" s="1">
        <f t="shared" si="1"/>
        <v>47</v>
      </c>
      <c r="F4078" s="1" t="str">
        <f>VLOOKUP(E4078,State_code!$B$1:$C$56, 2, FALSE)</f>
        <v>TN</v>
      </c>
      <c r="G4078" s="1">
        <v>4709.0</v>
      </c>
      <c r="H4078" s="1">
        <v>-2.0</v>
      </c>
      <c r="I4078" s="1" t="s">
        <v>4723</v>
      </c>
      <c r="J4078" s="5">
        <v>1.0</v>
      </c>
    </row>
    <row r="4079" hidden="1">
      <c r="A4079" s="1" t="s">
        <v>4724</v>
      </c>
      <c r="B4079" s="1">
        <v>413176.0</v>
      </c>
      <c r="C4079" s="1">
        <v>5.0</v>
      </c>
      <c r="D4079" s="1">
        <v>-2.0</v>
      </c>
      <c r="E4079" s="1">
        <f t="shared" si="1"/>
        <v>54</v>
      </c>
      <c r="F4079" s="1" t="str">
        <f>VLOOKUP(E4079,State_code!$B$1:$C$56, 2, FALSE)</f>
        <v>WV</v>
      </c>
      <c r="G4079" s="1">
        <v>5401.0</v>
      </c>
      <c r="H4079" s="1">
        <v>-2.0</v>
      </c>
      <c r="I4079" s="1" t="s">
        <v>4724</v>
      </c>
      <c r="J4079" s="5">
        <v>1.0</v>
      </c>
    </row>
    <row r="4080" hidden="1">
      <c r="A4080" s="1" t="s">
        <v>4725</v>
      </c>
      <c r="B4080" s="1">
        <v>413413.0</v>
      </c>
      <c r="C4080" s="1">
        <v>4.0</v>
      </c>
      <c r="D4080" s="1">
        <v>17.0</v>
      </c>
      <c r="E4080" s="1">
        <f t="shared" si="1"/>
        <v>27</v>
      </c>
      <c r="F4080" s="1" t="str">
        <f>VLOOKUP(E4080,State_code!$B$1:$C$56, 2, FALSE)</f>
        <v>MN</v>
      </c>
      <c r="G4080" s="1">
        <v>2705.0</v>
      </c>
      <c r="H4080" s="1">
        <v>-2.0</v>
      </c>
      <c r="I4080" s="1" t="s">
        <v>4725</v>
      </c>
      <c r="J4080" s="5">
        <v>1.0</v>
      </c>
    </row>
    <row r="4081" hidden="1">
      <c r="A4081" s="1" t="s">
        <v>4726</v>
      </c>
      <c r="B4081" s="1">
        <v>413617.0</v>
      </c>
      <c r="C4081" s="1">
        <v>3.0</v>
      </c>
      <c r="D4081" s="1">
        <v>33.0</v>
      </c>
      <c r="E4081" s="1">
        <f t="shared" si="1"/>
        <v>55</v>
      </c>
      <c r="F4081" s="1" t="str">
        <f>VLOOKUP(E4081,State_code!$B$1:$C$56, 2, FALSE)</f>
        <v>WI</v>
      </c>
      <c r="G4081" s="1">
        <v>5508.0</v>
      </c>
      <c r="H4081" s="1">
        <v>-2.0</v>
      </c>
      <c r="I4081" s="1" t="s">
        <v>4726</v>
      </c>
      <c r="J4081" s="5">
        <v>1.0</v>
      </c>
    </row>
    <row r="4082" hidden="1">
      <c r="A4082" s="1" t="s">
        <v>4727</v>
      </c>
      <c r="B4082" s="1">
        <v>413626.0</v>
      </c>
      <c r="C4082" s="1">
        <v>4.0</v>
      </c>
      <c r="D4082" s="1">
        <v>33.0</v>
      </c>
      <c r="E4082" s="1">
        <f t="shared" si="1"/>
        <v>27</v>
      </c>
      <c r="F4082" s="1" t="str">
        <f>VLOOKUP(E4082,State_code!$B$1:$C$56, 2, FALSE)</f>
        <v>MN</v>
      </c>
      <c r="G4082" s="1">
        <v>2708.0</v>
      </c>
      <c r="H4082" s="1">
        <v>-2.0</v>
      </c>
      <c r="I4082" s="1" t="s">
        <v>4727</v>
      </c>
      <c r="J4082" s="5">
        <v>1.0</v>
      </c>
    </row>
    <row r="4083" hidden="1">
      <c r="A4083" s="1" t="s">
        <v>4728</v>
      </c>
      <c r="B4083" s="1">
        <v>413680.0</v>
      </c>
      <c r="C4083" s="1">
        <v>8.0</v>
      </c>
      <c r="D4083" s="1">
        <v>11.0</v>
      </c>
      <c r="E4083" s="1">
        <f t="shared" si="1"/>
        <v>6</v>
      </c>
      <c r="F4083" s="1" t="str">
        <f>VLOOKUP(E4083,State_code!$B$1:$C$56, 2, FALSE)</f>
        <v>CA</v>
      </c>
      <c r="G4083" s="1">
        <v>643.0</v>
      </c>
      <c r="H4083" s="1">
        <v>-2.0</v>
      </c>
      <c r="I4083" s="1" t="s">
        <v>4728</v>
      </c>
      <c r="J4083" s="5">
        <v>1.0</v>
      </c>
    </row>
    <row r="4084" hidden="1">
      <c r="A4084" s="1" t="s">
        <v>4729</v>
      </c>
      <c r="B4084" s="1">
        <v>413820.0</v>
      </c>
      <c r="C4084" s="1">
        <v>6.0</v>
      </c>
      <c r="D4084" s="1">
        <v>-2.0</v>
      </c>
      <c r="E4084" s="1">
        <f t="shared" si="1"/>
        <v>40</v>
      </c>
      <c r="F4084" s="1" t="str">
        <f>VLOOKUP(E4084,State_code!$B$1:$C$56, 2, FALSE)</f>
        <v>OK</v>
      </c>
      <c r="G4084" s="1">
        <v>4005.0</v>
      </c>
      <c r="H4084" s="1">
        <v>-2.0</v>
      </c>
      <c r="I4084" s="1" t="s">
        <v>4729</v>
      </c>
      <c r="J4084" s="5">
        <v>1.0</v>
      </c>
    </row>
    <row r="4085" hidden="1">
      <c r="A4085" s="1" t="s">
        <v>4730</v>
      </c>
      <c r="B4085" s="1">
        <v>413893.0</v>
      </c>
      <c r="C4085" s="1">
        <v>5.0</v>
      </c>
      <c r="D4085" s="1">
        <v>-2.0</v>
      </c>
      <c r="E4085" s="1">
        <f t="shared" si="1"/>
        <v>13</v>
      </c>
      <c r="F4085" s="1" t="str">
        <f>VLOOKUP(E4085,State_code!$B$1:$C$56, 2, FALSE)</f>
        <v>GA</v>
      </c>
      <c r="G4085" s="1">
        <v>1313.0</v>
      </c>
      <c r="H4085" s="1">
        <v>-2.0</v>
      </c>
      <c r="I4085" s="1" t="s">
        <v>4730</v>
      </c>
      <c r="J4085" s="5">
        <v>1.0</v>
      </c>
    </row>
    <row r="4086" hidden="1">
      <c r="A4086" s="1" t="s">
        <v>3142</v>
      </c>
      <c r="B4086" s="1">
        <v>413972.0</v>
      </c>
      <c r="C4086" s="1">
        <v>5.0</v>
      </c>
      <c r="D4086" s="1">
        <v>-2.0</v>
      </c>
      <c r="E4086" s="1">
        <f t="shared" si="1"/>
        <v>37</v>
      </c>
      <c r="F4086" s="1" t="str">
        <f>VLOOKUP(E4086,State_code!$B$1:$C$56, 2, FALSE)</f>
        <v>NC</v>
      </c>
      <c r="G4086" s="1">
        <v>3702.0</v>
      </c>
      <c r="H4086" s="1" t="e">
        <v>#N/A</v>
      </c>
      <c r="I4086" s="1" t="s">
        <v>3142</v>
      </c>
      <c r="J4086" s="5">
        <v>3.0</v>
      </c>
    </row>
    <row r="4087" hidden="1">
      <c r="A4087" s="1" t="s">
        <v>4731</v>
      </c>
      <c r="B4087" s="1">
        <v>414063.0</v>
      </c>
      <c r="C4087" s="1">
        <v>2.0</v>
      </c>
      <c r="D4087" s="1">
        <v>-2.0</v>
      </c>
      <c r="E4087" s="1">
        <f t="shared" si="1"/>
        <v>34</v>
      </c>
      <c r="F4087" s="1" t="str">
        <f>VLOOKUP(E4087,State_code!$B$1:$C$56, 2, FALSE)</f>
        <v>NJ</v>
      </c>
      <c r="G4087" s="1">
        <v>3411.0</v>
      </c>
      <c r="H4087" s="1">
        <v>-2.0</v>
      </c>
      <c r="I4087" s="1" t="s">
        <v>4731</v>
      </c>
      <c r="J4087" s="5">
        <v>2.0</v>
      </c>
    </row>
    <row r="4088" hidden="1">
      <c r="A4088" s="1" t="s">
        <v>4732</v>
      </c>
      <c r="B4088" s="1">
        <v>414124.0</v>
      </c>
      <c r="C4088" s="1">
        <v>1.0</v>
      </c>
      <c r="D4088" s="1">
        <v>-2.0</v>
      </c>
      <c r="E4088" s="1">
        <f t="shared" si="1"/>
        <v>25</v>
      </c>
      <c r="F4088" s="1" t="str">
        <f>VLOOKUP(E4088,State_code!$B$1:$C$56, 2, FALSE)</f>
        <v>MA</v>
      </c>
      <c r="G4088" s="1">
        <v>2504.0</v>
      </c>
      <c r="H4088" s="1">
        <v>-2.0</v>
      </c>
      <c r="I4088" s="1" t="s">
        <v>4732</v>
      </c>
      <c r="J4088" s="5">
        <v>1.0</v>
      </c>
    </row>
    <row r="4089" hidden="1">
      <c r="A4089" s="1" t="s">
        <v>4733</v>
      </c>
      <c r="B4089" s="1">
        <v>414461.0</v>
      </c>
      <c r="C4089" s="1">
        <v>9.0</v>
      </c>
      <c r="D4089" s="1">
        <v>7.0</v>
      </c>
      <c r="E4089" s="1">
        <f t="shared" si="1"/>
        <v>72</v>
      </c>
      <c r="F4089" s="1" t="str">
        <f>VLOOKUP(E4089,State_code!$B$1:$C$56, 2, FALSE)</f>
        <v>PR</v>
      </c>
      <c r="G4089" s="1">
        <v>7298.0</v>
      </c>
      <c r="H4089" s="1">
        <v>-2.0</v>
      </c>
      <c r="I4089" s="1" t="s">
        <v>4733</v>
      </c>
      <c r="J4089" s="5">
        <v>1.0</v>
      </c>
    </row>
    <row r="4090" hidden="1">
      <c r="A4090" s="1" t="s">
        <v>4734</v>
      </c>
      <c r="B4090" s="1">
        <v>414489.0</v>
      </c>
      <c r="C4090" s="1">
        <v>6.0</v>
      </c>
      <c r="D4090" s="1">
        <v>-2.0</v>
      </c>
      <c r="E4090" s="1">
        <f t="shared" si="1"/>
        <v>48</v>
      </c>
      <c r="F4090" s="1" t="str">
        <f>VLOOKUP(E4090,State_code!$B$1:$C$56, 2, FALSE)</f>
        <v>TX</v>
      </c>
      <c r="G4090" s="1">
        <v>4837.0</v>
      </c>
      <c r="H4090" s="1">
        <v>-2.0</v>
      </c>
      <c r="I4090" s="1" t="s">
        <v>4734</v>
      </c>
      <c r="J4090" s="5">
        <v>1.0</v>
      </c>
    </row>
    <row r="4091" hidden="1">
      <c r="A4091" s="1" t="s">
        <v>4735</v>
      </c>
      <c r="B4091" s="1">
        <v>414540.0</v>
      </c>
      <c r="C4091" s="1">
        <v>2.0</v>
      </c>
      <c r="D4091" s="1">
        <v>-2.0</v>
      </c>
      <c r="E4091" s="1">
        <f t="shared" si="1"/>
        <v>42</v>
      </c>
      <c r="F4091" s="1" t="str">
        <f>VLOOKUP(E4091,State_code!$B$1:$C$56, 2, FALSE)</f>
        <v>PA</v>
      </c>
      <c r="G4091" s="1">
        <v>4203.0</v>
      </c>
      <c r="H4091" s="1">
        <v>-2.0</v>
      </c>
      <c r="I4091" s="1" t="s">
        <v>4735</v>
      </c>
      <c r="J4091" s="5">
        <v>1.0</v>
      </c>
    </row>
    <row r="4092" hidden="1">
      <c r="A4092" s="1" t="s">
        <v>4584</v>
      </c>
      <c r="B4092" s="1">
        <v>414595.0</v>
      </c>
      <c r="C4092" s="1">
        <v>2.0</v>
      </c>
      <c r="D4092" s="1">
        <v>26.0</v>
      </c>
      <c r="E4092" s="1">
        <f t="shared" si="1"/>
        <v>36</v>
      </c>
      <c r="F4092" s="1" t="str">
        <f>VLOOKUP(E4092,State_code!$B$1:$C$56, 2, FALSE)</f>
        <v>NY</v>
      </c>
      <c r="G4092" s="1">
        <v>3610.0</v>
      </c>
      <c r="H4092" s="1">
        <v>-2.0</v>
      </c>
      <c r="I4092" s="1" t="s">
        <v>4584</v>
      </c>
      <c r="J4092" s="5">
        <v>2.0</v>
      </c>
    </row>
    <row r="4093" hidden="1">
      <c r="A4093" s="1" t="s">
        <v>4736</v>
      </c>
      <c r="B4093" s="1">
        <v>414869.0</v>
      </c>
      <c r="C4093" s="1">
        <v>3.0</v>
      </c>
      <c r="D4093" s="1">
        <v>-2.0</v>
      </c>
      <c r="E4093" s="1">
        <f t="shared" si="1"/>
        <v>18</v>
      </c>
      <c r="F4093" s="1" t="str">
        <f>VLOOKUP(E4093,State_code!$B$1:$C$56, 2, FALSE)</f>
        <v>IN</v>
      </c>
      <c r="G4093" s="1">
        <v>1805.0</v>
      </c>
      <c r="H4093" s="1">
        <v>-2.0</v>
      </c>
      <c r="I4093" s="1" t="s">
        <v>4736</v>
      </c>
      <c r="J4093" s="5">
        <v>1.0</v>
      </c>
    </row>
    <row r="4094" hidden="1">
      <c r="A4094" s="1" t="s">
        <v>4737</v>
      </c>
      <c r="B4094" s="1">
        <v>414878.0</v>
      </c>
      <c r="C4094" s="1">
        <v>3.0</v>
      </c>
      <c r="D4094" s="1">
        <v>19.0</v>
      </c>
      <c r="E4094" s="1">
        <f t="shared" si="1"/>
        <v>18</v>
      </c>
      <c r="F4094" s="1" t="str">
        <f>VLOOKUP(E4094,State_code!$B$1:$C$56, 2, FALSE)</f>
        <v>IN</v>
      </c>
      <c r="G4094" s="1">
        <v>1803.0</v>
      </c>
      <c r="H4094" s="1">
        <v>-2.0</v>
      </c>
      <c r="I4094" s="1" t="s">
        <v>4737</v>
      </c>
      <c r="J4094" s="5">
        <v>1.0</v>
      </c>
    </row>
    <row r="4095" hidden="1">
      <c r="A4095" s="1" t="s">
        <v>4738</v>
      </c>
      <c r="B4095" s="1">
        <v>414911.0</v>
      </c>
      <c r="C4095" s="1">
        <v>2.0</v>
      </c>
      <c r="D4095" s="1">
        <v>6.0</v>
      </c>
      <c r="E4095" s="1">
        <f t="shared" si="1"/>
        <v>42</v>
      </c>
      <c r="F4095" s="1" t="str">
        <f>VLOOKUP(E4095,State_code!$B$1:$C$56, 2, FALSE)</f>
        <v>PA</v>
      </c>
      <c r="G4095" s="1">
        <v>4213.0</v>
      </c>
      <c r="H4095" s="1">
        <v>-2.0</v>
      </c>
      <c r="I4095" s="1" t="s">
        <v>4738</v>
      </c>
      <c r="J4095" s="5">
        <v>1.0</v>
      </c>
    </row>
    <row r="4096" hidden="1">
      <c r="A4096" s="1" t="s">
        <v>4739</v>
      </c>
      <c r="B4096" s="1">
        <v>414939.0</v>
      </c>
      <c r="C4096" s="1">
        <v>8.0</v>
      </c>
      <c r="D4096" s="1">
        <v>10.0</v>
      </c>
      <c r="E4096" s="1">
        <f t="shared" si="1"/>
        <v>32</v>
      </c>
      <c r="F4096" s="1" t="str">
        <f>VLOOKUP(E4096,State_code!$B$1:$C$56, 2, FALSE)</f>
        <v>NV</v>
      </c>
      <c r="G4096" s="1">
        <v>3204.0</v>
      </c>
      <c r="H4096" s="1">
        <v>-2.0</v>
      </c>
      <c r="I4096" s="1" t="s">
        <v>4739</v>
      </c>
      <c r="J4096" s="5">
        <v>1.0</v>
      </c>
    </row>
    <row r="4097" hidden="1">
      <c r="A4097" s="1" t="s">
        <v>4740</v>
      </c>
      <c r="B4097" s="1">
        <v>414966.0</v>
      </c>
      <c r="C4097" s="1">
        <v>6.0</v>
      </c>
      <c r="D4097" s="1">
        <v>24.0</v>
      </c>
      <c r="E4097" s="1">
        <f t="shared" si="1"/>
        <v>40</v>
      </c>
      <c r="F4097" s="1" t="str">
        <f>VLOOKUP(E4097,State_code!$B$1:$C$56, 2, FALSE)</f>
        <v>OK</v>
      </c>
      <c r="G4097" s="1">
        <v>4001.0</v>
      </c>
      <c r="H4097" s="1">
        <v>61.0</v>
      </c>
      <c r="I4097" s="1" t="s">
        <v>4740</v>
      </c>
      <c r="J4097" s="5">
        <v>1.0</v>
      </c>
    </row>
    <row r="4098" hidden="1">
      <c r="A4098" s="1" t="s">
        <v>4741</v>
      </c>
      <c r="B4098" s="1">
        <v>415039.0</v>
      </c>
      <c r="C4098" s="1">
        <v>2.0</v>
      </c>
      <c r="D4098" s="1">
        <v>-2.0</v>
      </c>
      <c r="E4098" s="1">
        <f t="shared" si="1"/>
        <v>42</v>
      </c>
      <c r="F4098" s="1" t="str">
        <f>VLOOKUP(E4098,State_code!$B$1:$C$56, 2, FALSE)</f>
        <v>PA</v>
      </c>
      <c r="G4098" s="1">
        <v>4211.0</v>
      </c>
      <c r="H4098" s="1">
        <v>-2.0</v>
      </c>
      <c r="I4098" s="1" t="s">
        <v>4741</v>
      </c>
      <c r="J4098" s="5">
        <v>1.0</v>
      </c>
    </row>
    <row r="4099" hidden="1">
      <c r="A4099" s="1" t="s">
        <v>4742</v>
      </c>
      <c r="B4099" s="1">
        <v>415057.0</v>
      </c>
      <c r="C4099" s="1">
        <v>1.0</v>
      </c>
      <c r="D4099" s="1">
        <v>-2.0</v>
      </c>
      <c r="E4099" s="1">
        <f t="shared" si="1"/>
        <v>9</v>
      </c>
      <c r="F4099" s="1" t="str">
        <f>VLOOKUP(E4099,State_code!$B$1:$C$56, 2, FALSE)</f>
        <v>CT</v>
      </c>
      <c r="G4099" s="1">
        <v>905.0</v>
      </c>
      <c r="H4099" s="1">
        <v>-2.0</v>
      </c>
      <c r="I4099" s="1" t="s">
        <v>4742</v>
      </c>
      <c r="J4099" s="5">
        <v>1.0</v>
      </c>
    </row>
    <row r="4100" hidden="1">
      <c r="A4100" s="1" t="s">
        <v>4743</v>
      </c>
      <c r="B4100" s="1">
        <v>415987.0</v>
      </c>
      <c r="C4100" s="1">
        <v>2.0</v>
      </c>
      <c r="D4100" s="1">
        <v>-2.0</v>
      </c>
      <c r="E4100" s="1">
        <f t="shared" si="1"/>
        <v>36</v>
      </c>
      <c r="F4100" s="1" t="str">
        <f>VLOOKUP(E4100,State_code!$B$1:$C$56, 2, FALSE)</f>
        <v>NY</v>
      </c>
      <c r="G4100" s="1">
        <v>3605.0</v>
      </c>
      <c r="H4100" s="1">
        <v>-2.0</v>
      </c>
      <c r="I4100" s="1" t="s">
        <v>4743</v>
      </c>
      <c r="J4100" s="5">
        <v>1.0</v>
      </c>
    </row>
    <row r="4101" hidden="1">
      <c r="A4101" s="1" t="s">
        <v>4744</v>
      </c>
      <c r="B4101" s="1">
        <v>416458.0</v>
      </c>
      <c r="C4101" s="1">
        <v>8.0</v>
      </c>
      <c r="D4101" s="1">
        <v>-2.0</v>
      </c>
      <c r="E4101" s="1">
        <f t="shared" si="1"/>
        <v>6</v>
      </c>
      <c r="F4101" s="1" t="str">
        <f>VLOOKUP(E4101,State_code!$B$1:$C$56, 2, FALSE)</f>
        <v>CA</v>
      </c>
      <c r="G4101" s="1">
        <v>631.0</v>
      </c>
      <c r="H4101" s="1">
        <v>-2.0</v>
      </c>
      <c r="I4101" s="1" t="s">
        <v>4744</v>
      </c>
      <c r="J4101" s="5">
        <v>1.0</v>
      </c>
    </row>
    <row r="4102" hidden="1">
      <c r="A4102" s="1" t="s">
        <v>4745</v>
      </c>
      <c r="B4102" s="1">
        <v>416801.0</v>
      </c>
      <c r="C4102" s="1">
        <v>6.0</v>
      </c>
      <c r="D4102" s="1">
        <v>26.0</v>
      </c>
      <c r="E4102" s="1">
        <f t="shared" si="1"/>
        <v>48</v>
      </c>
      <c r="F4102" s="1" t="str">
        <f>VLOOKUP(E4102,State_code!$B$1:$C$56, 2, FALSE)</f>
        <v>TX</v>
      </c>
      <c r="G4102" s="1">
        <v>4809.0</v>
      </c>
      <c r="H4102" s="1">
        <v>-2.0</v>
      </c>
      <c r="I4102" s="1" t="s">
        <v>4745</v>
      </c>
      <c r="J4102" s="5">
        <v>1.0</v>
      </c>
    </row>
    <row r="4103" hidden="1">
      <c r="A4103" s="1" t="s">
        <v>4746</v>
      </c>
      <c r="B4103" s="1">
        <v>417008.0</v>
      </c>
      <c r="C4103" s="1">
        <v>5.0</v>
      </c>
      <c r="D4103" s="1">
        <v>-2.0</v>
      </c>
      <c r="E4103" s="1">
        <f t="shared" si="1"/>
        <v>1</v>
      </c>
      <c r="F4103" s="1" t="str">
        <f>VLOOKUP(E4103,State_code!$B$1:$C$56, 2, FALSE)</f>
        <v>AL</v>
      </c>
      <c r="G4103" s="1">
        <v>105.0</v>
      </c>
      <c r="H4103" s="1">
        <v>-2.0</v>
      </c>
      <c r="I4103" s="1" t="s">
        <v>4746</v>
      </c>
      <c r="J4103" s="5">
        <v>1.0</v>
      </c>
    </row>
    <row r="4104" hidden="1">
      <c r="A4104" s="1" t="s">
        <v>4747</v>
      </c>
      <c r="B4104" s="1">
        <v>417062.0</v>
      </c>
      <c r="C4104" s="1">
        <v>8.0</v>
      </c>
      <c r="D4104" s="1">
        <v>-2.0</v>
      </c>
      <c r="E4104" s="1">
        <f t="shared" si="1"/>
        <v>6</v>
      </c>
      <c r="F4104" s="1" t="str">
        <f>VLOOKUP(E4104,State_code!$B$1:$C$56, 2, FALSE)</f>
        <v>CA</v>
      </c>
      <c r="G4104" s="1">
        <v>621.0</v>
      </c>
      <c r="H4104" s="1">
        <v>-2.0</v>
      </c>
      <c r="I4104" s="1" t="s">
        <v>4747</v>
      </c>
      <c r="J4104" s="5">
        <v>1.0</v>
      </c>
    </row>
    <row r="4105" hidden="1">
      <c r="A4105" s="1" t="s">
        <v>4748</v>
      </c>
      <c r="B4105" s="1">
        <v>417105.0</v>
      </c>
      <c r="C4105" s="1">
        <v>8.0</v>
      </c>
      <c r="D4105" s="1">
        <v>-2.0</v>
      </c>
      <c r="E4105" s="1">
        <f t="shared" si="1"/>
        <v>6</v>
      </c>
      <c r="F4105" s="1" t="str">
        <f>VLOOKUP(E4105,State_code!$B$1:$C$56, 2, FALSE)</f>
        <v>CA</v>
      </c>
      <c r="G4105" s="1">
        <v>631.0</v>
      </c>
      <c r="H4105" s="1">
        <v>-2.0</v>
      </c>
      <c r="I4105" s="1" t="s">
        <v>4748</v>
      </c>
      <c r="J4105" s="5">
        <v>1.0</v>
      </c>
    </row>
    <row r="4106" hidden="1">
      <c r="A4106" s="1" t="s">
        <v>4749</v>
      </c>
      <c r="B4106" s="1">
        <v>417123.0</v>
      </c>
      <c r="C4106" s="1">
        <v>8.0</v>
      </c>
      <c r="D4106" s="1">
        <v>-2.0</v>
      </c>
      <c r="E4106" s="1">
        <f t="shared" si="1"/>
        <v>6</v>
      </c>
      <c r="F4106" s="1" t="str">
        <f>VLOOKUP(E4106,State_code!$B$1:$C$56, 2, FALSE)</f>
        <v>CA</v>
      </c>
      <c r="G4106" s="1">
        <v>624.0</v>
      </c>
      <c r="H4106" s="1">
        <v>-2.0</v>
      </c>
      <c r="I4106" s="1" t="s">
        <v>4749</v>
      </c>
      <c r="J4106" s="5">
        <v>1.0</v>
      </c>
    </row>
    <row r="4107" hidden="1">
      <c r="A4107" s="1" t="s">
        <v>4750</v>
      </c>
      <c r="B4107" s="1">
        <v>417248.0</v>
      </c>
      <c r="C4107" s="1">
        <v>1.0</v>
      </c>
      <c r="D4107" s="1">
        <v>-2.0</v>
      </c>
      <c r="E4107" s="1">
        <f t="shared" si="1"/>
        <v>9</v>
      </c>
      <c r="F4107" s="1" t="str">
        <f>VLOOKUP(E4107,State_code!$B$1:$C$56, 2, FALSE)</f>
        <v>CT</v>
      </c>
      <c r="G4107" s="1">
        <v>901.0</v>
      </c>
      <c r="H4107" s="1">
        <v>-2.0</v>
      </c>
      <c r="I4107" s="1" t="s">
        <v>4750</v>
      </c>
      <c r="J4107" s="5">
        <v>1.0</v>
      </c>
    </row>
    <row r="4108" hidden="1">
      <c r="A4108" s="1" t="s">
        <v>4751</v>
      </c>
      <c r="B4108" s="1">
        <v>417275.0</v>
      </c>
      <c r="C4108" s="1">
        <v>1.0</v>
      </c>
      <c r="D4108" s="1">
        <v>-2.0</v>
      </c>
      <c r="E4108" s="1">
        <f t="shared" si="1"/>
        <v>9</v>
      </c>
      <c r="F4108" s="1" t="str">
        <f>VLOOKUP(E4108,State_code!$B$1:$C$56, 2, FALSE)</f>
        <v>CT</v>
      </c>
      <c r="G4108" s="1">
        <v>903.0</v>
      </c>
      <c r="H4108" s="1">
        <v>-2.0</v>
      </c>
      <c r="I4108" s="1" t="s">
        <v>4751</v>
      </c>
      <c r="J4108" s="5">
        <v>1.0</v>
      </c>
    </row>
    <row r="4109" hidden="1">
      <c r="A4109" s="1" t="s">
        <v>4752</v>
      </c>
      <c r="B4109" s="1">
        <v>417327.0</v>
      </c>
      <c r="C4109" s="1">
        <v>5.0</v>
      </c>
      <c r="D4109" s="1">
        <v>10.0</v>
      </c>
      <c r="E4109" s="1">
        <f t="shared" si="1"/>
        <v>12</v>
      </c>
      <c r="F4109" s="1" t="str">
        <f>VLOOKUP(E4109,State_code!$B$1:$C$56, 2, FALSE)</f>
        <v>FL</v>
      </c>
      <c r="G4109" s="1">
        <v>1207.0</v>
      </c>
      <c r="H4109" s="1">
        <v>-2.0</v>
      </c>
      <c r="I4109" s="1" t="s">
        <v>4752</v>
      </c>
      <c r="J4109" s="5">
        <v>1.0</v>
      </c>
    </row>
    <row r="4110" hidden="1">
      <c r="A4110" s="1" t="s">
        <v>4753</v>
      </c>
      <c r="B4110" s="1">
        <v>417442.0</v>
      </c>
      <c r="C4110" s="1">
        <v>3.0</v>
      </c>
      <c r="D4110" s="1">
        <v>-2.0</v>
      </c>
      <c r="E4110" s="1">
        <f t="shared" si="1"/>
        <v>17</v>
      </c>
      <c r="F4110" s="1" t="str">
        <f>VLOOKUP(E4110,State_code!$B$1:$C$56, 2, FALSE)</f>
        <v>IL</v>
      </c>
      <c r="G4110" s="1">
        <v>1712.0</v>
      </c>
      <c r="H4110" s="1">
        <v>-2.0</v>
      </c>
      <c r="I4110" s="1" t="s">
        <v>4753</v>
      </c>
      <c r="J4110" s="5">
        <v>1.0</v>
      </c>
    </row>
    <row r="4111" hidden="1">
      <c r="A4111" s="1" t="s">
        <v>4754</v>
      </c>
      <c r="B4111" s="1">
        <v>417503.0</v>
      </c>
      <c r="C4111" s="1">
        <v>4.0</v>
      </c>
      <c r="D4111" s="1">
        <v>-2.0</v>
      </c>
      <c r="E4111" s="1">
        <f t="shared" si="1"/>
        <v>20</v>
      </c>
      <c r="F4111" s="1" t="str">
        <f>VLOOKUP(E4111,State_code!$B$1:$C$56, 2, FALSE)</f>
        <v>KS</v>
      </c>
      <c r="G4111" s="1">
        <v>2004.0</v>
      </c>
      <c r="H4111" s="1">
        <v>-2.0</v>
      </c>
      <c r="I4111" s="1" t="s">
        <v>4754</v>
      </c>
      <c r="J4111" s="5">
        <v>2.0</v>
      </c>
    </row>
    <row r="4112" hidden="1">
      <c r="A4112" s="1" t="s">
        <v>4755</v>
      </c>
      <c r="B4112" s="1">
        <v>417600.0</v>
      </c>
      <c r="C4112" s="1">
        <v>4.0</v>
      </c>
      <c r="D4112" s="1">
        <v>-2.0</v>
      </c>
      <c r="E4112" s="1">
        <f t="shared" si="1"/>
        <v>27</v>
      </c>
      <c r="F4112" s="1" t="str">
        <f>VLOOKUP(E4112,State_code!$B$1:$C$56, 2, FALSE)</f>
        <v>MN</v>
      </c>
      <c r="G4112" s="1">
        <v>2702.0</v>
      </c>
      <c r="H4112" s="1">
        <v>-2.0</v>
      </c>
      <c r="I4112" s="1" t="s">
        <v>4755</v>
      </c>
      <c r="J4112" s="5">
        <v>2.0</v>
      </c>
    </row>
    <row r="4113" hidden="1">
      <c r="A4113" s="1" t="s">
        <v>4756</v>
      </c>
      <c r="B4113" s="1">
        <v>417628.0</v>
      </c>
      <c r="C4113" s="1">
        <v>4.0</v>
      </c>
      <c r="D4113" s="1">
        <v>-2.0</v>
      </c>
      <c r="E4113" s="1">
        <f t="shared" si="1"/>
        <v>29</v>
      </c>
      <c r="F4113" s="1" t="str">
        <f>VLOOKUP(E4113,State_code!$B$1:$C$56, 2, FALSE)</f>
        <v>MO</v>
      </c>
      <c r="G4113" s="1">
        <v>2906.0</v>
      </c>
      <c r="H4113" s="1">
        <v>-2.0</v>
      </c>
      <c r="I4113" s="1" t="s">
        <v>4756</v>
      </c>
      <c r="J4113" s="5">
        <v>2.0</v>
      </c>
    </row>
    <row r="4114" hidden="1">
      <c r="A4114" s="1" t="s">
        <v>4757</v>
      </c>
      <c r="B4114" s="1">
        <v>417637.0</v>
      </c>
      <c r="C4114" s="1">
        <v>4.0</v>
      </c>
      <c r="D4114" s="1">
        <v>-2.0</v>
      </c>
      <c r="E4114" s="1">
        <f t="shared" si="1"/>
        <v>29</v>
      </c>
      <c r="F4114" s="1" t="str">
        <f>VLOOKUP(E4114,State_code!$B$1:$C$56, 2, FALSE)</f>
        <v>MO</v>
      </c>
      <c r="G4114" s="1">
        <v>2908.0</v>
      </c>
      <c r="H4114" s="1">
        <v>-2.0</v>
      </c>
      <c r="I4114" s="1" t="s">
        <v>4757</v>
      </c>
      <c r="J4114" s="5">
        <v>2.0</v>
      </c>
    </row>
    <row r="4115" hidden="1">
      <c r="A4115" s="1" t="s">
        <v>4758</v>
      </c>
      <c r="B4115" s="1">
        <v>417646.0</v>
      </c>
      <c r="C4115" s="1">
        <v>4.0</v>
      </c>
      <c r="D4115" s="1">
        <v>-2.0</v>
      </c>
      <c r="E4115" s="1">
        <f t="shared" si="1"/>
        <v>29</v>
      </c>
      <c r="F4115" s="1" t="str">
        <f>VLOOKUP(E4115,State_code!$B$1:$C$56, 2, FALSE)</f>
        <v>MO</v>
      </c>
      <c r="G4115" s="1">
        <v>2904.0</v>
      </c>
      <c r="H4115" s="1">
        <v>-2.0</v>
      </c>
      <c r="I4115" s="1" t="s">
        <v>4758</v>
      </c>
      <c r="J4115" s="5">
        <v>2.0</v>
      </c>
    </row>
    <row r="4116" hidden="1">
      <c r="A4116" s="1" t="s">
        <v>4759</v>
      </c>
      <c r="B4116" s="1">
        <v>417655.0</v>
      </c>
      <c r="C4116" s="1">
        <v>4.0</v>
      </c>
      <c r="D4116" s="1">
        <v>-2.0</v>
      </c>
      <c r="E4116" s="1">
        <f t="shared" si="1"/>
        <v>29</v>
      </c>
      <c r="F4116" s="1" t="str">
        <f>VLOOKUP(E4116,State_code!$B$1:$C$56, 2, FALSE)</f>
        <v>MO</v>
      </c>
      <c r="G4116" s="1">
        <v>2904.0</v>
      </c>
      <c r="H4116" s="1">
        <v>-2.0</v>
      </c>
      <c r="I4116" s="1" t="s">
        <v>4759</v>
      </c>
      <c r="J4116" s="5">
        <v>2.0</v>
      </c>
    </row>
    <row r="4117" hidden="1">
      <c r="A4117" s="1" t="s">
        <v>4760</v>
      </c>
      <c r="B4117" s="1">
        <v>417682.0</v>
      </c>
      <c r="C4117" s="1">
        <v>4.0</v>
      </c>
      <c r="D4117" s="1">
        <v>-2.0</v>
      </c>
      <c r="E4117" s="1">
        <f t="shared" si="1"/>
        <v>29</v>
      </c>
      <c r="F4117" s="1" t="str">
        <f>VLOOKUP(E4117,State_code!$B$1:$C$56, 2, FALSE)</f>
        <v>MO</v>
      </c>
      <c r="G4117" s="1">
        <v>2904.0</v>
      </c>
      <c r="H4117" s="1">
        <v>-2.0</v>
      </c>
      <c r="I4117" s="1" t="s">
        <v>4760</v>
      </c>
      <c r="J4117" s="5">
        <v>1.0</v>
      </c>
    </row>
    <row r="4118" hidden="1">
      <c r="A4118" s="1" t="s">
        <v>4761</v>
      </c>
      <c r="B4118" s="1">
        <v>417716.0</v>
      </c>
      <c r="C4118" s="1">
        <v>4.0</v>
      </c>
      <c r="D4118" s="1">
        <v>-2.0</v>
      </c>
      <c r="E4118" s="1">
        <f t="shared" si="1"/>
        <v>29</v>
      </c>
      <c r="F4118" s="1" t="str">
        <f>VLOOKUP(E4118,State_code!$B$1:$C$56, 2, FALSE)</f>
        <v>MO</v>
      </c>
      <c r="G4118" s="1">
        <v>2902.0</v>
      </c>
      <c r="H4118" s="1">
        <v>-2.0</v>
      </c>
      <c r="I4118" s="1" t="s">
        <v>4761</v>
      </c>
      <c r="J4118" s="5">
        <v>1.0</v>
      </c>
    </row>
    <row r="4119" hidden="1">
      <c r="A4119" s="1" t="s">
        <v>4762</v>
      </c>
      <c r="B4119" s="1">
        <v>417725.0</v>
      </c>
      <c r="C4119" s="1">
        <v>4.0</v>
      </c>
      <c r="D4119" s="1">
        <v>-2.0</v>
      </c>
      <c r="E4119" s="1">
        <f t="shared" si="1"/>
        <v>29</v>
      </c>
      <c r="F4119" s="1" t="str">
        <f>VLOOKUP(E4119,State_code!$B$1:$C$56, 2, FALSE)</f>
        <v>MO</v>
      </c>
      <c r="G4119" s="1">
        <v>2904.0</v>
      </c>
      <c r="H4119" s="1">
        <v>-2.0</v>
      </c>
      <c r="I4119" s="1" t="s">
        <v>4762</v>
      </c>
      <c r="J4119" s="5">
        <v>2.0</v>
      </c>
    </row>
    <row r="4120" hidden="1">
      <c r="A4120" s="1" t="s">
        <v>4763</v>
      </c>
      <c r="B4120" s="1">
        <v>417734.0</v>
      </c>
      <c r="C4120" s="1">
        <v>4.0</v>
      </c>
      <c r="D4120" s="1">
        <v>26.0</v>
      </c>
      <c r="E4120" s="1">
        <f t="shared" si="1"/>
        <v>29</v>
      </c>
      <c r="F4120" s="1" t="str">
        <f>VLOOKUP(E4120,State_code!$B$1:$C$56, 2, FALSE)</f>
        <v>MO</v>
      </c>
      <c r="G4120" s="1">
        <v>2908.0</v>
      </c>
      <c r="H4120" s="1">
        <v>-2.0</v>
      </c>
      <c r="I4120" s="1" t="s">
        <v>4763</v>
      </c>
      <c r="J4120" s="5">
        <v>2.0</v>
      </c>
    </row>
    <row r="4121" hidden="1">
      <c r="A4121" s="1" t="s">
        <v>4764</v>
      </c>
      <c r="B4121" s="1">
        <v>417752.0</v>
      </c>
      <c r="C4121" s="1">
        <v>6.0</v>
      </c>
      <c r="D4121" s="1">
        <v>24.0</v>
      </c>
      <c r="E4121" s="1">
        <f t="shared" si="1"/>
        <v>48</v>
      </c>
      <c r="F4121" s="1" t="str">
        <f>VLOOKUP(E4121,State_code!$B$1:$C$56, 2, FALSE)</f>
        <v>TX</v>
      </c>
      <c r="G4121" s="1">
        <v>4824.0</v>
      </c>
      <c r="H4121" s="1">
        <v>79.0</v>
      </c>
      <c r="I4121" s="1" t="s">
        <v>4764</v>
      </c>
      <c r="J4121" s="5">
        <v>1.0</v>
      </c>
    </row>
    <row r="4122" hidden="1">
      <c r="A4122" s="1" t="s">
        <v>4765</v>
      </c>
      <c r="B4122" s="1">
        <v>417831.0</v>
      </c>
      <c r="C4122" s="1">
        <v>2.0</v>
      </c>
      <c r="D4122" s="1">
        <v>-2.0</v>
      </c>
      <c r="E4122" s="1">
        <f t="shared" si="1"/>
        <v>34</v>
      </c>
      <c r="F4122" s="1" t="str">
        <f>VLOOKUP(E4122,State_code!$B$1:$C$56, 2, FALSE)</f>
        <v>NJ</v>
      </c>
      <c r="G4122" s="1">
        <v>3407.0</v>
      </c>
      <c r="H4122" s="1">
        <v>-2.0</v>
      </c>
      <c r="I4122" s="1" t="s">
        <v>4765</v>
      </c>
      <c r="J4122" s="5">
        <v>2.0</v>
      </c>
    </row>
    <row r="4123" hidden="1">
      <c r="A4123" s="1" t="s">
        <v>4766</v>
      </c>
      <c r="B4123" s="1">
        <v>417840.0</v>
      </c>
      <c r="C4123" s="1">
        <v>2.0</v>
      </c>
      <c r="D4123" s="1">
        <v>-2.0</v>
      </c>
      <c r="E4123" s="1">
        <f t="shared" si="1"/>
        <v>42</v>
      </c>
      <c r="F4123" s="1" t="str">
        <f>VLOOKUP(E4123,State_code!$B$1:$C$56, 2, FALSE)</f>
        <v>PA</v>
      </c>
      <c r="G4123" s="1">
        <v>4202.0</v>
      </c>
      <c r="H4123" s="1">
        <v>-2.0</v>
      </c>
      <c r="I4123" s="1" t="s">
        <v>4766</v>
      </c>
      <c r="J4123" s="5">
        <v>2.0</v>
      </c>
    </row>
    <row r="4124" hidden="1">
      <c r="A4124" s="1" t="s">
        <v>4767</v>
      </c>
      <c r="B4124" s="1">
        <v>417868.0</v>
      </c>
      <c r="C4124" s="1">
        <v>2.0</v>
      </c>
      <c r="D4124" s="1">
        <v>-2.0</v>
      </c>
      <c r="E4124" s="1">
        <f t="shared" si="1"/>
        <v>36</v>
      </c>
      <c r="F4124" s="1" t="str">
        <f>VLOOKUP(E4124,State_code!$B$1:$C$56, 2, FALSE)</f>
        <v>NY</v>
      </c>
      <c r="G4124" s="1">
        <v>3621.0</v>
      </c>
      <c r="H4124" s="1">
        <v>-2.0</v>
      </c>
      <c r="I4124" s="1" t="s">
        <v>4767</v>
      </c>
      <c r="J4124" s="5">
        <v>2.0</v>
      </c>
    </row>
    <row r="4125" hidden="1">
      <c r="A4125" s="1" t="s">
        <v>4768</v>
      </c>
      <c r="B4125" s="1">
        <v>417886.0</v>
      </c>
      <c r="C4125" s="1">
        <v>2.0</v>
      </c>
      <c r="D4125" s="1">
        <v>-2.0</v>
      </c>
      <c r="E4125" s="1">
        <f t="shared" si="1"/>
        <v>36</v>
      </c>
      <c r="F4125" s="1" t="str">
        <f>VLOOKUP(E4125,State_code!$B$1:$C$56, 2, FALSE)</f>
        <v>NY</v>
      </c>
      <c r="G4125" s="1">
        <v>3624.0</v>
      </c>
      <c r="H4125" s="1">
        <v>-2.0</v>
      </c>
      <c r="I4125" s="1" t="s">
        <v>4768</v>
      </c>
      <c r="J4125" s="5">
        <v>2.0</v>
      </c>
    </row>
    <row r="4126" hidden="1">
      <c r="A4126" s="1" t="s">
        <v>4769</v>
      </c>
      <c r="B4126" s="1">
        <v>417910.0</v>
      </c>
      <c r="C4126" s="1">
        <v>2.0</v>
      </c>
      <c r="D4126" s="1">
        <v>-2.0</v>
      </c>
      <c r="E4126" s="1">
        <f t="shared" si="1"/>
        <v>36</v>
      </c>
      <c r="F4126" s="1" t="str">
        <f>VLOOKUP(E4126,State_code!$B$1:$C$56, 2, FALSE)</f>
        <v>NY</v>
      </c>
      <c r="G4126" s="1">
        <v>3603.0</v>
      </c>
      <c r="H4126" s="1">
        <v>-2.0</v>
      </c>
      <c r="I4126" s="1" t="s">
        <v>4769</v>
      </c>
      <c r="J4126" s="5">
        <v>2.0</v>
      </c>
    </row>
    <row r="4127" hidden="1">
      <c r="A4127" s="1" t="s">
        <v>4770</v>
      </c>
      <c r="B4127" s="1">
        <v>417983.0</v>
      </c>
      <c r="C4127" s="1">
        <v>2.0</v>
      </c>
      <c r="D4127" s="1">
        <v>-2.0</v>
      </c>
      <c r="E4127" s="1">
        <f t="shared" si="1"/>
        <v>36</v>
      </c>
      <c r="F4127" s="1" t="str">
        <f>VLOOKUP(E4127,State_code!$B$1:$C$56, 2, FALSE)</f>
        <v>NY</v>
      </c>
      <c r="G4127" s="1">
        <v>3623.0</v>
      </c>
      <c r="H4127" s="1">
        <v>-2.0</v>
      </c>
      <c r="I4127" s="1" t="s">
        <v>4770</v>
      </c>
      <c r="J4127" s="5">
        <v>1.0</v>
      </c>
    </row>
    <row r="4128" hidden="1">
      <c r="A4128" s="1" t="s">
        <v>4771</v>
      </c>
      <c r="B4128" s="1">
        <v>417992.0</v>
      </c>
      <c r="C4128" s="1">
        <v>2.0</v>
      </c>
      <c r="D4128" s="1">
        <v>-2.0</v>
      </c>
      <c r="E4128" s="1">
        <f t="shared" si="1"/>
        <v>36</v>
      </c>
      <c r="F4128" s="1" t="str">
        <f>VLOOKUP(E4128,State_code!$B$1:$C$56, 2, FALSE)</f>
        <v>NY</v>
      </c>
      <c r="G4128" s="1">
        <v>3618.0</v>
      </c>
      <c r="H4128" s="1">
        <v>-2.0</v>
      </c>
      <c r="I4128" s="1" t="s">
        <v>4771</v>
      </c>
      <c r="J4128" s="5">
        <v>1.0</v>
      </c>
    </row>
    <row r="4129" hidden="1">
      <c r="A4129" s="1" t="s">
        <v>4772</v>
      </c>
      <c r="B4129" s="1">
        <v>418001.0</v>
      </c>
      <c r="C4129" s="1">
        <v>2.0</v>
      </c>
      <c r="D4129" s="1">
        <v>-2.0</v>
      </c>
      <c r="E4129" s="1">
        <f t="shared" si="1"/>
        <v>36</v>
      </c>
      <c r="F4129" s="1" t="str">
        <f>VLOOKUP(E4129,State_code!$B$1:$C$56, 2, FALSE)</f>
        <v>NY</v>
      </c>
      <c r="G4129" s="1">
        <v>3624.0</v>
      </c>
      <c r="H4129" s="1">
        <v>-2.0</v>
      </c>
      <c r="I4129" s="1" t="s">
        <v>4772</v>
      </c>
      <c r="J4129" s="5">
        <v>2.0</v>
      </c>
    </row>
    <row r="4130" hidden="1">
      <c r="A4130" s="1" t="s">
        <v>4773</v>
      </c>
      <c r="B4130" s="1">
        <v>418010.0</v>
      </c>
      <c r="C4130" s="1">
        <v>2.0</v>
      </c>
      <c r="D4130" s="1">
        <v>-2.0</v>
      </c>
      <c r="E4130" s="1">
        <f t="shared" si="1"/>
        <v>36</v>
      </c>
      <c r="F4130" s="1" t="str">
        <f>VLOOKUP(E4130,State_code!$B$1:$C$56, 2, FALSE)</f>
        <v>NY</v>
      </c>
      <c r="G4130" s="1">
        <v>3619.0</v>
      </c>
      <c r="H4130" s="1">
        <v>-2.0</v>
      </c>
      <c r="I4130" s="1" t="s">
        <v>4773</v>
      </c>
      <c r="J4130" s="5">
        <v>2.0</v>
      </c>
    </row>
    <row r="4131" hidden="1">
      <c r="A4131" s="1" t="s">
        <v>4774</v>
      </c>
      <c r="B4131" s="1">
        <v>418029.0</v>
      </c>
      <c r="C4131" s="1">
        <v>2.0</v>
      </c>
      <c r="D4131" s="1">
        <v>-2.0</v>
      </c>
      <c r="E4131" s="1">
        <f t="shared" si="1"/>
        <v>36</v>
      </c>
      <c r="F4131" s="1" t="str">
        <f>VLOOKUP(E4131,State_code!$B$1:$C$56, 2, FALSE)</f>
        <v>NY</v>
      </c>
      <c r="G4131" s="1">
        <v>3621.0</v>
      </c>
      <c r="H4131" s="1">
        <v>-2.0</v>
      </c>
      <c r="I4131" s="1" t="s">
        <v>4774</v>
      </c>
      <c r="J4131" s="5">
        <v>2.0</v>
      </c>
    </row>
    <row r="4132" hidden="1">
      <c r="A4132" s="1" t="s">
        <v>4775</v>
      </c>
      <c r="B4132" s="1">
        <v>418038.0</v>
      </c>
      <c r="C4132" s="1">
        <v>2.0</v>
      </c>
      <c r="D4132" s="1">
        <v>-2.0</v>
      </c>
      <c r="E4132" s="1">
        <f t="shared" si="1"/>
        <v>36</v>
      </c>
      <c r="F4132" s="1" t="str">
        <f>VLOOKUP(E4132,State_code!$B$1:$C$56, 2, FALSE)</f>
        <v>NY</v>
      </c>
      <c r="G4132" s="1">
        <v>3620.0</v>
      </c>
      <c r="H4132" s="1">
        <v>-2.0</v>
      </c>
      <c r="I4132" s="1" t="s">
        <v>4775</v>
      </c>
      <c r="J4132" s="5">
        <v>2.0</v>
      </c>
    </row>
    <row r="4133" hidden="1">
      <c r="A4133" s="1" t="s">
        <v>4776</v>
      </c>
      <c r="B4133" s="1">
        <v>418065.0</v>
      </c>
      <c r="C4133" s="1">
        <v>2.0</v>
      </c>
      <c r="D4133" s="1">
        <v>-2.0</v>
      </c>
      <c r="E4133" s="1">
        <f t="shared" si="1"/>
        <v>36</v>
      </c>
      <c r="F4133" s="1" t="str">
        <f>VLOOKUP(E4133,State_code!$B$1:$C$56, 2, FALSE)</f>
        <v>NY</v>
      </c>
      <c r="G4133" s="1">
        <v>3602.0</v>
      </c>
      <c r="H4133" s="1">
        <v>-2.0</v>
      </c>
      <c r="I4133" s="1" t="s">
        <v>4776</v>
      </c>
      <c r="J4133" s="5">
        <v>2.0</v>
      </c>
    </row>
    <row r="4134" hidden="1">
      <c r="A4134" s="1" t="s">
        <v>4777</v>
      </c>
      <c r="B4134" s="1">
        <v>418083.0</v>
      </c>
      <c r="C4134" s="1">
        <v>2.0</v>
      </c>
      <c r="D4134" s="1">
        <v>-2.0</v>
      </c>
      <c r="E4134" s="1">
        <f t="shared" si="1"/>
        <v>36</v>
      </c>
      <c r="F4134" s="1" t="str">
        <f>VLOOKUP(E4134,State_code!$B$1:$C$56, 2, FALSE)</f>
        <v>NY</v>
      </c>
      <c r="G4134" s="1">
        <v>3617.0</v>
      </c>
      <c r="H4134" s="1">
        <v>-2.0</v>
      </c>
      <c r="I4134" s="1" t="s">
        <v>4777</v>
      </c>
      <c r="J4134" s="5">
        <v>2.0</v>
      </c>
    </row>
    <row r="4135" hidden="1">
      <c r="A4135" s="1" t="s">
        <v>4778</v>
      </c>
      <c r="B4135" s="1">
        <v>418126.0</v>
      </c>
      <c r="C4135" s="1">
        <v>2.0</v>
      </c>
      <c r="D4135" s="1">
        <v>26.0</v>
      </c>
      <c r="E4135" s="1">
        <f t="shared" si="1"/>
        <v>36</v>
      </c>
      <c r="F4135" s="1" t="str">
        <f>VLOOKUP(E4135,State_code!$B$1:$C$56, 2, FALSE)</f>
        <v>NY</v>
      </c>
      <c r="G4135" s="1">
        <v>3603.0</v>
      </c>
      <c r="H4135" s="1">
        <v>-2.0</v>
      </c>
      <c r="I4135" s="1" t="s">
        <v>4778</v>
      </c>
      <c r="J4135" s="5">
        <v>2.0</v>
      </c>
    </row>
    <row r="4136" hidden="1">
      <c r="A4136" s="1" t="s">
        <v>4779</v>
      </c>
      <c r="B4136" s="1">
        <v>418171.0</v>
      </c>
      <c r="C4136" s="1">
        <v>2.0</v>
      </c>
      <c r="D4136" s="1">
        <v>-2.0</v>
      </c>
      <c r="E4136" s="1">
        <f t="shared" si="1"/>
        <v>36</v>
      </c>
      <c r="F4136" s="1" t="str">
        <f>VLOOKUP(E4136,State_code!$B$1:$C$56, 2, FALSE)</f>
        <v>NY</v>
      </c>
      <c r="G4136" s="1">
        <v>3609.0</v>
      </c>
      <c r="H4136" s="1">
        <v>-2.0</v>
      </c>
      <c r="I4136" s="1" t="s">
        <v>4779</v>
      </c>
      <c r="J4136" s="5">
        <v>3.0</v>
      </c>
    </row>
    <row r="4137" hidden="1">
      <c r="A4137" s="1" t="s">
        <v>4780</v>
      </c>
      <c r="B4137" s="1">
        <v>418199.0</v>
      </c>
      <c r="C4137" s="1">
        <v>3.0</v>
      </c>
      <c r="D4137" s="1">
        <v>-2.0</v>
      </c>
      <c r="E4137" s="1">
        <f t="shared" si="1"/>
        <v>39</v>
      </c>
      <c r="F4137" s="1" t="str">
        <f>VLOOKUP(E4137,State_code!$B$1:$C$56, 2, FALSE)</f>
        <v>OH</v>
      </c>
      <c r="G4137" s="1">
        <v>3909.0</v>
      </c>
      <c r="H4137" s="1">
        <v>-2.0</v>
      </c>
      <c r="I4137" s="1" t="s">
        <v>4780</v>
      </c>
      <c r="J4137" s="5">
        <v>2.0</v>
      </c>
    </row>
    <row r="4138" hidden="1">
      <c r="A4138" s="1" t="s">
        <v>4781</v>
      </c>
      <c r="B4138" s="1">
        <v>418205.0</v>
      </c>
      <c r="C4138" s="1">
        <v>3.0</v>
      </c>
      <c r="D4138" s="1">
        <v>-2.0</v>
      </c>
      <c r="E4138" s="1">
        <f t="shared" si="1"/>
        <v>39</v>
      </c>
      <c r="F4138" s="1" t="str">
        <f>VLOOKUP(E4138,State_code!$B$1:$C$56, 2, FALSE)</f>
        <v>OH</v>
      </c>
      <c r="G4138" s="1">
        <v>3912.0</v>
      </c>
      <c r="H4138" s="1">
        <v>-2.0</v>
      </c>
      <c r="I4138" s="1" t="s">
        <v>4781</v>
      </c>
      <c r="J4138" s="5">
        <v>3.0</v>
      </c>
    </row>
    <row r="4139" hidden="1">
      <c r="A4139" s="1" t="s">
        <v>4782</v>
      </c>
      <c r="B4139" s="1">
        <v>418223.0</v>
      </c>
      <c r="C4139" s="1">
        <v>3.0</v>
      </c>
      <c r="D4139" s="1">
        <v>-2.0</v>
      </c>
      <c r="E4139" s="1">
        <f t="shared" si="1"/>
        <v>39</v>
      </c>
      <c r="F4139" s="1" t="str">
        <f>VLOOKUP(E4139,State_code!$B$1:$C$56, 2, FALSE)</f>
        <v>OH</v>
      </c>
      <c r="G4139" s="1">
        <v>3914.0</v>
      </c>
      <c r="H4139" s="1">
        <v>-2.0</v>
      </c>
      <c r="I4139" s="1" t="s">
        <v>4782</v>
      </c>
      <c r="J4139" s="5">
        <v>2.0</v>
      </c>
    </row>
    <row r="4140" hidden="1">
      <c r="A4140" s="1" t="s">
        <v>4783</v>
      </c>
      <c r="B4140" s="1">
        <v>418250.0</v>
      </c>
      <c r="C4140" s="1">
        <v>3.0</v>
      </c>
      <c r="D4140" s="1">
        <v>-2.0</v>
      </c>
      <c r="E4140" s="1">
        <f t="shared" si="1"/>
        <v>39</v>
      </c>
      <c r="F4140" s="1" t="str">
        <f>VLOOKUP(E4140,State_code!$B$1:$C$56, 2, FALSE)</f>
        <v>OH</v>
      </c>
      <c r="G4140" s="1">
        <v>3906.0</v>
      </c>
      <c r="H4140" s="1">
        <v>-2.0</v>
      </c>
      <c r="I4140" s="1" t="s">
        <v>4783</v>
      </c>
      <c r="J4140" s="5">
        <v>2.0</v>
      </c>
    </row>
    <row r="4141" hidden="1">
      <c r="A4141" s="1" t="s">
        <v>4784</v>
      </c>
      <c r="B4141" s="1">
        <v>418269.0</v>
      </c>
      <c r="C4141" s="1">
        <v>3.0</v>
      </c>
      <c r="D4141" s="1">
        <v>-2.0</v>
      </c>
      <c r="E4141" s="1">
        <f t="shared" si="1"/>
        <v>39</v>
      </c>
      <c r="F4141" s="1" t="str">
        <f>VLOOKUP(E4141,State_code!$B$1:$C$56, 2, FALSE)</f>
        <v>OH</v>
      </c>
      <c r="G4141" s="1">
        <v>3901.0</v>
      </c>
      <c r="H4141" s="1">
        <v>-2.0</v>
      </c>
      <c r="I4141" s="1" t="s">
        <v>4784</v>
      </c>
      <c r="J4141" s="5">
        <v>1.0</v>
      </c>
    </row>
    <row r="4142" hidden="1">
      <c r="A4142" s="1" t="s">
        <v>4785</v>
      </c>
      <c r="B4142" s="1">
        <v>418278.0</v>
      </c>
      <c r="C4142" s="1">
        <v>3.0</v>
      </c>
      <c r="D4142" s="1">
        <v>-2.0</v>
      </c>
      <c r="E4142" s="1">
        <f t="shared" si="1"/>
        <v>39</v>
      </c>
      <c r="F4142" s="1" t="str">
        <f>VLOOKUP(E4142,State_code!$B$1:$C$56, 2, FALSE)</f>
        <v>OH</v>
      </c>
      <c r="G4142" s="1">
        <v>3905.0</v>
      </c>
      <c r="H4142" s="1">
        <v>-2.0</v>
      </c>
      <c r="I4142" s="1" t="s">
        <v>4785</v>
      </c>
      <c r="J4142" s="5">
        <v>1.0</v>
      </c>
    </row>
    <row r="4143" hidden="1">
      <c r="A4143" s="1" t="s">
        <v>4786</v>
      </c>
      <c r="B4143" s="1">
        <v>418296.0</v>
      </c>
      <c r="C4143" s="1">
        <v>6.0</v>
      </c>
      <c r="D4143" s="1">
        <v>-2.0</v>
      </c>
      <c r="E4143" s="1">
        <f t="shared" si="1"/>
        <v>40</v>
      </c>
      <c r="F4143" s="1" t="str">
        <f>VLOOKUP(E4143,State_code!$B$1:$C$56, 2, FALSE)</f>
        <v>OK</v>
      </c>
      <c r="G4143" s="1">
        <v>4002.0</v>
      </c>
      <c r="H4143" s="1">
        <v>-2.0</v>
      </c>
      <c r="I4143" s="1" t="s">
        <v>4786</v>
      </c>
      <c r="J4143" s="5">
        <v>1.0</v>
      </c>
    </row>
    <row r="4144" hidden="1">
      <c r="A4144" s="1" t="s">
        <v>4787</v>
      </c>
      <c r="B4144" s="1">
        <v>418302.0</v>
      </c>
      <c r="C4144" s="1">
        <v>6.0</v>
      </c>
      <c r="D4144" s="1">
        <v>-2.0</v>
      </c>
      <c r="E4144" s="1">
        <f t="shared" si="1"/>
        <v>40</v>
      </c>
      <c r="F4144" s="1" t="str">
        <f>VLOOKUP(E4144,State_code!$B$1:$C$56, 2, FALSE)</f>
        <v>OK</v>
      </c>
      <c r="G4144" s="1">
        <v>4003.0</v>
      </c>
      <c r="H4144" s="1">
        <v>-2.0</v>
      </c>
      <c r="I4144" s="1" t="s">
        <v>4787</v>
      </c>
      <c r="J4144" s="5">
        <v>1.0</v>
      </c>
    </row>
    <row r="4145" hidden="1">
      <c r="A4145" s="1" t="s">
        <v>4788</v>
      </c>
      <c r="B4145" s="1">
        <v>418320.0</v>
      </c>
      <c r="C4145" s="1">
        <v>6.0</v>
      </c>
      <c r="D4145" s="1">
        <v>-2.0</v>
      </c>
      <c r="E4145" s="1">
        <f t="shared" si="1"/>
        <v>40</v>
      </c>
      <c r="F4145" s="1" t="str">
        <f>VLOOKUP(E4145,State_code!$B$1:$C$56, 2, FALSE)</f>
        <v>OK</v>
      </c>
      <c r="G4145" s="1">
        <v>4004.0</v>
      </c>
      <c r="H4145" s="1">
        <v>-2.0</v>
      </c>
      <c r="I4145" s="1" t="s">
        <v>4788</v>
      </c>
      <c r="J4145" s="5">
        <v>1.0</v>
      </c>
    </row>
    <row r="4146" hidden="1">
      <c r="A4146" s="1" t="s">
        <v>4789</v>
      </c>
      <c r="B4146" s="1">
        <v>418348.0</v>
      </c>
      <c r="C4146" s="1">
        <v>6.0</v>
      </c>
      <c r="D4146" s="1">
        <v>-2.0</v>
      </c>
      <c r="E4146" s="1">
        <f t="shared" si="1"/>
        <v>40</v>
      </c>
      <c r="F4146" s="1" t="str">
        <f>VLOOKUP(E4146,State_code!$B$1:$C$56, 2, FALSE)</f>
        <v>OK</v>
      </c>
      <c r="G4146" s="1">
        <v>4005.0</v>
      </c>
      <c r="H4146" s="1">
        <v>-2.0</v>
      </c>
      <c r="I4146" s="1" t="s">
        <v>4789</v>
      </c>
      <c r="J4146" s="5">
        <v>1.0</v>
      </c>
    </row>
    <row r="4147" hidden="1">
      <c r="A4147" s="1" t="s">
        <v>4790</v>
      </c>
      <c r="B4147" s="1">
        <v>418357.0</v>
      </c>
      <c r="C4147" s="1">
        <v>6.0</v>
      </c>
      <c r="D4147" s="1">
        <v>-2.0</v>
      </c>
      <c r="E4147" s="1">
        <f t="shared" si="1"/>
        <v>40</v>
      </c>
      <c r="F4147" s="1" t="str">
        <f>VLOOKUP(E4147,State_code!$B$1:$C$56, 2, FALSE)</f>
        <v>OK</v>
      </c>
      <c r="G4147" s="1">
        <v>4002.0</v>
      </c>
      <c r="H4147" s="1">
        <v>-2.0</v>
      </c>
      <c r="I4147" s="1" t="s">
        <v>4790</v>
      </c>
      <c r="J4147" s="5">
        <v>3.0</v>
      </c>
    </row>
    <row r="4148" hidden="1">
      <c r="A4148" s="1" t="s">
        <v>4791</v>
      </c>
      <c r="B4148" s="1">
        <v>418409.0</v>
      </c>
      <c r="C4148" s="1">
        <v>2.0</v>
      </c>
      <c r="D4148" s="1">
        <v>-2.0</v>
      </c>
      <c r="E4148" s="1">
        <f t="shared" si="1"/>
        <v>42</v>
      </c>
      <c r="F4148" s="1" t="str">
        <f>VLOOKUP(E4148,State_code!$B$1:$C$56, 2, FALSE)</f>
        <v>PA</v>
      </c>
      <c r="G4148" s="1">
        <v>4211.0</v>
      </c>
      <c r="H4148" s="1">
        <v>-2.0</v>
      </c>
      <c r="I4148" s="1" t="s">
        <v>4791</v>
      </c>
      <c r="J4148" s="5">
        <v>1.0</v>
      </c>
    </row>
    <row r="4149" hidden="1">
      <c r="A4149" s="1" t="s">
        <v>4792</v>
      </c>
      <c r="B4149" s="1">
        <v>418427.0</v>
      </c>
      <c r="C4149" s="1">
        <v>2.0</v>
      </c>
      <c r="D4149" s="1">
        <v>-2.0</v>
      </c>
      <c r="E4149" s="1">
        <f t="shared" si="1"/>
        <v>42</v>
      </c>
      <c r="F4149" s="1" t="str">
        <f>VLOOKUP(E4149,State_code!$B$1:$C$56, 2, FALSE)</f>
        <v>PA</v>
      </c>
      <c r="G4149" s="1">
        <v>4206.0</v>
      </c>
      <c r="H4149" s="1">
        <v>-2.0</v>
      </c>
      <c r="I4149" s="1" t="s">
        <v>4792</v>
      </c>
      <c r="J4149" s="5">
        <v>1.0</v>
      </c>
    </row>
    <row r="4150" hidden="1">
      <c r="A4150" s="1" t="s">
        <v>4793</v>
      </c>
      <c r="B4150" s="1">
        <v>418445.0</v>
      </c>
      <c r="C4150" s="1">
        <v>2.0</v>
      </c>
      <c r="D4150" s="1">
        <v>-2.0</v>
      </c>
      <c r="E4150" s="1">
        <f t="shared" si="1"/>
        <v>42</v>
      </c>
      <c r="F4150" s="1" t="str">
        <f>VLOOKUP(E4150,State_code!$B$1:$C$56, 2, FALSE)</f>
        <v>PA</v>
      </c>
      <c r="G4150" s="1">
        <v>4215.0</v>
      </c>
      <c r="H4150" s="1">
        <v>-2.0</v>
      </c>
      <c r="I4150" s="1" t="s">
        <v>4793</v>
      </c>
      <c r="J4150" s="5">
        <v>3.0</v>
      </c>
    </row>
    <row r="4151" hidden="1">
      <c r="A4151" s="1" t="s">
        <v>4794</v>
      </c>
      <c r="B4151" s="1">
        <v>418454.0</v>
      </c>
      <c r="C4151" s="1">
        <v>2.0</v>
      </c>
      <c r="D4151" s="1">
        <v>-2.0</v>
      </c>
      <c r="E4151" s="1">
        <f t="shared" si="1"/>
        <v>42</v>
      </c>
      <c r="F4151" s="1" t="str">
        <f>VLOOKUP(E4151,State_code!$B$1:$C$56, 2, FALSE)</f>
        <v>PA</v>
      </c>
      <c r="G4151" s="1">
        <v>4213.0</v>
      </c>
      <c r="H4151" s="1">
        <v>-2.0</v>
      </c>
      <c r="I4151" s="1" t="s">
        <v>4794</v>
      </c>
      <c r="J4151" s="5">
        <v>2.0</v>
      </c>
    </row>
    <row r="4152" hidden="1">
      <c r="A4152" s="1" t="s">
        <v>4795</v>
      </c>
      <c r="B4152" s="1">
        <v>418481.0</v>
      </c>
      <c r="C4152" s="1">
        <v>2.0</v>
      </c>
      <c r="D4152" s="1">
        <v>-2.0</v>
      </c>
      <c r="E4152" s="1">
        <f t="shared" si="1"/>
        <v>42</v>
      </c>
      <c r="F4152" s="1" t="str">
        <f>VLOOKUP(E4152,State_code!$B$1:$C$56, 2, FALSE)</f>
        <v>PA</v>
      </c>
      <c r="G4152" s="1">
        <v>4213.0</v>
      </c>
      <c r="H4152" s="1">
        <v>-2.0</v>
      </c>
      <c r="I4152" s="1" t="s">
        <v>4795</v>
      </c>
      <c r="J4152" s="5">
        <v>2.0</v>
      </c>
    </row>
    <row r="4153" hidden="1">
      <c r="A4153" s="1" t="s">
        <v>4796</v>
      </c>
      <c r="B4153" s="1">
        <v>418515.0</v>
      </c>
      <c r="C4153" s="1">
        <v>2.0</v>
      </c>
      <c r="D4153" s="1">
        <v>-2.0</v>
      </c>
      <c r="E4153" s="1">
        <f t="shared" si="1"/>
        <v>42</v>
      </c>
      <c r="F4153" s="1" t="str">
        <f>VLOOKUP(E4153,State_code!$B$1:$C$56, 2, FALSE)</f>
        <v>PA</v>
      </c>
      <c r="G4153" s="1">
        <v>4215.0</v>
      </c>
      <c r="H4153" s="1">
        <v>-2.0</v>
      </c>
      <c r="I4153" s="1" t="s">
        <v>4796</v>
      </c>
      <c r="J4153" s="5">
        <v>2.0</v>
      </c>
    </row>
    <row r="4154" hidden="1">
      <c r="A4154" s="1" t="s">
        <v>4797</v>
      </c>
      <c r="B4154" s="1">
        <v>418524.0</v>
      </c>
      <c r="C4154" s="1">
        <v>2.0</v>
      </c>
      <c r="D4154" s="1">
        <v>-2.0</v>
      </c>
      <c r="E4154" s="1">
        <f t="shared" si="1"/>
        <v>42</v>
      </c>
      <c r="F4154" s="1" t="str">
        <f>VLOOKUP(E4154,State_code!$B$1:$C$56, 2, FALSE)</f>
        <v>PA</v>
      </c>
      <c r="G4154" s="1">
        <v>4215.0</v>
      </c>
      <c r="H4154" s="1">
        <v>-2.0</v>
      </c>
      <c r="I4154" s="1" t="s">
        <v>4797</v>
      </c>
      <c r="J4154" s="5">
        <v>2.0</v>
      </c>
    </row>
    <row r="4155" hidden="1">
      <c r="A4155" s="1" t="s">
        <v>4798</v>
      </c>
      <c r="B4155" s="1">
        <v>418533.0</v>
      </c>
      <c r="C4155" s="1">
        <v>2.0</v>
      </c>
      <c r="D4155" s="1">
        <v>13.0</v>
      </c>
      <c r="E4155" s="1">
        <f t="shared" si="1"/>
        <v>42</v>
      </c>
      <c r="F4155" s="1" t="str">
        <f>VLOOKUP(E4155,State_code!$B$1:$C$56, 2, FALSE)</f>
        <v>PA</v>
      </c>
      <c r="G4155" s="1">
        <v>4211.0</v>
      </c>
      <c r="H4155" s="1">
        <v>-2.0</v>
      </c>
      <c r="I4155" s="1" t="s">
        <v>4798</v>
      </c>
      <c r="J4155" s="5">
        <v>1.0</v>
      </c>
    </row>
    <row r="4156" hidden="1">
      <c r="A4156" s="1" t="s">
        <v>4799</v>
      </c>
      <c r="B4156" s="1">
        <v>418542.0</v>
      </c>
      <c r="C4156" s="1">
        <v>2.0</v>
      </c>
      <c r="D4156" s="1">
        <v>-2.0</v>
      </c>
      <c r="E4156" s="1">
        <f t="shared" si="1"/>
        <v>42</v>
      </c>
      <c r="F4156" s="1" t="str">
        <f>VLOOKUP(E4156,State_code!$B$1:$C$56, 2, FALSE)</f>
        <v>PA</v>
      </c>
      <c r="G4156" s="1">
        <v>4209.0</v>
      </c>
      <c r="H4156" s="1">
        <v>-2.0</v>
      </c>
      <c r="I4156" s="1" t="s">
        <v>4799</v>
      </c>
      <c r="J4156" s="5">
        <v>2.0</v>
      </c>
    </row>
    <row r="4157" hidden="1">
      <c r="A4157" s="1" t="s">
        <v>4800</v>
      </c>
      <c r="B4157" s="1">
        <v>418560.0</v>
      </c>
      <c r="C4157" s="1">
        <v>2.0</v>
      </c>
      <c r="D4157" s="1">
        <v>-2.0</v>
      </c>
      <c r="E4157" s="1">
        <f t="shared" si="1"/>
        <v>42</v>
      </c>
      <c r="F4157" s="1" t="str">
        <f>VLOOKUP(E4157,State_code!$B$1:$C$56, 2, FALSE)</f>
        <v>PA</v>
      </c>
      <c r="G4157" s="1">
        <v>4214.0</v>
      </c>
      <c r="H4157" s="1">
        <v>-2.0</v>
      </c>
      <c r="I4157" s="1" t="s">
        <v>4800</v>
      </c>
      <c r="J4157" s="5">
        <v>2.0</v>
      </c>
    </row>
    <row r="4158" hidden="1">
      <c r="A4158" s="1" t="s">
        <v>4801</v>
      </c>
      <c r="B4158" s="1">
        <v>418588.0</v>
      </c>
      <c r="C4158" s="1">
        <v>2.0</v>
      </c>
      <c r="D4158" s="1">
        <v>-2.0</v>
      </c>
      <c r="E4158" s="1">
        <f t="shared" si="1"/>
        <v>42</v>
      </c>
      <c r="F4158" s="1" t="str">
        <f>VLOOKUP(E4158,State_code!$B$1:$C$56, 2, FALSE)</f>
        <v>PA</v>
      </c>
      <c r="G4158" s="1">
        <v>4209.0</v>
      </c>
      <c r="H4158" s="1">
        <v>-2.0</v>
      </c>
      <c r="I4158" s="1" t="s">
        <v>4801</v>
      </c>
      <c r="J4158" s="5">
        <v>2.0</v>
      </c>
    </row>
    <row r="4159" hidden="1">
      <c r="A4159" s="1" t="s">
        <v>4802</v>
      </c>
      <c r="B4159" s="1">
        <v>418612.0</v>
      </c>
      <c r="C4159" s="1">
        <v>2.0</v>
      </c>
      <c r="D4159" s="1">
        <v>-2.0</v>
      </c>
      <c r="E4159" s="1">
        <f t="shared" si="1"/>
        <v>42</v>
      </c>
      <c r="F4159" s="1" t="str">
        <f>VLOOKUP(E4159,State_code!$B$1:$C$56, 2, FALSE)</f>
        <v>PA</v>
      </c>
      <c r="G4159" s="1">
        <v>4208.0</v>
      </c>
      <c r="H4159" s="1">
        <v>-2.0</v>
      </c>
      <c r="I4159" s="1" t="s">
        <v>4802</v>
      </c>
      <c r="J4159" s="5">
        <v>2.0</v>
      </c>
    </row>
    <row r="4160" hidden="1">
      <c r="A4160" s="1" t="s">
        <v>4803</v>
      </c>
      <c r="B4160" s="1">
        <v>418658.0</v>
      </c>
      <c r="C4160" s="1">
        <v>2.0</v>
      </c>
      <c r="D4160" s="1">
        <v>-2.0</v>
      </c>
      <c r="E4160" s="1">
        <f t="shared" si="1"/>
        <v>42</v>
      </c>
      <c r="F4160" s="1" t="str">
        <f>VLOOKUP(E4160,State_code!$B$1:$C$56, 2, FALSE)</f>
        <v>PA</v>
      </c>
      <c r="G4160" s="1">
        <v>4212.0</v>
      </c>
      <c r="H4160" s="1">
        <v>-2.0</v>
      </c>
      <c r="I4160" s="1" t="s">
        <v>4803</v>
      </c>
      <c r="J4160" s="5">
        <v>2.0</v>
      </c>
    </row>
    <row r="4161" hidden="1">
      <c r="A4161" s="1" t="s">
        <v>4804</v>
      </c>
      <c r="B4161" s="1">
        <v>418764.0</v>
      </c>
      <c r="C4161" s="1">
        <v>9.0</v>
      </c>
      <c r="D4161" s="1">
        <v>-2.0</v>
      </c>
      <c r="E4161" s="1">
        <f t="shared" si="1"/>
        <v>72</v>
      </c>
      <c r="F4161" s="1" t="str">
        <f>VLOOKUP(E4161,State_code!$B$1:$C$56, 2, FALSE)</f>
        <v>PR</v>
      </c>
      <c r="G4161" s="1">
        <v>7298.0</v>
      </c>
      <c r="H4161" s="1" t="e">
        <v>#N/A</v>
      </c>
      <c r="I4161" s="1" t="s">
        <v>4804</v>
      </c>
      <c r="J4161" s="5">
        <v>2.0</v>
      </c>
    </row>
    <row r="4162" hidden="1">
      <c r="A4162" s="1" t="s">
        <v>4805</v>
      </c>
      <c r="B4162" s="1">
        <v>418773.0</v>
      </c>
      <c r="C4162" s="1">
        <v>9.0</v>
      </c>
      <c r="D4162" s="1">
        <v>-2.0</v>
      </c>
      <c r="E4162" s="1">
        <f t="shared" si="1"/>
        <v>72</v>
      </c>
      <c r="F4162" s="1" t="str">
        <f>VLOOKUP(E4162,State_code!$B$1:$C$56, 2, FALSE)</f>
        <v>PR</v>
      </c>
      <c r="G4162" s="1">
        <v>7298.0</v>
      </c>
      <c r="H4162" s="1">
        <v>-2.0</v>
      </c>
      <c r="I4162" s="1" t="s">
        <v>4805</v>
      </c>
      <c r="J4162" s="5">
        <v>2.0</v>
      </c>
    </row>
    <row r="4163" hidden="1">
      <c r="A4163" s="1" t="s">
        <v>4806</v>
      </c>
      <c r="B4163" s="1">
        <v>418782.0</v>
      </c>
      <c r="C4163" s="1">
        <v>9.0</v>
      </c>
      <c r="D4163" s="1">
        <v>-2.0</v>
      </c>
      <c r="E4163" s="1">
        <f t="shared" si="1"/>
        <v>72</v>
      </c>
      <c r="F4163" s="1" t="str">
        <f>VLOOKUP(E4163,State_code!$B$1:$C$56, 2, FALSE)</f>
        <v>PR</v>
      </c>
      <c r="G4163" s="1">
        <v>7298.0</v>
      </c>
      <c r="H4163" s="1">
        <v>-2.0</v>
      </c>
      <c r="I4163" s="1" t="s">
        <v>4806</v>
      </c>
      <c r="J4163" s="5">
        <v>2.0</v>
      </c>
    </row>
    <row r="4164" hidden="1">
      <c r="A4164" s="1" t="s">
        <v>4807</v>
      </c>
      <c r="B4164" s="1">
        <v>418889.0</v>
      </c>
      <c r="C4164" s="1">
        <v>5.0</v>
      </c>
      <c r="D4164" s="1">
        <v>11.0</v>
      </c>
      <c r="E4164" s="1">
        <f t="shared" si="1"/>
        <v>47</v>
      </c>
      <c r="F4164" s="1" t="str">
        <f>VLOOKUP(E4164,State_code!$B$1:$C$56, 2, FALSE)</f>
        <v>TN</v>
      </c>
      <c r="G4164" s="1">
        <v>4707.0</v>
      </c>
      <c r="H4164" s="1">
        <v>-2.0</v>
      </c>
      <c r="I4164" s="1" t="s">
        <v>4807</v>
      </c>
      <c r="J4164" s="5">
        <v>2.0</v>
      </c>
    </row>
    <row r="4165" hidden="1">
      <c r="A4165" s="1" t="s">
        <v>4808</v>
      </c>
      <c r="B4165" s="1">
        <v>418913.0</v>
      </c>
      <c r="C4165" s="1">
        <v>6.0</v>
      </c>
      <c r="D4165" s="1">
        <v>-2.0</v>
      </c>
      <c r="E4165" s="1">
        <f t="shared" si="1"/>
        <v>48</v>
      </c>
      <c r="F4165" s="1" t="str">
        <f>VLOOKUP(E4165,State_code!$B$1:$C$56, 2, FALSE)</f>
        <v>TX</v>
      </c>
      <c r="G4165" s="1">
        <v>4816.0</v>
      </c>
      <c r="H4165" s="1">
        <v>-2.0</v>
      </c>
      <c r="I4165" s="1" t="s">
        <v>4808</v>
      </c>
      <c r="J4165" s="5">
        <v>2.0</v>
      </c>
    </row>
    <row r="4166" hidden="1">
      <c r="A4166" s="1" t="s">
        <v>4809</v>
      </c>
      <c r="B4166" s="1">
        <v>418968.0</v>
      </c>
      <c r="C4166" s="1">
        <v>6.0</v>
      </c>
      <c r="D4166" s="1">
        <v>-2.0</v>
      </c>
      <c r="E4166" s="1">
        <f t="shared" si="1"/>
        <v>48</v>
      </c>
      <c r="F4166" s="1" t="str">
        <f>VLOOKUP(E4166,State_code!$B$1:$C$56, 2, FALSE)</f>
        <v>TX</v>
      </c>
      <c r="G4166" s="1">
        <v>4833.0</v>
      </c>
      <c r="H4166" s="1">
        <v>-2.0</v>
      </c>
      <c r="I4166" s="1" t="s">
        <v>4809</v>
      </c>
      <c r="J4166" s="5">
        <v>3.0</v>
      </c>
    </row>
    <row r="4167" hidden="1">
      <c r="A4167" s="1" t="s">
        <v>4810</v>
      </c>
      <c r="B4167" s="1">
        <v>419031.0</v>
      </c>
      <c r="C4167" s="1">
        <v>5.0</v>
      </c>
      <c r="D4167" s="1">
        <v>-2.0</v>
      </c>
      <c r="E4167" s="1">
        <f t="shared" si="1"/>
        <v>54</v>
      </c>
      <c r="F4167" s="1" t="str">
        <f>VLOOKUP(E4167,State_code!$B$1:$C$56, 2, FALSE)</f>
        <v>WV</v>
      </c>
      <c r="G4167" s="1">
        <v>5402.0</v>
      </c>
      <c r="H4167" s="1">
        <v>-2.0</v>
      </c>
      <c r="I4167" s="1" t="s">
        <v>4810</v>
      </c>
      <c r="J4167" s="5">
        <v>1.0</v>
      </c>
    </row>
    <row r="4168" hidden="1">
      <c r="A4168" s="1" t="s">
        <v>4811</v>
      </c>
      <c r="B4168" s="1">
        <v>419095.0</v>
      </c>
      <c r="C4168" s="1">
        <v>1.0</v>
      </c>
      <c r="D4168" s="1">
        <v>-2.0</v>
      </c>
      <c r="E4168" s="1">
        <f t="shared" si="1"/>
        <v>25</v>
      </c>
      <c r="F4168" s="1" t="str">
        <f>VLOOKUP(E4168,State_code!$B$1:$C$56, 2, FALSE)</f>
        <v>MA</v>
      </c>
      <c r="G4168" s="1">
        <v>2501.0</v>
      </c>
      <c r="H4168" s="1">
        <v>-2.0</v>
      </c>
      <c r="I4168" s="1" t="s">
        <v>4811</v>
      </c>
      <c r="J4168" s="5">
        <v>2.0</v>
      </c>
    </row>
    <row r="4169" hidden="1">
      <c r="A4169" s="1" t="s">
        <v>4812</v>
      </c>
      <c r="B4169" s="1">
        <v>419183.0</v>
      </c>
      <c r="C4169" s="1">
        <v>8.0</v>
      </c>
      <c r="D4169" s="1">
        <v>-2.0</v>
      </c>
      <c r="E4169" s="1">
        <f t="shared" si="1"/>
        <v>6</v>
      </c>
      <c r="F4169" s="1" t="str">
        <f>VLOOKUP(E4169,State_code!$B$1:$C$56, 2, FALSE)</f>
        <v>CA</v>
      </c>
      <c r="G4169" s="1">
        <v>624.0</v>
      </c>
      <c r="H4169" s="1">
        <v>-2.0</v>
      </c>
      <c r="I4169" s="1" t="s">
        <v>4812</v>
      </c>
      <c r="J4169" s="5">
        <v>2.0</v>
      </c>
    </row>
    <row r="4170" hidden="1">
      <c r="A4170" s="1" t="s">
        <v>4813</v>
      </c>
      <c r="B4170" s="1">
        <v>419217.0</v>
      </c>
      <c r="C4170" s="1">
        <v>5.0</v>
      </c>
      <c r="D4170" s="1">
        <v>-2.0</v>
      </c>
      <c r="E4170" s="1">
        <f t="shared" si="1"/>
        <v>12</v>
      </c>
      <c r="F4170" s="1" t="str">
        <f>VLOOKUP(E4170,State_code!$B$1:$C$56, 2, FALSE)</f>
        <v>FL</v>
      </c>
      <c r="G4170" s="1">
        <v>1227.0</v>
      </c>
      <c r="H4170" s="1">
        <v>-2.0</v>
      </c>
      <c r="I4170" s="1" t="s">
        <v>4813</v>
      </c>
      <c r="J4170" s="5">
        <v>3.0</v>
      </c>
    </row>
    <row r="4171" hidden="1">
      <c r="A4171" s="1" t="s">
        <v>3299</v>
      </c>
      <c r="B4171" s="1">
        <v>419226.0</v>
      </c>
      <c r="C4171" s="1">
        <v>5.0</v>
      </c>
      <c r="D4171" s="1">
        <v>-2.0</v>
      </c>
      <c r="E4171" s="1">
        <f t="shared" si="1"/>
        <v>12</v>
      </c>
      <c r="F4171" s="1" t="str">
        <f>VLOOKUP(E4171,State_code!$B$1:$C$56, 2, FALSE)</f>
        <v>FL</v>
      </c>
      <c r="G4171" s="1">
        <v>1203.0</v>
      </c>
      <c r="H4171" s="1">
        <v>-2.0</v>
      </c>
      <c r="I4171" s="1" t="s">
        <v>3299</v>
      </c>
      <c r="J4171" s="5">
        <v>4.0</v>
      </c>
    </row>
    <row r="4172" hidden="1">
      <c r="A4172" s="1" t="s">
        <v>4814</v>
      </c>
      <c r="B4172" s="1">
        <v>419235.0</v>
      </c>
      <c r="C4172" s="1">
        <v>5.0</v>
      </c>
      <c r="D4172" s="1">
        <v>-2.0</v>
      </c>
      <c r="E4172" s="1">
        <f t="shared" si="1"/>
        <v>13</v>
      </c>
      <c r="F4172" s="1" t="str">
        <f>VLOOKUP(E4172,State_code!$B$1:$C$56, 2, FALSE)</f>
        <v>GA</v>
      </c>
      <c r="G4172" s="1">
        <v>1303.0</v>
      </c>
      <c r="H4172" s="1">
        <v>-2.0</v>
      </c>
      <c r="I4172" s="1" t="s">
        <v>4814</v>
      </c>
      <c r="J4172" s="5">
        <v>2.0</v>
      </c>
    </row>
    <row r="4173" hidden="1">
      <c r="A4173" s="1" t="s">
        <v>4815</v>
      </c>
      <c r="B4173" s="1">
        <v>419244.0</v>
      </c>
      <c r="C4173" s="1">
        <v>5.0</v>
      </c>
      <c r="D4173" s="1">
        <v>1.0</v>
      </c>
      <c r="E4173" s="1">
        <f t="shared" si="1"/>
        <v>13</v>
      </c>
      <c r="F4173" s="1" t="str">
        <f>VLOOKUP(E4173,State_code!$B$1:$C$56, 2, FALSE)</f>
        <v>GA</v>
      </c>
      <c r="G4173" s="1">
        <v>1307.0</v>
      </c>
      <c r="H4173" s="1">
        <v>-2.0</v>
      </c>
      <c r="I4173" s="1" t="s">
        <v>4815</v>
      </c>
      <c r="J4173" s="5">
        <v>3.0</v>
      </c>
    </row>
    <row r="4174" hidden="1">
      <c r="A4174" s="1" t="s">
        <v>4816</v>
      </c>
      <c r="B4174" s="1">
        <v>419253.0</v>
      </c>
      <c r="C4174" s="1">
        <v>3.0</v>
      </c>
      <c r="D4174" s="1">
        <v>-2.0</v>
      </c>
      <c r="E4174" s="1">
        <f t="shared" si="1"/>
        <v>17</v>
      </c>
      <c r="F4174" s="1" t="str">
        <f>VLOOKUP(E4174,State_code!$B$1:$C$56, 2, FALSE)</f>
        <v>IL</v>
      </c>
      <c r="G4174" s="1">
        <v>1708.0</v>
      </c>
      <c r="H4174" s="1">
        <v>-2.0</v>
      </c>
      <c r="I4174" s="1" t="s">
        <v>4816</v>
      </c>
      <c r="J4174" s="5">
        <v>2.0</v>
      </c>
    </row>
    <row r="4175" hidden="1">
      <c r="A4175" s="1" t="s">
        <v>4817</v>
      </c>
      <c r="B4175" s="1">
        <v>419280.0</v>
      </c>
      <c r="C4175" s="1">
        <v>4.0</v>
      </c>
      <c r="D4175" s="1">
        <v>-2.0</v>
      </c>
      <c r="E4175" s="1">
        <f t="shared" si="1"/>
        <v>29</v>
      </c>
      <c r="F4175" s="1" t="str">
        <f>VLOOKUP(E4175,State_code!$B$1:$C$56, 2, FALSE)</f>
        <v>MO</v>
      </c>
      <c r="G4175" s="1">
        <v>2907.0</v>
      </c>
      <c r="H4175" s="1">
        <v>-2.0</v>
      </c>
      <c r="I4175" s="1" t="s">
        <v>4817</v>
      </c>
      <c r="J4175" s="5">
        <v>2.0</v>
      </c>
    </row>
    <row r="4176" hidden="1">
      <c r="A4176" s="1" t="s">
        <v>4818</v>
      </c>
      <c r="B4176" s="1">
        <v>419341.0</v>
      </c>
      <c r="C4176" s="1">
        <v>2.0</v>
      </c>
      <c r="D4176" s="1">
        <v>12.0</v>
      </c>
      <c r="E4176" s="1">
        <f t="shared" si="1"/>
        <v>42</v>
      </c>
      <c r="F4176" s="1" t="str">
        <f>VLOOKUP(E4176,State_code!$B$1:$C$56, 2, FALSE)</f>
        <v>PA</v>
      </c>
      <c r="G4176" s="1">
        <v>4203.0</v>
      </c>
      <c r="H4176" s="1">
        <v>-2.0</v>
      </c>
      <c r="I4176" s="1" t="s">
        <v>4818</v>
      </c>
      <c r="J4176" s="5">
        <v>1.0</v>
      </c>
    </row>
    <row r="4177" hidden="1">
      <c r="A4177" s="1" t="s">
        <v>4819</v>
      </c>
      <c r="B4177" s="1">
        <v>419420.0</v>
      </c>
      <c r="C4177" s="1">
        <v>5.0</v>
      </c>
      <c r="D4177" s="1">
        <v>-2.0</v>
      </c>
      <c r="E4177" s="1">
        <f t="shared" si="1"/>
        <v>54</v>
      </c>
      <c r="F4177" s="1" t="str">
        <f>VLOOKUP(E4177,State_code!$B$1:$C$56, 2, FALSE)</f>
        <v>WV</v>
      </c>
      <c r="G4177" s="1">
        <v>5401.0</v>
      </c>
      <c r="H4177" s="1">
        <v>-2.0</v>
      </c>
      <c r="I4177" s="1" t="s">
        <v>4819</v>
      </c>
      <c r="J4177" s="5">
        <v>2.0</v>
      </c>
    </row>
    <row r="4178" hidden="1">
      <c r="A4178" s="1" t="s">
        <v>4820</v>
      </c>
      <c r="B4178" s="1">
        <v>419484.0</v>
      </c>
      <c r="C4178" s="1">
        <v>2.0</v>
      </c>
      <c r="D4178" s="1">
        <v>-2.0</v>
      </c>
      <c r="E4178" s="1">
        <f t="shared" si="1"/>
        <v>42</v>
      </c>
      <c r="F4178" s="1" t="str">
        <f>VLOOKUP(E4178,State_code!$B$1:$C$56, 2, FALSE)</f>
        <v>PA</v>
      </c>
      <c r="G4178" s="1">
        <v>4216.0</v>
      </c>
      <c r="H4178" s="1">
        <v>-2.0</v>
      </c>
      <c r="I4178" s="1" t="s">
        <v>4820</v>
      </c>
      <c r="J4178" s="5">
        <v>1.0</v>
      </c>
    </row>
    <row r="4179" hidden="1">
      <c r="A4179" s="1" t="s">
        <v>4821</v>
      </c>
      <c r="B4179" s="1">
        <v>419633.0</v>
      </c>
      <c r="C4179" s="1">
        <v>6.0</v>
      </c>
      <c r="D4179" s="1">
        <v>-2.0</v>
      </c>
      <c r="E4179" s="1">
        <f t="shared" si="1"/>
        <v>48</v>
      </c>
      <c r="F4179" s="1" t="str">
        <f>VLOOKUP(E4179,State_code!$B$1:$C$56, 2, FALSE)</f>
        <v>TX</v>
      </c>
      <c r="G4179" s="1">
        <v>4811.0</v>
      </c>
      <c r="H4179" s="1">
        <v>-2.0</v>
      </c>
      <c r="I4179" s="1" t="s">
        <v>4821</v>
      </c>
      <c r="J4179" s="5">
        <v>2.0</v>
      </c>
    </row>
    <row r="4180" hidden="1">
      <c r="A4180" s="1" t="s">
        <v>4822</v>
      </c>
      <c r="B4180" s="1">
        <v>419703.0</v>
      </c>
      <c r="C4180" s="1">
        <v>9.0</v>
      </c>
      <c r="D4180" s="1">
        <v>-2.0</v>
      </c>
      <c r="E4180" s="1">
        <f t="shared" si="1"/>
        <v>72</v>
      </c>
      <c r="F4180" s="1" t="str">
        <f>VLOOKUP(E4180,State_code!$B$1:$C$56, 2, FALSE)</f>
        <v>PR</v>
      </c>
      <c r="G4180" s="1">
        <v>7298.0</v>
      </c>
      <c r="H4180" s="1">
        <v>-2.0</v>
      </c>
      <c r="I4180" s="1" t="s">
        <v>4822</v>
      </c>
      <c r="J4180" s="5">
        <v>2.0</v>
      </c>
    </row>
    <row r="4181" hidden="1">
      <c r="A4181" s="1" t="s">
        <v>4823</v>
      </c>
      <c r="B4181" s="1">
        <v>419712.0</v>
      </c>
      <c r="C4181" s="1">
        <v>9.0</v>
      </c>
      <c r="D4181" s="1">
        <v>-2.0</v>
      </c>
      <c r="E4181" s="1">
        <f t="shared" si="1"/>
        <v>72</v>
      </c>
      <c r="F4181" s="1" t="str">
        <f>VLOOKUP(E4181,State_code!$B$1:$C$56, 2, FALSE)</f>
        <v>PR</v>
      </c>
      <c r="G4181" s="1">
        <v>7298.0</v>
      </c>
      <c r="H4181" s="1">
        <v>-2.0</v>
      </c>
      <c r="I4181" s="1" t="s">
        <v>4823</v>
      </c>
      <c r="J4181" s="5">
        <v>2.0</v>
      </c>
    </row>
    <row r="4182" hidden="1">
      <c r="A4182" s="1" t="s">
        <v>4824</v>
      </c>
      <c r="B4182" s="1">
        <v>419721.0</v>
      </c>
      <c r="C4182" s="1">
        <v>9.0</v>
      </c>
      <c r="D4182" s="1">
        <v>-2.0</v>
      </c>
      <c r="E4182" s="1">
        <f t="shared" si="1"/>
        <v>72</v>
      </c>
      <c r="F4182" s="1" t="str">
        <f>VLOOKUP(E4182,State_code!$B$1:$C$56, 2, FALSE)</f>
        <v>PR</v>
      </c>
      <c r="G4182" s="1">
        <v>7298.0</v>
      </c>
      <c r="H4182" s="1">
        <v>-2.0</v>
      </c>
      <c r="I4182" s="1" t="s">
        <v>4824</v>
      </c>
      <c r="J4182" s="5">
        <v>4.0</v>
      </c>
    </row>
    <row r="4183" hidden="1">
      <c r="A4183" s="1" t="s">
        <v>4825</v>
      </c>
      <c r="B4183" s="1">
        <v>420024.0</v>
      </c>
      <c r="C4183" s="1">
        <v>5.0</v>
      </c>
      <c r="D4183" s="1">
        <v>26.0</v>
      </c>
      <c r="E4183" s="1">
        <f t="shared" si="1"/>
        <v>51</v>
      </c>
      <c r="F4183" s="1" t="str">
        <f>VLOOKUP(E4183,State_code!$B$1:$C$56, 2, FALSE)</f>
        <v>VA</v>
      </c>
      <c r="G4183" s="1">
        <v>5103.0</v>
      </c>
      <c r="H4183" s="1">
        <v>-2.0</v>
      </c>
      <c r="I4183" s="1" t="s">
        <v>4825</v>
      </c>
      <c r="J4183" s="5">
        <v>1.0</v>
      </c>
    </row>
    <row r="4184" hidden="1">
      <c r="A4184" s="1" t="s">
        <v>4826</v>
      </c>
      <c r="B4184" s="1">
        <v>420042.0</v>
      </c>
      <c r="C4184" s="1">
        <v>8.0</v>
      </c>
      <c r="D4184" s="1">
        <v>22.0</v>
      </c>
      <c r="E4184" s="1">
        <f t="shared" si="1"/>
        <v>15</v>
      </c>
      <c r="F4184" s="1" t="str">
        <f>VLOOKUP(E4184,State_code!$B$1:$C$56, 2, FALSE)</f>
        <v>HI</v>
      </c>
      <c r="G4184" s="1">
        <v>1501.0</v>
      </c>
      <c r="H4184" s="1">
        <v>-2.0</v>
      </c>
      <c r="I4184" s="1" t="s">
        <v>4826</v>
      </c>
      <c r="J4184" s="5">
        <v>1.0</v>
      </c>
    </row>
    <row r="4185" hidden="1">
      <c r="A4185" s="1" t="s">
        <v>4827</v>
      </c>
      <c r="B4185" s="1">
        <v>420130.0</v>
      </c>
      <c r="C4185" s="1">
        <v>2.0</v>
      </c>
      <c r="D4185" s="1">
        <v>-2.0</v>
      </c>
      <c r="E4185" s="1">
        <f t="shared" si="1"/>
        <v>34</v>
      </c>
      <c r="F4185" s="1" t="str">
        <f>VLOOKUP(E4185,State_code!$B$1:$C$56, 2, FALSE)</f>
        <v>NJ</v>
      </c>
      <c r="G4185" s="1">
        <v>3401.0</v>
      </c>
      <c r="H4185" s="1">
        <v>-2.0</v>
      </c>
      <c r="I4185" s="1" t="s">
        <v>4827</v>
      </c>
      <c r="J4185" s="5">
        <v>1.0</v>
      </c>
    </row>
    <row r="4186" hidden="1">
      <c r="A4186" s="1" t="s">
        <v>4828</v>
      </c>
      <c r="B4186" s="1">
        <v>420246.0</v>
      </c>
      <c r="C4186" s="1">
        <v>6.0</v>
      </c>
      <c r="D4186" s="1">
        <v>26.0</v>
      </c>
      <c r="E4186" s="1">
        <f t="shared" si="1"/>
        <v>4</v>
      </c>
      <c r="F4186" s="1" t="str">
        <f>VLOOKUP(E4186,State_code!$B$1:$C$56, 2, FALSE)</f>
        <v>AZ</v>
      </c>
      <c r="G4186" s="1">
        <v>404.0</v>
      </c>
      <c r="H4186" s="1">
        <v>-2.0</v>
      </c>
      <c r="I4186" s="1" t="s">
        <v>4828</v>
      </c>
      <c r="J4186" s="5">
        <v>2.0</v>
      </c>
    </row>
    <row r="4187" hidden="1">
      <c r="A4187" s="1" t="s">
        <v>4829</v>
      </c>
      <c r="B4187" s="1">
        <v>420255.0</v>
      </c>
      <c r="C4187" s="1">
        <v>9.0</v>
      </c>
      <c r="D4187" s="1">
        <v>-2.0</v>
      </c>
      <c r="E4187" s="1">
        <f t="shared" si="1"/>
        <v>72</v>
      </c>
      <c r="F4187" s="1" t="str">
        <f>VLOOKUP(E4187,State_code!$B$1:$C$56, 2, FALSE)</f>
        <v>PR</v>
      </c>
      <c r="G4187" s="1">
        <v>7298.0</v>
      </c>
      <c r="H4187" s="1">
        <v>-2.0</v>
      </c>
      <c r="I4187" s="1" t="s">
        <v>4829</v>
      </c>
      <c r="J4187" s="5">
        <v>2.0</v>
      </c>
    </row>
    <row r="4188" hidden="1">
      <c r="A4188" s="1" t="s">
        <v>4830</v>
      </c>
      <c r="B4188" s="1">
        <v>420325.0</v>
      </c>
      <c r="C4188" s="1">
        <v>2.0</v>
      </c>
      <c r="D4188" s="1">
        <v>24.0</v>
      </c>
      <c r="E4188" s="1">
        <f t="shared" si="1"/>
        <v>36</v>
      </c>
      <c r="F4188" s="1" t="str">
        <f>VLOOKUP(E4188,State_code!$B$1:$C$56, 2, FALSE)</f>
        <v>NY</v>
      </c>
      <c r="G4188" s="1">
        <v>3617.0</v>
      </c>
      <c r="H4188" s="1">
        <v>-2.0</v>
      </c>
      <c r="I4188" s="1" t="s">
        <v>4830</v>
      </c>
      <c r="J4188" s="5">
        <v>3.0</v>
      </c>
    </row>
    <row r="4189" hidden="1">
      <c r="A4189" s="1" t="s">
        <v>4831</v>
      </c>
      <c r="B4189" s="1">
        <v>420343.0</v>
      </c>
      <c r="C4189" s="1">
        <v>2.0</v>
      </c>
      <c r="D4189" s="1">
        <v>-2.0</v>
      </c>
      <c r="E4189" s="1">
        <f t="shared" si="1"/>
        <v>34</v>
      </c>
      <c r="F4189" s="1" t="str">
        <f>VLOOKUP(E4189,State_code!$B$1:$C$56, 2, FALSE)</f>
        <v>NJ</v>
      </c>
      <c r="G4189" s="1">
        <v>3405.0</v>
      </c>
      <c r="H4189" s="1">
        <v>-2.0</v>
      </c>
      <c r="I4189" s="1" t="s">
        <v>4831</v>
      </c>
      <c r="J4189" s="5">
        <v>2.0</v>
      </c>
    </row>
    <row r="4190" hidden="1">
      <c r="A4190" s="1" t="s">
        <v>4832</v>
      </c>
      <c r="B4190" s="1">
        <v>420370.0</v>
      </c>
      <c r="C4190" s="1">
        <v>2.0</v>
      </c>
      <c r="D4190" s="1">
        <v>7.0</v>
      </c>
      <c r="E4190" s="1">
        <f t="shared" si="1"/>
        <v>11</v>
      </c>
      <c r="F4190" s="1" t="str">
        <f>VLOOKUP(E4190,State_code!$B$1:$C$56, 2, FALSE)</f>
        <v>DC</v>
      </c>
      <c r="G4190" s="1">
        <v>1198.0</v>
      </c>
      <c r="H4190" s="1">
        <v>-2.0</v>
      </c>
      <c r="I4190" s="1" t="s">
        <v>4832</v>
      </c>
      <c r="J4190" s="5">
        <v>2.0</v>
      </c>
    </row>
    <row r="4191" hidden="1">
      <c r="A4191" s="1" t="s">
        <v>4833</v>
      </c>
      <c r="B4191" s="1">
        <v>420398.0</v>
      </c>
      <c r="C4191" s="1">
        <v>6.0</v>
      </c>
      <c r="D4191" s="1">
        <v>2.0</v>
      </c>
      <c r="E4191" s="1">
        <f t="shared" si="1"/>
        <v>48</v>
      </c>
      <c r="F4191" s="1" t="str">
        <f>VLOOKUP(E4191,State_code!$B$1:$C$56, 2, FALSE)</f>
        <v>TX</v>
      </c>
      <c r="G4191" s="1">
        <v>4820.0</v>
      </c>
      <c r="H4191" s="1">
        <v>-2.0</v>
      </c>
      <c r="I4191" s="1" t="s">
        <v>4833</v>
      </c>
      <c r="J4191" s="5">
        <v>2.0</v>
      </c>
    </row>
    <row r="4192" hidden="1">
      <c r="A4192" s="1" t="s">
        <v>4834</v>
      </c>
      <c r="B4192" s="1">
        <v>420431.0</v>
      </c>
      <c r="C4192" s="1">
        <v>5.0</v>
      </c>
      <c r="D4192" s="1">
        <v>8.0</v>
      </c>
      <c r="E4192" s="1">
        <f t="shared" si="1"/>
        <v>13</v>
      </c>
      <c r="F4192" s="1" t="str">
        <f>VLOOKUP(E4192,State_code!$B$1:$C$56, 2, FALSE)</f>
        <v>GA</v>
      </c>
      <c r="G4192" s="1">
        <v>1312.0</v>
      </c>
      <c r="H4192" s="1">
        <v>-2.0</v>
      </c>
      <c r="I4192" s="1" t="s">
        <v>4834</v>
      </c>
      <c r="J4192" s="5">
        <v>3.0</v>
      </c>
    </row>
    <row r="4193" hidden="1">
      <c r="A4193" s="1" t="s">
        <v>4835</v>
      </c>
      <c r="B4193" s="1">
        <v>420440.0</v>
      </c>
      <c r="C4193" s="1">
        <v>1.0</v>
      </c>
      <c r="D4193" s="1">
        <v>3.0</v>
      </c>
      <c r="E4193" s="1">
        <f t="shared" si="1"/>
        <v>23</v>
      </c>
      <c r="F4193" s="1" t="str">
        <f>VLOOKUP(E4193,State_code!$B$1:$C$56, 2, FALSE)</f>
        <v>ME</v>
      </c>
      <c r="G4193" s="1">
        <v>2301.0</v>
      </c>
      <c r="H4193" s="1">
        <v>-2.0</v>
      </c>
      <c r="I4193" s="1" t="s">
        <v>4835</v>
      </c>
      <c r="J4193" s="5">
        <v>2.0</v>
      </c>
    </row>
    <row r="4194" hidden="1">
      <c r="A4194" s="1" t="s">
        <v>4836</v>
      </c>
      <c r="B4194" s="1">
        <v>420468.0</v>
      </c>
      <c r="C4194" s="1">
        <v>2.0</v>
      </c>
      <c r="D4194" s="1">
        <v>-2.0</v>
      </c>
      <c r="E4194" s="1">
        <f t="shared" si="1"/>
        <v>36</v>
      </c>
      <c r="F4194" s="1" t="str">
        <f>VLOOKUP(E4194,State_code!$B$1:$C$56, 2, FALSE)</f>
        <v>NY</v>
      </c>
      <c r="G4194" s="1">
        <v>3601.0</v>
      </c>
      <c r="H4194" s="1">
        <v>-2.0</v>
      </c>
      <c r="I4194" s="1" t="s">
        <v>4836</v>
      </c>
      <c r="J4194" s="5">
        <v>2.0</v>
      </c>
    </row>
    <row r="4195" hidden="1">
      <c r="A4195" s="1" t="s">
        <v>4837</v>
      </c>
      <c r="B4195" s="1">
        <v>420538.0</v>
      </c>
      <c r="C4195" s="1">
        <v>5.0</v>
      </c>
      <c r="D4195" s="1">
        <v>8.0</v>
      </c>
      <c r="E4195" s="1">
        <f t="shared" si="1"/>
        <v>5</v>
      </c>
      <c r="F4195" s="1" t="str">
        <f>VLOOKUP(E4195,State_code!$B$1:$C$56, 2, FALSE)</f>
        <v>AR</v>
      </c>
      <c r="G4195" s="1">
        <v>501.0</v>
      </c>
      <c r="H4195" s="1">
        <v>-2.0</v>
      </c>
      <c r="I4195" s="1" t="s">
        <v>4837</v>
      </c>
      <c r="J4195" s="5">
        <v>2.0</v>
      </c>
    </row>
    <row r="4196" hidden="1">
      <c r="A4196" s="1" t="s">
        <v>4838</v>
      </c>
      <c r="B4196" s="1">
        <v>420556.0</v>
      </c>
      <c r="C4196" s="1">
        <v>8.0</v>
      </c>
      <c r="D4196" s="1">
        <v>3.0</v>
      </c>
      <c r="E4196" s="1">
        <f t="shared" si="1"/>
        <v>41</v>
      </c>
      <c r="F4196" s="1" t="str">
        <f>VLOOKUP(E4196,State_code!$B$1:$C$56, 2, FALSE)</f>
        <v>OR</v>
      </c>
      <c r="G4196" s="1">
        <v>4102.0</v>
      </c>
      <c r="H4196" s="1">
        <v>-2.0</v>
      </c>
      <c r="I4196" s="1" t="s">
        <v>4838</v>
      </c>
      <c r="J4196" s="5">
        <v>3.0</v>
      </c>
    </row>
    <row r="4197" hidden="1">
      <c r="A4197" s="1" t="s">
        <v>4839</v>
      </c>
      <c r="B4197" s="1">
        <v>420705.0</v>
      </c>
      <c r="C4197" s="1">
        <v>6.0</v>
      </c>
      <c r="D4197" s="1">
        <v>24.0</v>
      </c>
      <c r="E4197" s="1">
        <f t="shared" si="1"/>
        <v>48</v>
      </c>
      <c r="F4197" s="1" t="str">
        <f>VLOOKUP(E4197,State_code!$B$1:$C$56, 2, FALSE)</f>
        <v>TX</v>
      </c>
      <c r="G4197" s="1">
        <v>4832.0</v>
      </c>
      <c r="H4197" s="1">
        <v>-2.0</v>
      </c>
      <c r="I4197" s="1" t="s">
        <v>4839</v>
      </c>
      <c r="J4197" s="5">
        <v>2.0</v>
      </c>
    </row>
    <row r="4198" hidden="1">
      <c r="A4198" s="1" t="s">
        <v>464</v>
      </c>
      <c r="B4198" s="1">
        <v>420723.0</v>
      </c>
      <c r="C4198" s="1">
        <v>8.0</v>
      </c>
      <c r="D4198" s="1">
        <v>3.0</v>
      </c>
      <c r="E4198" s="1">
        <f t="shared" si="1"/>
        <v>41</v>
      </c>
      <c r="F4198" s="1" t="str">
        <f>VLOOKUP(E4198,State_code!$B$1:$C$56, 2, FALSE)</f>
        <v>OR</v>
      </c>
      <c r="G4198" s="1">
        <v>4101.0</v>
      </c>
      <c r="H4198" s="1">
        <v>-2.0</v>
      </c>
      <c r="I4198" s="1" t="s">
        <v>464</v>
      </c>
      <c r="J4198" s="5">
        <v>1.0</v>
      </c>
    </row>
    <row r="4199" hidden="1">
      <c r="A4199" s="1" t="s">
        <v>4840</v>
      </c>
      <c r="B4199" s="1">
        <v>420802.0</v>
      </c>
      <c r="C4199" s="1">
        <v>6.0</v>
      </c>
      <c r="D4199" s="1">
        <v>-2.0</v>
      </c>
      <c r="E4199" s="1">
        <f t="shared" si="1"/>
        <v>4</v>
      </c>
      <c r="F4199" s="1" t="str">
        <f>VLOOKUP(E4199,State_code!$B$1:$C$56, 2, FALSE)</f>
        <v>AZ</v>
      </c>
      <c r="G4199" s="1">
        <v>403.0</v>
      </c>
      <c r="H4199" s="1">
        <v>-2.0</v>
      </c>
      <c r="I4199" s="1" t="s">
        <v>4840</v>
      </c>
      <c r="J4199" s="5">
        <v>1.0</v>
      </c>
    </row>
    <row r="4200" hidden="1">
      <c r="A4200" s="1" t="s">
        <v>4841</v>
      </c>
      <c r="B4200" s="1">
        <v>420981.0</v>
      </c>
      <c r="C4200" s="1">
        <v>2.0</v>
      </c>
      <c r="D4200" s="1">
        <v>-2.0</v>
      </c>
      <c r="E4200" s="1">
        <f t="shared" si="1"/>
        <v>36</v>
      </c>
      <c r="F4200" s="1" t="str">
        <f>VLOOKUP(E4200,State_code!$B$1:$C$56, 2, FALSE)</f>
        <v>NY</v>
      </c>
      <c r="G4200" s="1">
        <v>3609.0</v>
      </c>
      <c r="H4200" s="1">
        <v>-2.0</v>
      </c>
      <c r="I4200" s="1" t="s">
        <v>4841</v>
      </c>
      <c r="J4200" s="5">
        <v>1.0</v>
      </c>
    </row>
    <row r="4201" hidden="1">
      <c r="A4201" s="1" t="s">
        <v>4842</v>
      </c>
      <c r="B4201" s="1">
        <v>421513.0</v>
      </c>
      <c r="C4201" s="1">
        <v>5.0</v>
      </c>
      <c r="D4201" s="1">
        <v>10.0</v>
      </c>
      <c r="E4201" s="1">
        <f t="shared" si="1"/>
        <v>21</v>
      </c>
      <c r="F4201" s="1" t="str">
        <f>VLOOKUP(E4201,State_code!$B$1:$C$56, 2, FALSE)</f>
        <v>KY</v>
      </c>
      <c r="G4201" s="1">
        <v>2101.0</v>
      </c>
      <c r="H4201" s="1">
        <v>-2.0</v>
      </c>
      <c r="I4201" s="1" t="s">
        <v>4842</v>
      </c>
      <c r="J4201" s="5">
        <v>2.0</v>
      </c>
    </row>
    <row r="4202" hidden="1">
      <c r="A4202" s="1" t="s">
        <v>4843</v>
      </c>
      <c r="B4202" s="1">
        <v>421610.0</v>
      </c>
      <c r="C4202" s="1">
        <v>7.0</v>
      </c>
      <c r="D4202" s="1">
        <v>-2.0</v>
      </c>
      <c r="E4202" s="1">
        <f t="shared" si="1"/>
        <v>49</v>
      </c>
      <c r="F4202" s="1" t="str">
        <f>VLOOKUP(E4202,State_code!$B$1:$C$56, 2, FALSE)</f>
        <v>UT</v>
      </c>
      <c r="G4202" s="1">
        <v>4902.0</v>
      </c>
      <c r="H4202" s="1">
        <v>-2.0</v>
      </c>
      <c r="I4202" s="1" t="s">
        <v>4843</v>
      </c>
      <c r="J4202" s="5">
        <v>1.0</v>
      </c>
    </row>
    <row r="4203" hidden="1">
      <c r="A4203" s="1" t="s">
        <v>4844</v>
      </c>
      <c r="B4203" s="1">
        <v>421665.0</v>
      </c>
      <c r="C4203" s="1">
        <v>3.0</v>
      </c>
      <c r="D4203" s="1">
        <v>-2.0</v>
      </c>
      <c r="E4203" s="1">
        <f t="shared" si="1"/>
        <v>26</v>
      </c>
      <c r="F4203" s="1" t="str">
        <f>VLOOKUP(E4203,State_code!$B$1:$C$56, 2, FALSE)</f>
        <v>MI</v>
      </c>
      <c r="G4203" s="1">
        <v>2602.0</v>
      </c>
      <c r="H4203" s="1">
        <v>-2.0</v>
      </c>
      <c r="I4203" s="1" t="s">
        <v>4844</v>
      </c>
      <c r="J4203" s="5">
        <v>1.0</v>
      </c>
    </row>
    <row r="4204" hidden="1">
      <c r="A4204" s="1" t="s">
        <v>4845</v>
      </c>
      <c r="B4204" s="1">
        <v>421708.0</v>
      </c>
      <c r="C4204" s="1">
        <v>6.0</v>
      </c>
      <c r="D4204" s="1">
        <v>10.0</v>
      </c>
      <c r="E4204" s="1">
        <f t="shared" si="1"/>
        <v>4</v>
      </c>
      <c r="F4204" s="1" t="str">
        <f>VLOOKUP(E4204,State_code!$B$1:$C$56, 2, FALSE)</f>
        <v>AZ</v>
      </c>
      <c r="G4204" s="1">
        <v>404.0</v>
      </c>
      <c r="H4204" s="1">
        <v>-2.0</v>
      </c>
      <c r="I4204" s="1" t="s">
        <v>4845</v>
      </c>
      <c r="J4204" s="5">
        <v>2.0</v>
      </c>
    </row>
    <row r="4205" hidden="1">
      <c r="A4205" s="1" t="s">
        <v>4846</v>
      </c>
      <c r="B4205" s="1">
        <v>421717.0</v>
      </c>
      <c r="C4205" s="1">
        <v>3.0</v>
      </c>
      <c r="D4205" s="1">
        <v>-2.0</v>
      </c>
      <c r="E4205" s="1">
        <f t="shared" si="1"/>
        <v>39</v>
      </c>
      <c r="F4205" s="1" t="str">
        <f>VLOOKUP(E4205,State_code!$B$1:$C$56, 2, FALSE)</f>
        <v>OH</v>
      </c>
      <c r="G4205" s="1">
        <v>3909.0</v>
      </c>
      <c r="H4205" s="1">
        <v>-2.0</v>
      </c>
      <c r="I4205" s="1" t="s">
        <v>4846</v>
      </c>
      <c r="J4205" s="5">
        <v>1.0</v>
      </c>
    </row>
    <row r="4206" hidden="1">
      <c r="A4206" s="1" t="s">
        <v>4847</v>
      </c>
      <c r="B4206" s="1">
        <v>421771.0</v>
      </c>
      <c r="C4206" s="1">
        <v>4.0</v>
      </c>
      <c r="D4206" s="1">
        <v>-2.0</v>
      </c>
      <c r="E4206" s="1">
        <f t="shared" si="1"/>
        <v>29</v>
      </c>
      <c r="F4206" s="1" t="str">
        <f>VLOOKUP(E4206,State_code!$B$1:$C$56, 2, FALSE)</f>
        <v>MO</v>
      </c>
      <c r="G4206" s="1">
        <v>2904.0</v>
      </c>
      <c r="H4206" s="1">
        <v>-2.0</v>
      </c>
      <c r="I4206" s="1" t="s">
        <v>4847</v>
      </c>
      <c r="J4206" s="5">
        <v>2.0</v>
      </c>
    </row>
    <row r="4207" hidden="1">
      <c r="A4207" s="1" t="s">
        <v>4848</v>
      </c>
      <c r="B4207" s="1">
        <v>421841.0</v>
      </c>
      <c r="C4207" s="1">
        <v>2.0</v>
      </c>
      <c r="D4207" s="1">
        <v>12.0</v>
      </c>
      <c r="E4207" s="1">
        <f t="shared" si="1"/>
        <v>36</v>
      </c>
      <c r="F4207" s="1" t="str">
        <f>VLOOKUP(E4207,State_code!$B$1:$C$56, 2, FALSE)</f>
        <v>NY</v>
      </c>
      <c r="G4207" s="1">
        <v>3612.0</v>
      </c>
      <c r="H4207" s="1">
        <v>-2.0</v>
      </c>
      <c r="I4207" s="1" t="s">
        <v>4848</v>
      </c>
      <c r="J4207" s="5">
        <v>2.0</v>
      </c>
    </row>
    <row r="4208" hidden="1">
      <c r="A4208" s="1" t="s">
        <v>4849</v>
      </c>
      <c r="B4208" s="1">
        <v>421878.0</v>
      </c>
      <c r="C4208" s="1">
        <v>2.0</v>
      </c>
      <c r="D4208" s="1">
        <v>26.0</v>
      </c>
      <c r="E4208" s="1">
        <f t="shared" si="1"/>
        <v>34</v>
      </c>
      <c r="F4208" s="1" t="str">
        <f>VLOOKUP(E4208,State_code!$B$1:$C$56, 2, FALSE)</f>
        <v>NJ</v>
      </c>
      <c r="G4208" s="1">
        <v>3408.0</v>
      </c>
      <c r="H4208" s="1">
        <v>-2.0</v>
      </c>
      <c r="I4208" s="1" t="s">
        <v>4849</v>
      </c>
      <c r="J4208" s="5">
        <v>1.0</v>
      </c>
    </row>
    <row r="4209" hidden="1">
      <c r="A4209" s="1" t="s">
        <v>4850</v>
      </c>
      <c r="B4209" s="1">
        <v>421896.0</v>
      </c>
      <c r="C4209" s="1">
        <v>9.0</v>
      </c>
      <c r="D4209" s="1">
        <v>-2.0</v>
      </c>
      <c r="E4209" s="1">
        <f t="shared" si="1"/>
        <v>72</v>
      </c>
      <c r="F4209" s="1" t="str">
        <f>VLOOKUP(E4209,State_code!$B$1:$C$56, 2, FALSE)</f>
        <v>PR</v>
      </c>
      <c r="G4209" s="1">
        <v>7298.0</v>
      </c>
      <c r="H4209" s="1">
        <v>-2.0</v>
      </c>
      <c r="I4209" s="1" t="s">
        <v>4850</v>
      </c>
      <c r="J4209" s="5">
        <v>1.0</v>
      </c>
    </row>
    <row r="4210" hidden="1">
      <c r="A4210" s="1" t="s">
        <v>4851</v>
      </c>
      <c r="B4210" s="1">
        <v>422020.0</v>
      </c>
      <c r="C4210" s="1">
        <v>8.0</v>
      </c>
      <c r="D4210" s="1">
        <v>11.0</v>
      </c>
      <c r="E4210" s="1">
        <f t="shared" si="1"/>
        <v>6</v>
      </c>
      <c r="F4210" s="1" t="str">
        <f>VLOOKUP(E4210,State_code!$B$1:$C$56, 2, FALSE)</f>
        <v>CA</v>
      </c>
      <c r="G4210" s="1">
        <v>621.0</v>
      </c>
      <c r="H4210" s="1">
        <v>-2.0</v>
      </c>
      <c r="I4210" s="1" t="s">
        <v>4851</v>
      </c>
      <c r="J4210" s="5">
        <v>1.0</v>
      </c>
    </row>
    <row r="4211" hidden="1">
      <c r="A4211" s="1" t="s">
        <v>4852</v>
      </c>
      <c r="B4211" s="1">
        <v>422695.0</v>
      </c>
      <c r="C4211" s="1">
        <v>8.0</v>
      </c>
      <c r="D4211" s="1">
        <v>26.0</v>
      </c>
      <c r="E4211" s="1">
        <f t="shared" si="1"/>
        <v>6</v>
      </c>
      <c r="F4211" s="1" t="str">
        <f>VLOOKUP(E4211,State_code!$B$1:$C$56, 2, FALSE)</f>
        <v>CA</v>
      </c>
      <c r="G4211" s="1">
        <v>647.0</v>
      </c>
      <c r="H4211" s="1">
        <v>-2.0</v>
      </c>
      <c r="I4211" s="1" t="s">
        <v>4852</v>
      </c>
      <c r="J4211" s="5">
        <v>1.0</v>
      </c>
    </row>
    <row r="4212" hidden="1">
      <c r="A4212" s="1" t="s">
        <v>4853</v>
      </c>
      <c r="B4212" s="1">
        <v>422835.0</v>
      </c>
      <c r="C4212" s="1">
        <v>8.0</v>
      </c>
      <c r="D4212" s="1">
        <v>-2.0</v>
      </c>
      <c r="E4212" s="1">
        <f t="shared" si="1"/>
        <v>6</v>
      </c>
      <c r="F4212" s="1" t="str">
        <f>VLOOKUP(E4212,State_code!$B$1:$C$56, 2, FALSE)</f>
        <v>CA</v>
      </c>
      <c r="G4212" s="1">
        <v>639.0</v>
      </c>
      <c r="H4212" s="1">
        <v>-2.0</v>
      </c>
      <c r="I4212" s="1" t="s">
        <v>4853</v>
      </c>
      <c r="J4212" s="5">
        <v>2.0</v>
      </c>
    </row>
    <row r="4213" hidden="1">
      <c r="A4213" s="1" t="s">
        <v>4854</v>
      </c>
      <c r="B4213" s="1">
        <v>423120.0</v>
      </c>
      <c r="C4213" s="1">
        <v>5.0</v>
      </c>
      <c r="D4213" s="1">
        <v>-2.0</v>
      </c>
      <c r="E4213" s="1">
        <f t="shared" si="1"/>
        <v>12</v>
      </c>
      <c r="F4213" s="1" t="str">
        <f>VLOOKUP(E4213,State_code!$B$1:$C$56, 2, FALSE)</f>
        <v>FL</v>
      </c>
      <c r="G4213" s="1">
        <v>1226.0</v>
      </c>
      <c r="H4213" s="1">
        <v>-2.0</v>
      </c>
      <c r="I4213" s="1" t="s">
        <v>4854</v>
      </c>
      <c r="J4213" s="5">
        <v>1.0</v>
      </c>
    </row>
    <row r="4214" hidden="1">
      <c r="A4214" s="1" t="s">
        <v>4855</v>
      </c>
      <c r="B4214" s="1">
        <v>423397.0</v>
      </c>
      <c r="C4214" s="1">
        <v>9.0</v>
      </c>
      <c r="D4214" s="1">
        <v>-2.0</v>
      </c>
      <c r="E4214" s="1">
        <f t="shared" si="1"/>
        <v>72</v>
      </c>
      <c r="F4214" s="1" t="str">
        <f>VLOOKUP(E4214,State_code!$B$1:$C$56, 2, FALSE)</f>
        <v>PR</v>
      </c>
      <c r="G4214" s="1">
        <v>7298.0</v>
      </c>
      <c r="H4214" s="1">
        <v>-2.0</v>
      </c>
      <c r="I4214" s="1" t="s">
        <v>4855</v>
      </c>
      <c r="J4214" s="5">
        <v>4.0</v>
      </c>
    </row>
    <row r="4215" hidden="1">
      <c r="A4215" s="1" t="s">
        <v>4856</v>
      </c>
      <c r="B4215" s="1">
        <v>423412.0</v>
      </c>
      <c r="C4215" s="1">
        <v>6.0</v>
      </c>
      <c r="D4215" s="1">
        <v>-2.0</v>
      </c>
      <c r="E4215" s="1">
        <f t="shared" si="1"/>
        <v>48</v>
      </c>
      <c r="F4215" s="1" t="str">
        <f>VLOOKUP(E4215,State_code!$B$1:$C$56, 2, FALSE)</f>
        <v>TX</v>
      </c>
      <c r="G4215" s="1">
        <v>4830.0</v>
      </c>
      <c r="H4215" s="1">
        <v>-2.0</v>
      </c>
      <c r="I4215" s="1" t="s">
        <v>4856</v>
      </c>
      <c r="J4215" s="5">
        <v>1.0</v>
      </c>
    </row>
    <row r="4216" hidden="1">
      <c r="A4216" s="1" t="s">
        <v>4857</v>
      </c>
      <c r="B4216" s="1">
        <v>423643.0</v>
      </c>
      <c r="C4216" s="1">
        <v>6.0</v>
      </c>
      <c r="D4216" s="1">
        <v>25.0</v>
      </c>
      <c r="E4216" s="1">
        <f t="shared" si="1"/>
        <v>4</v>
      </c>
      <c r="F4216" s="1" t="str">
        <f>VLOOKUP(E4216,State_code!$B$1:$C$56, 2, FALSE)</f>
        <v>AZ</v>
      </c>
      <c r="G4216" s="1">
        <v>408.0</v>
      </c>
      <c r="H4216" s="1">
        <v>-2.0</v>
      </c>
      <c r="I4216" s="1" t="s">
        <v>4857</v>
      </c>
      <c r="J4216" s="5">
        <v>3.0</v>
      </c>
    </row>
    <row r="4217" hidden="1">
      <c r="A4217" s="1" t="s">
        <v>4858</v>
      </c>
      <c r="B4217" s="1">
        <v>423652.0</v>
      </c>
      <c r="C4217" s="1">
        <v>8.0</v>
      </c>
      <c r="D4217" s="1">
        <v>6.0</v>
      </c>
      <c r="E4217" s="1">
        <f t="shared" si="1"/>
        <v>41</v>
      </c>
      <c r="F4217" s="1" t="str">
        <f>VLOOKUP(E4217,State_code!$B$1:$C$56, 2, FALSE)</f>
        <v>OR</v>
      </c>
      <c r="G4217" s="1">
        <v>4104.0</v>
      </c>
      <c r="H4217" s="1">
        <v>-2.0</v>
      </c>
      <c r="I4217" s="1" t="s">
        <v>4858</v>
      </c>
      <c r="J4217" s="5">
        <v>2.0</v>
      </c>
    </row>
    <row r="4218" hidden="1">
      <c r="A4218" s="1" t="s">
        <v>4859</v>
      </c>
      <c r="B4218" s="1">
        <v>425250.0</v>
      </c>
      <c r="C4218" s="1">
        <v>5.0</v>
      </c>
      <c r="D4218" s="1">
        <v>-2.0</v>
      </c>
      <c r="E4218" s="1">
        <f t="shared" si="1"/>
        <v>13</v>
      </c>
      <c r="F4218" s="1" t="str">
        <f>VLOOKUP(E4218,State_code!$B$1:$C$56, 2, FALSE)</f>
        <v>GA</v>
      </c>
      <c r="G4218" s="1">
        <v>1306.0</v>
      </c>
      <c r="H4218" s="1">
        <v>-2.0</v>
      </c>
      <c r="I4218" s="1" t="s">
        <v>4859</v>
      </c>
      <c r="J4218" s="5">
        <v>1.0</v>
      </c>
    </row>
    <row r="4219" hidden="1">
      <c r="A4219" s="1" t="s">
        <v>4860</v>
      </c>
      <c r="B4219" s="1">
        <v>425986.0</v>
      </c>
      <c r="C4219" s="1">
        <v>1.0</v>
      </c>
      <c r="D4219" s="1">
        <v>-2.0</v>
      </c>
      <c r="E4219" s="1">
        <f t="shared" si="1"/>
        <v>25</v>
      </c>
      <c r="F4219" s="1" t="str">
        <f>VLOOKUP(E4219,State_code!$B$1:$C$56, 2, FALSE)</f>
        <v>MA</v>
      </c>
      <c r="G4219" s="1">
        <v>2501.0</v>
      </c>
      <c r="H4219" s="1">
        <v>-2.0</v>
      </c>
      <c r="I4219" s="1" t="s">
        <v>4860</v>
      </c>
      <c r="J4219" s="5">
        <v>3.0</v>
      </c>
    </row>
    <row r="4220" hidden="1">
      <c r="A4220" s="1" t="s">
        <v>4861</v>
      </c>
      <c r="B4220" s="1">
        <v>426314.0</v>
      </c>
      <c r="C4220" s="1">
        <v>5.0</v>
      </c>
      <c r="D4220" s="1">
        <v>18.0</v>
      </c>
      <c r="E4220" s="1">
        <f t="shared" si="1"/>
        <v>12</v>
      </c>
      <c r="F4220" s="1" t="str">
        <f>VLOOKUP(E4220,State_code!$B$1:$C$56, 2, FALSE)</f>
        <v>FL</v>
      </c>
      <c r="G4220" s="1">
        <v>1206.0</v>
      </c>
      <c r="H4220" s="1">
        <v>-2.0</v>
      </c>
      <c r="I4220" s="1" t="s">
        <v>4861</v>
      </c>
      <c r="J4220" s="5">
        <v>3.0</v>
      </c>
    </row>
    <row r="4221" hidden="1">
      <c r="A4221" s="1" t="s">
        <v>4862</v>
      </c>
      <c r="B4221" s="1">
        <v>427308.0</v>
      </c>
      <c r="C4221" s="1">
        <v>2.0</v>
      </c>
      <c r="D4221" s="1">
        <v>-2.0</v>
      </c>
      <c r="E4221" s="1">
        <f t="shared" si="1"/>
        <v>36</v>
      </c>
      <c r="F4221" s="1" t="str">
        <f>VLOOKUP(E4221,State_code!$B$1:$C$56, 2, FALSE)</f>
        <v>NY</v>
      </c>
      <c r="G4221" s="1">
        <v>3611.0</v>
      </c>
      <c r="H4221" s="1">
        <v>80.0</v>
      </c>
      <c r="I4221" s="1" t="s">
        <v>4862</v>
      </c>
      <c r="J4221" s="5">
        <v>2.0</v>
      </c>
    </row>
    <row r="4222" hidden="1">
      <c r="A4222" s="1" t="s">
        <v>4863</v>
      </c>
      <c r="B4222" s="1">
        <v>427335.0</v>
      </c>
      <c r="C4222" s="1">
        <v>2.0</v>
      </c>
      <c r="D4222" s="1">
        <v>-2.0</v>
      </c>
      <c r="E4222" s="1">
        <f t="shared" si="1"/>
        <v>36</v>
      </c>
      <c r="F4222" s="1" t="str">
        <f>VLOOKUP(E4222,State_code!$B$1:$C$56, 2, FALSE)</f>
        <v>NY</v>
      </c>
      <c r="G4222" s="1">
        <v>3612.0</v>
      </c>
      <c r="H4222" s="1">
        <v>-2.0</v>
      </c>
      <c r="I4222" s="1" t="s">
        <v>4863</v>
      </c>
      <c r="J4222" s="5">
        <v>3.0</v>
      </c>
    </row>
    <row r="4223" hidden="1">
      <c r="A4223" s="1" t="s">
        <v>4864</v>
      </c>
      <c r="B4223" s="1">
        <v>427894.0</v>
      </c>
      <c r="C4223" s="1">
        <v>5.0</v>
      </c>
      <c r="D4223" s="1">
        <v>-2.0</v>
      </c>
      <c r="E4223" s="1">
        <f t="shared" si="1"/>
        <v>51</v>
      </c>
      <c r="F4223" s="1" t="str">
        <f>VLOOKUP(E4223,State_code!$B$1:$C$56, 2, FALSE)</f>
        <v>VA</v>
      </c>
      <c r="G4223" s="1">
        <v>5108.0</v>
      </c>
      <c r="H4223" s="1">
        <v>-2.0</v>
      </c>
      <c r="I4223" s="1" t="s">
        <v>4864</v>
      </c>
      <c r="J4223" s="5">
        <v>2.0</v>
      </c>
    </row>
    <row r="4224" hidden="1">
      <c r="A4224" s="1" t="s">
        <v>4865</v>
      </c>
      <c r="B4224" s="1">
        <v>427973.0</v>
      </c>
      <c r="C4224" s="1">
        <v>5.0</v>
      </c>
      <c r="D4224" s="1">
        <v>-2.0</v>
      </c>
      <c r="E4224" s="1">
        <f t="shared" si="1"/>
        <v>51</v>
      </c>
      <c r="F4224" s="1" t="str">
        <f>VLOOKUP(E4224,State_code!$B$1:$C$56, 2, FALSE)</f>
        <v>VA</v>
      </c>
      <c r="G4224" s="1">
        <v>5103.0</v>
      </c>
      <c r="H4224" s="1">
        <v>-2.0</v>
      </c>
      <c r="I4224" s="1" t="s">
        <v>4865</v>
      </c>
      <c r="J4224" s="5">
        <v>2.0</v>
      </c>
    </row>
    <row r="4225" hidden="1">
      <c r="A4225" s="1" t="s">
        <v>4866</v>
      </c>
      <c r="B4225" s="1">
        <v>427982.0</v>
      </c>
      <c r="C4225" s="1">
        <v>5.0</v>
      </c>
      <c r="D4225" s="1">
        <v>-2.0</v>
      </c>
      <c r="E4225" s="1">
        <f t="shared" si="1"/>
        <v>51</v>
      </c>
      <c r="F4225" s="1" t="str">
        <f>VLOOKUP(E4225,State_code!$B$1:$C$56, 2, FALSE)</f>
        <v>VA</v>
      </c>
      <c r="G4225" s="1">
        <v>5104.0</v>
      </c>
      <c r="H4225" s="1">
        <v>-2.0</v>
      </c>
      <c r="I4225" s="1" t="s">
        <v>4866</v>
      </c>
      <c r="J4225" s="5">
        <v>1.0</v>
      </c>
    </row>
    <row r="4226" hidden="1">
      <c r="A4226" s="1" t="s">
        <v>4867</v>
      </c>
      <c r="B4226" s="1">
        <v>427991.0</v>
      </c>
      <c r="C4226" s="1">
        <v>5.0</v>
      </c>
      <c r="D4226" s="1">
        <v>-2.0</v>
      </c>
      <c r="E4226" s="1">
        <f t="shared" si="1"/>
        <v>12</v>
      </c>
      <c r="F4226" s="1" t="str">
        <f>VLOOKUP(E4226,State_code!$B$1:$C$56, 2, FALSE)</f>
        <v>FL</v>
      </c>
      <c r="G4226" s="1">
        <v>1209.0</v>
      </c>
      <c r="H4226" s="1">
        <v>-2.0</v>
      </c>
      <c r="I4226" s="1" t="s">
        <v>4867</v>
      </c>
      <c r="J4226" s="5">
        <v>1.0</v>
      </c>
    </row>
    <row r="4227" hidden="1">
      <c r="A4227" s="1" t="s">
        <v>4868</v>
      </c>
      <c r="B4227" s="1">
        <v>428000.0</v>
      </c>
      <c r="C4227" s="1">
        <v>5.0</v>
      </c>
      <c r="D4227" s="1">
        <v>-2.0</v>
      </c>
      <c r="E4227" s="1">
        <f t="shared" si="1"/>
        <v>12</v>
      </c>
      <c r="F4227" s="1" t="str">
        <f>VLOOKUP(E4227,State_code!$B$1:$C$56, 2, FALSE)</f>
        <v>FL</v>
      </c>
      <c r="G4227" s="1">
        <v>1226.0</v>
      </c>
      <c r="H4227" s="1">
        <v>-2.0</v>
      </c>
      <c r="I4227" s="1" t="s">
        <v>4868</v>
      </c>
      <c r="J4227" s="5">
        <v>2.0</v>
      </c>
    </row>
    <row r="4228" hidden="1">
      <c r="A4228" s="1" t="s">
        <v>4869</v>
      </c>
      <c r="B4228" s="1">
        <v>428019.0</v>
      </c>
      <c r="C4228" s="1">
        <v>6.0</v>
      </c>
      <c r="D4228" s="1">
        <v>-2.0</v>
      </c>
      <c r="E4228" s="1">
        <f t="shared" si="1"/>
        <v>40</v>
      </c>
      <c r="F4228" s="1" t="str">
        <f>VLOOKUP(E4228,State_code!$B$1:$C$56, 2, FALSE)</f>
        <v>OK</v>
      </c>
      <c r="G4228" s="1">
        <v>4002.0</v>
      </c>
      <c r="H4228" s="1">
        <v>-2.0</v>
      </c>
      <c r="I4228" s="1" t="s">
        <v>4869</v>
      </c>
      <c r="J4228" s="5">
        <v>1.0</v>
      </c>
    </row>
    <row r="4229" hidden="1">
      <c r="A4229" s="1" t="s">
        <v>4870</v>
      </c>
      <c r="B4229" s="1">
        <v>428055.0</v>
      </c>
      <c r="C4229" s="1">
        <v>9.0</v>
      </c>
      <c r="D4229" s="1">
        <v>-2.0</v>
      </c>
      <c r="E4229" s="1">
        <f t="shared" si="1"/>
        <v>72</v>
      </c>
      <c r="F4229" s="1" t="str">
        <f>VLOOKUP(E4229,State_code!$B$1:$C$56, 2, FALSE)</f>
        <v>PR</v>
      </c>
      <c r="G4229" s="1">
        <v>7298.0</v>
      </c>
      <c r="H4229" s="1">
        <v>-2.0</v>
      </c>
      <c r="I4229" s="1" t="s">
        <v>4870</v>
      </c>
      <c r="J4229" s="5">
        <v>1.0</v>
      </c>
    </row>
    <row r="4230" hidden="1">
      <c r="A4230" s="1" t="s">
        <v>4871</v>
      </c>
      <c r="B4230" s="1">
        <v>428125.0</v>
      </c>
      <c r="C4230" s="1">
        <v>8.0</v>
      </c>
      <c r="D4230" s="1">
        <v>-2.0</v>
      </c>
      <c r="E4230" s="1">
        <f t="shared" si="1"/>
        <v>6</v>
      </c>
      <c r="F4230" s="1" t="str">
        <f>VLOOKUP(E4230,State_code!$B$1:$C$56, 2, FALSE)</f>
        <v>CA</v>
      </c>
      <c r="G4230" s="1">
        <v>642.0</v>
      </c>
      <c r="H4230" s="1">
        <v>-2.0</v>
      </c>
      <c r="I4230" s="1" t="s">
        <v>4871</v>
      </c>
      <c r="J4230" s="5">
        <v>3.0</v>
      </c>
    </row>
    <row r="4231" hidden="1">
      <c r="A4231" s="1" t="s">
        <v>4872</v>
      </c>
      <c r="B4231" s="1">
        <v>428170.0</v>
      </c>
      <c r="C4231" s="1">
        <v>5.0</v>
      </c>
      <c r="D4231" s="1">
        <v>10.0</v>
      </c>
      <c r="E4231" s="1">
        <f t="shared" si="1"/>
        <v>12</v>
      </c>
      <c r="F4231" s="1" t="str">
        <f>VLOOKUP(E4231,State_code!$B$1:$C$56, 2, FALSE)</f>
        <v>FL</v>
      </c>
      <c r="G4231" s="1">
        <v>1220.0</v>
      </c>
      <c r="H4231" s="1">
        <v>-2.0</v>
      </c>
      <c r="I4231" s="1" t="s">
        <v>4872</v>
      </c>
      <c r="J4231" s="5">
        <v>2.0</v>
      </c>
    </row>
    <row r="4232" hidden="1">
      <c r="A4232" s="1" t="s">
        <v>4873</v>
      </c>
      <c r="B4232" s="1">
        <v>428259.0</v>
      </c>
      <c r="C4232" s="1">
        <v>3.0</v>
      </c>
      <c r="D4232" s="1">
        <v>22.0</v>
      </c>
      <c r="E4232" s="1">
        <f t="shared" si="1"/>
        <v>55</v>
      </c>
      <c r="F4232" s="1" t="str">
        <f>VLOOKUP(E4232,State_code!$B$1:$C$56, 2, FALSE)</f>
        <v>WI</v>
      </c>
      <c r="G4232" s="1">
        <v>5505.0</v>
      </c>
      <c r="H4232" s="1">
        <v>52.0</v>
      </c>
      <c r="I4232" s="1" t="s">
        <v>4873</v>
      </c>
      <c r="J4232" s="5">
        <v>3.0</v>
      </c>
    </row>
    <row r="4233" hidden="1">
      <c r="A4233" s="1" t="s">
        <v>4874</v>
      </c>
      <c r="B4233" s="1">
        <v>428392.0</v>
      </c>
      <c r="C4233" s="1">
        <v>8.0</v>
      </c>
      <c r="D4233" s="1">
        <v>3.0</v>
      </c>
      <c r="E4233" s="1">
        <f t="shared" si="1"/>
        <v>41</v>
      </c>
      <c r="F4233" s="1" t="str">
        <f>VLOOKUP(E4233,State_code!$B$1:$C$56, 2, FALSE)</f>
        <v>OR</v>
      </c>
      <c r="G4233" s="1">
        <v>4102.0</v>
      </c>
      <c r="H4233" s="1">
        <v>-2.0</v>
      </c>
      <c r="I4233" s="1" t="s">
        <v>4874</v>
      </c>
      <c r="J4233" s="5">
        <v>1.0</v>
      </c>
    </row>
    <row r="4234" hidden="1">
      <c r="A4234" s="1" t="s">
        <v>4875</v>
      </c>
      <c r="B4234" s="1">
        <v>428426.0</v>
      </c>
      <c r="C4234" s="1">
        <v>8.0</v>
      </c>
      <c r="D4234" s="1">
        <v>-2.0</v>
      </c>
      <c r="E4234" s="1">
        <f t="shared" si="1"/>
        <v>6</v>
      </c>
      <c r="F4234" s="1" t="str">
        <f>VLOOKUP(E4234,State_code!$B$1:$C$56, 2, FALSE)</f>
        <v>CA</v>
      </c>
      <c r="G4234" s="1">
        <v>633.0</v>
      </c>
      <c r="H4234" s="1">
        <v>-2.0</v>
      </c>
      <c r="I4234" s="1" t="s">
        <v>4875</v>
      </c>
      <c r="J4234" s="5">
        <v>1.0</v>
      </c>
    </row>
    <row r="4235" hidden="1">
      <c r="A4235" s="1" t="s">
        <v>4876</v>
      </c>
      <c r="B4235" s="1">
        <v>428453.0</v>
      </c>
      <c r="C4235" s="1">
        <v>4.0</v>
      </c>
      <c r="D4235" s="1">
        <v>-2.0</v>
      </c>
      <c r="E4235" s="1">
        <f t="shared" si="1"/>
        <v>27</v>
      </c>
      <c r="F4235" s="1" t="str">
        <f>VLOOKUP(E4235,State_code!$B$1:$C$56, 2, FALSE)</f>
        <v>MN</v>
      </c>
      <c r="G4235" s="1">
        <v>2704.0</v>
      </c>
      <c r="H4235" s="1">
        <v>-2.0</v>
      </c>
      <c r="I4235" s="1" t="s">
        <v>4876</v>
      </c>
      <c r="J4235" s="5">
        <v>1.0</v>
      </c>
    </row>
    <row r="4236" hidden="1">
      <c r="A4236" s="1" t="s">
        <v>4877</v>
      </c>
      <c r="B4236" s="1">
        <v>429085.0</v>
      </c>
      <c r="C4236" s="1">
        <v>6.0</v>
      </c>
      <c r="D4236" s="1">
        <v>26.0</v>
      </c>
      <c r="E4236" s="1">
        <f t="shared" si="1"/>
        <v>48</v>
      </c>
      <c r="F4236" s="1" t="str">
        <f>VLOOKUP(E4236,State_code!$B$1:$C$56, 2, FALSE)</f>
        <v>TX</v>
      </c>
      <c r="G4236" s="1">
        <v>4807.0</v>
      </c>
      <c r="H4236" s="1">
        <v>-2.0</v>
      </c>
      <c r="I4236" s="1" t="s">
        <v>4877</v>
      </c>
      <c r="J4236" s="5">
        <v>2.0</v>
      </c>
    </row>
    <row r="4237" hidden="1">
      <c r="A4237" s="1" t="s">
        <v>4878</v>
      </c>
      <c r="B4237" s="1">
        <v>429094.0</v>
      </c>
      <c r="C4237" s="1">
        <v>6.0</v>
      </c>
      <c r="D4237" s="1">
        <v>26.0</v>
      </c>
      <c r="E4237" s="1">
        <f t="shared" si="1"/>
        <v>48</v>
      </c>
      <c r="F4237" s="1" t="str">
        <f>VLOOKUP(E4237,State_code!$B$1:$C$56, 2, FALSE)</f>
        <v>TX</v>
      </c>
      <c r="G4237" s="1">
        <v>4837.0</v>
      </c>
      <c r="H4237" s="1">
        <v>-2.0</v>
      </c>
      <c r="I4237" s="1" t="s">
        <v>4878</v>
      </c>
      <c r="J4237" s="5">
        <v>2.0</v>
      </c>
    </row>
    <row r="4238" hidden="1">
      <c r="A4238" s="1" t="s">
        <v>4879</v>
      </c>
      <c r="B4238" s="1">
        <v>429128.0</v>
      </c>
      <c r="C4238" s="1">
        <v>1.0</v>
      </c>
      <c r="D4238" s="1">
        <v>13.0</v>
      </c>
      <c r="E4238" s="1">
        <f t="shared" si="1"/>
        <v>25</v>
      </c>
      <c r="F4238" s="1" t="str">
        <f>VLOOKUP(E4238,State_code!$B$1:$C$56, 2, FALSE)</f>
        <v>MA</v>
      </c>
      <c r="G4238" s="1">
        <v>2507.0</v>
      </c>
      <c r="H4238" s="1">
        <v>-2.0</v>
      </c>
      <c r="I4238" s="1" t="s">
        <v>4879</v>
      </c>
      <c r="J4238" s="5">
        <v>2.0</v>
      </c>
    </row>
    <row r="4239" hidden="1">
      <c r="A4239" s="1" t="s">
        <v>4880</v>
      </c>
      <c r="B4239" s="1">
        <v>430184.0</v>
      </c>
      <c r="C4239" s="1">
        <v>2.0</v>
      </c>
      <c r="D4239" s="1">
        <v>29.0</v>
      </c>
      <c r="E4239" s="1">
        <f t="shared" si="1"/>
        <v>24</v>
      </c>
      <c r="F4239" s="1" t="str">
        <f>VLOOKUP(E4239,State_code!$B$1:$C$56, 2, FALSE)</f>
        <v>MD</v>
      </c>
      <c r="G4239" s="1">
        <v>2404.0</v>
      </c>
      <c r="H4239" s="1">
        <v>-2.0</v>
      </c>
      <c r="I4239" s="1" t="s">
        <v>4880</v>
      </c>
      <c r="J4239" s="5">
        <v>2.0</v>
      </c>
    </row>
    <row r="4240" hidden="1">
      <c r="A4240" s="1" t="s">
        <v>4881</v>
      </c>
      <c r="B4240" s="1">
        <v>430227.0</v>
      </c>
      <c r="C4240" s="1">
        <v>2.0</v>
      </c>
      <c r="D4240" s="1">
        <v>-2.0</v>
      </c>
      <c r="E4240" s="1">
        <f t="shared" si="1"/>
        <v>42</v>
      </c>
      <c r="F4240" s="1" t="str">
        <f>VLOOKUP(E4240,State_code!$B$1:$C$56, 2, FALSE)</f>
        <v>PA</v>
      </c>
      <c r="G4240" s="1">
        <v>4212.0</v>
      </c>
      <c r="H4240" s="1">
        <v>-2.0</v>
      </c>
      <c r="I4240" s="1" t="s">
        <v>4881</v>
      </c>
      <c r="J4240" s="5">
        <v>2.0</v>
      </c>
    </row>
    <row r="4241" hidden="1">
      <c r="A4241" s="1" t="s">
        <v>4882</v>
      </c>
      <c r="B4241" s="1">
        <v>430245.0</v>
      </c>
      <c r="C4241" s="1">
        <v>6.0</v>
      </c>
      <c r="D4241" s="1">
        <v>-2.0</v>
      </c>
      <c r="E4241" s="1">
        <f t="shared" si="1"/>
        <v>48</v>
      </c>
      <c r="F4241" s="1" t="str">
        <f>VLOOKUP(E4241,State_code!$B$1:$C$56, 2, FALSE)</f>
        <v>TX</v>
      </c>
      <c r="G4241" s="1">
        <v>4828.0</v>
      </c>
      <c r="H4241" s="1">
        <v>-2.0</v>
      </c>
      <c r="I4241" s="1" t="s">
        <v>4882</v>
      </c>
      <c r="J4241" s="5">
        <v>2.0</v>
      </c>
    </row>
    <row r="4242" hidden="1">
      <c r="A4242" s="1" t="s">
        <v>4883</v>
      </c>
      <c r="B4242" s="1">
        <v>430306.0</v>
      </c>
      <c r="C4242" s="1">
        <v>5.0</v>
      </c>
      <c r="D4242" s="1">
        <v>-2.0</v>
      </c>
      <c r="E4242" s="1">
        <f t="shared" si="1"/>
        <v>51</v>
      </c>
      <c r="F4242" s="1" t="str">
        <f>VLOOKUP(E4242,State_code!$B$1:$C$56, 2, FALSE)</f>
        <v>VA</v>
      </c>
      <c r="G4242" s="1">
        <v>5102.0</v>
      </c>
      <c r="H4242" s="1">
        <v>-2.0</v>
      </c>
      <c r="I4242" s="1" t="s">
        <v>4883</v>
      </c>
      <c r="J4242" s="5">
        <v>3.0</v>
      </c>
    </row>
    <row r="4243" hidden="1">
      <c r="A4243" s="1" t="s">
        <v>4884</v>
      </c>
      <c r="B4243" s="1">
        <v>430403.0</v>
      </c>
      <c r="C4243" s="1">
        <v>2.0</v>
      </c>
      <c r="D4243" s="1">
        <v>-2.0</v>
      </c>
      <c r="E4243" s="1">
        <f t="shared" si="1"/>
        <v>34</v>
      </c>
      <c r="F4243" s="1" t="str">
        <f>VLOOKUP(E4243,State_code!$B$1:$C$56, 2, FALSE)</f>
        <v>NJ</v>
      </c>
      <c r="G4243" s="1">
        <v>3402.0</v>
      </c>
      <c r="H4243" s="1">
        <v>-2.0</v>
      </c>
      <c r="I4243" s="1" t="s">
        <v>4884</v>
      </c>
      <c r="J4243" s="5">
        <v>2.0</v>
      </c>
    </row>
    <row r="4244" hidden="1">
      <c r="A4244" s="1" t="s">
        <v>4885</v>
      </c>
      <c r="B4244" s="1">
        <v>430564.0</v>
      </c>
      <c r="C4244" s="1">
        <v>2.0</v>
      </c>
      <c r="D4244" s="1">
        <v>-2.0</v>
      </c>
      <c r="E4244" s="1">
        <f t="shared" si="1"/>
        <v>36</v>
      </c>
      <c r="F4244" s="1" t="str">
        <f>VLOOKUP(E4244,State_code!$B$1:$C$56, 2, FALSE)</f>
        <v>NY</v>
      </c>
      <c r="G4244" s="1">
        <v>3612.0</v>
      </c>
      <c r="H4244" s="1">
        <v>-2.0</v>
      </c>
      <c r="I4244" s="1" t="s">
        <v>4885</v>
      </c>
      <c r="J4244" s="5">
        <v>2.0</v>
      </c>
    </row>
    <row r="4245" hidden="1">
      <c r="A4245" s="1" t="s">
        <v>4886</v>
      </c>
      <c r="B4245" s="1">
        <v>430582.0</v>
      </c>
      <c r="C4245" s="1">
        <v>5.0</v>
      </c>
      <c r="D4245" s="1">
        <v>-2.0</v>
      </c>
      <c r="E4245" s="1">
        <f t="shared" si="1"/>
        <v>12</v>
      </c>
      <c r="F4245" s="1" t="str">
        <f>VLOOKUP(E4245,State_code!$B$1:$C$56, 2, FALSE)</f>
        <v>FL</v>
      </c>
      <c r="G4245" s="1">
        <v>1227.0</v>
      </c>
      <c r="H4245" s="1">
        <v>-2.0</v>
      </c>
      <c r="I4245" s="1" t="s">
        <v>4886</v>
      </c>
      <c r="J4245" s="5">
        <v>2.0</v>
      </c>
    </row>
    <row r="4246" hidden="1">
      <c r="A4246" s="1" t="s">
        <v>4887</v>
      </c>
      <c r="B4246" s="1">
        <v>430670.0</v>
      </c>
      <c r="C4246" s="1">
        <v>9.0</v>
      </c>
      <c r="D4246" s="1">
        <v>25.0</v>
      </c>
      <c r="E4246" s="1">
        <f t="shared" si="1"/>
        <v>72</v>
      </c>
      <c r="F4246" s="1" t="str">
        <f>VLOOKUP(E4246,State_code!$B$1:$C$56, 2, FALSE)</f>
        <v>PR</v>
      </c>
      <c r="G4246" s="1">
        <v>7298.0</v>
      </c>
      <c r="H4246" s="1">
        <v>-2.0</v>
      </c>
      <c r="I4246" s="1" t="s">
        <v>4887</v>
      </c>
      <c r="J4246" s="5">
        <v>2.0</v>
      </c>
    </row>
    <row r="4247" hidden="1">
      <c r="A4247" s="1" t="s">
        <v>4888</v>
      </c>
      <c r="B4247" s="1">
        <v>430704.0</v>
      </c>
      <c r="C4247" s="1">
        <v>6.0</v>
      </c>
      <c r="D4247" s="1">
        <v>26.0</v>
      </c>
      <c r="E4247" s="1">
        <f t="shared" si="1"/>
        <v>48</v>
      </c>
      <c r="F4247" s="1" t="str">
        <f>VLOOKUP(E4247,State_code!$B$1:$C$56, 2, FALSE)</f>
        <v>TX</v>
      </c>
      <c r="G4247" s="1">
        <v>4837.0</v>
      </c>
      <c r="H4247" s="1">
        <v>-2.0</v>
      </c>
      <c r="I4247" s="1" t="s">
        <v>4888</v>
      </c>
      <c r="J4247" s="5">
        <v>1.0</v>
      </c>
    </row>
    <row r="4248" hidden="1">
      <c r="A4248" s="1" t="s">
        <v>4889</v>
      </c>
      <c r="B4248" s="1">
        <v>430795.0</v>
      </c>
      <c r="C4248" s="1">
        <v>5.0</v>
      </c>
      <c r="D4248" s="1">
        <v>10.0</v>
      </c>
      <c r="E4248" s="1">
        <f t="shared" si="1"/>
        <v>54</v>
      </c>
      <c r="F4248" s="1" t="str">
        <f>VLOOKUP(E4248,State_code!$B$1:$C$56, 2, FALSE)</f>
        <v>WV</v>
      </c>
      <c r="G4248" s="1">
        <v>5401.0</v>
      </c>
      <c r="H4248" s="1">
        <v>-2.0</v>
      </c>
      <c r="I4248" s="1" t="s">
        <v>4889</v>
      </c>
      <c r="J4248" s="5">
        <v>1.0</v>
      </c>
    </row>
    <row r="4249" hidden="1">
      <c r="A4249" s="1" t="s">
        <v>4890</v>
      </c>
      <c r="B4249" s="1">
        <v>430883.0</v>
      </c>
      <c r="C4249" s="1">
        <v>2.0</v>
      </c>
      <c r="D4249" s="1">
        <v>-2.0</v>
      </c>
      <c r="E4249" s="1">
        <f t="shared" si="1"/>
        <v>36</v>
      </c>
      <c r="F4249" s="1" t="str">
        <f>VLOOKUP(E4249,State_code!$B$1:$C$56, 2, FALSE)</f>
        <v>NY</v>
      </c>
      <c r="G4249" s="1">
        <v>3624.0</v>
      </c>
      <c r="H4249" s="1">
        <v>-2.0</v>
      </c>
      <c r="I4249" s="1" t="s">
        <v>4890</v>
      </c>
      <c r="J4249" s="5">
        <v>3.0</v>
      </c>
    </row>
    <row r="4250" hidden="1">
      <c r="A4250" s="1" t="s">
        <v>4891</v>
      </c>
      <c r="B4250" s="1">
        <v>430908.0</v>
      </c>
      <c r="C4250" s="1">
        <v>2.0</v>
      </c>
      <c r="D4250" s="1">
        <v>-2.0</v>
      </c>
      <c r="E4250" s="1">
        <f t="shared" si="1"/>
        <v>42</v>
      </c>
      <c r="F4250" s="1" t="str">
        <f>VLOOKUP(E4250,State_code!$B$1:$C$56, 2, FALSE)</f>
        <v>PA</v>
      </c>
      <c r="G4250" s="1">
        <v>4215.0</v>
      </c>
      <c r="H4250" s="1">
        <v>-2.0</v>
      </c>
      <c r="I4250" s="1" t="s">
        <v>4891</v>
      </c>
      <c r="J4250" s="5">
        <v>2.0</v>
      </c>
    </row>
    <row r="4251" hidden="1">
      <c r="A4251" s="1" t="s">
        <v>4892</v>
      </c>
      <c r="B4251" s="1">
        <v>430935.0</v>
      </c>
      <c r="C4251" s="1">
        <v>9.0</v>
      </c>
      <c r="D4251" s="1">
        <v>4.0</v>
      </c>
      <c r="E4251" s="1">
        <f t="shared" si="1"/>
        <v>72</v>
      </c>
      <c r="F4251" s="1" t="str">
        <f>VLOOKUP(E4251,State_code!$B$1:$C$56, 2, FALSE)</f>
        <v>PR</v>
      </c>
      <c r="G4251" s="1">
        <v>7298.0</v>
      </c>
      <c r="H4251" s="1">
        <v>-2.0</v>
      </c>
      <c r="I4251" s="1" t="s">
        <v>4892</v>
      </c>
      <c r="J4251" s="5">
        <v>2.0</v>
      </c>
    </row>
    <row r="4252" hidden="1">
      <c r="A4252" s="1" t="s">
        <v>4893</v>
      </c>
      <c r="B4252" s="1">
        <v>430971.0</v>
      </c>
      <c r="C4252" s="1">
        <v>2.0</v>
      </c>
      <c r="D4252" s="1">
        <v>-2.0</v>
      </c>
      <c r="E4252" s="1">
        <f t="shared" si="1"/>
        <v>42</v>
      </c>
      <c r="F4252" s="1" t="str">
        <f>VLOOKUP(E4252,State_code!$B$1:$C$56, 2, FALSE)</f>
        <v>PA</v>
      </c>
      <c r="G4252" s="1">
        <v>4205.0</v>
      </c>
      <c r="H4252" s="1">
        <v>-2.0</v>
      </c>
      <c r="I4252" s="1" t="s">
        <v>4893</v>
      </c>
      <c r="J4252" s="5">
        <v>3.0</v>
      </c>
    </row>
    <row r="4253" hidden="1">
      <c r="A4253" s="1" t="s">
        <v>4894</v>
      </c>
      <c r="B4253" s="1">
        <v>431017.0</v>
      </c>
      <c r="C4253" s="1">
        <v>6.0</v>
      </c>
      <c r="D4253" s="1">
        <v>-2.0</v>
      </c>
      <c r="E4253" s="1">
        <f t="shared" si="1"/>
        <v>40</v>
      </c>
      <c r="F4253" s="1" t="str">
        <f>VLOOKUP(E4253,State_code!$B$1:$C$56, 2, FALSE)</f>
        <v>OK</v>
      </c>
      <c r="G4253" s="1">
        <v>4004.0</v>
      </c>
      <c r="H4253" s="1">
        <v>-2.0</v>
      </c>
      <c r="I4253" s="1" t="s">
        <v>4894</v>
      </c>
      <c r="J4253" s="5">
        <v>4.0</v>
      </c>
    </row>
    <row r="4254" hidden="1">
      <c r="A4254" s="1" t="s">
        <v>4895</v>
      </c>
      <c r="B4254" s="1">
        <v>431071.0</v>
      </c>
      <c r="C4254" s="1">
        <v>2.0</v>
      </c>
      <c r="D4254" s="1">
        <v>-2.0</v>
      </c>
      <c r="E4254" s="1">
        <f t="shared" si="1"/>
        <v>36</v>
      </c>
      <c r="F4254" s="1" t="str">
        <f>VLOOKUP(E4254,State_code!$B$1:$C$56, 2, FALSE)</f>
        <v>NY</v>
      </c>
      <c r="G4254" s="1">
        <v>3623.0</v>
      </c>
      <c r="H4254" s="1">
        <v>-2.0</v>
      </c>
      <c r="I4254" s="1" t="s">
        <v>4895</v>
      </c>
      <c r="J4254" s="5">
        <v>1.0</v>
      </c>
    </row>
    <row r="4255" hidden="1">
      <c r="A4255" s="1" t="s">
        <v>4896</v>
      </c>
      <c r="B4255" s="1">
        <v>431105.0</v>
      </c>
      <c r="C4255" s="1">
        <v>2.0</v>
      </c>
      <c r="D4255" s="1">
        <v>-2.0</v>
      </c>
      <c r="E4255" s="1">
        <f t="shared" si="1"/>
        <v>36</v>
      </c>
      <c r="F4255" s="1" t="str">
        <f>VLOOKUP(E4255,State_code!$B$1:$C$56, 2, FALSE)</f>
        <v>NY</v>
      </c>
      <c r="G4255" s="1">
        <v>3618.0</v>
      </c>
      <c r="H4255" s="1">
        <v>-2.0</v>
      </c>
      <c r="I4255" s="1" t="s">
        <v>4896</v>
      </c>
      <c r="J4255" s="5">
        <v>2.0</v>
      </c>
    </row>
    <row r="4256" hidden="1">
      <c r="A4256" s="1" t="s">
        <v>4897</v>
      </c>
      <c r="B4256" s="1">
        <v>431123.0</v>
      </c>
      <c r="C4256" s="1">
        <v>9.0</v>
      </c>
      <c r="D4256" s="1">
        <v>-2.0</v>
      </c>
      <c r="E4256" s="1">
        <f t="shared" si="1"/>
        <v>72</v>
      </c>
      <c r="F4256" s="1" t="str">
        <f>VLOOKUP(E4256,State_code!$B$1:$C$56, 2, FALSE)</f>
        <v>PR</v>
      </c>
      <c r="G4256" s="1">
        <v>7298.0</v>
      </c>
      <c r="H4256" s="1">
        <v>-2.0</v>
      </c>
      <c r="I4256" s="1" t="s">
        <v>4897</v>
      </c>
      <c r="J4256" s="5">
        <v>1.0</v>
      </c>
    </row>
    <row r="4257" hidden="1">
      <c r="A4257" s="1" t="s">
        <v>4898</v>
      </c>
      <c r="B4257" s="1">
        <v>431141.0</v>
      </c>
      <c r="C4257" s="1">
        <v>8.0</v>
      </c>
      <c r="D4257" s="1">
        <v>8.0</v>
      </c>
      <c r="E4257" s="1">
        <f t="shared" si="1"/>
        <v>6</v>
      </c>
      <c r="F4257" s="1" t="str">
        <f>VLOOKUP(E4257,State_code!$B$1:$C$56, 2, FALSE)</f>
        <v>CA</v>
      </c>
      <c r="G4257" s="1">
        <v>620.0</v>
      </c>
      <c r="H4257" s="1">
        <v>-2.0</v>
      </c>
      <c r="I4257" s="1" t="s">
        <v>4898</v>
      </c>
      <c r="J4257" s="5">
        <v>2.0</v>
      </c>
    </row>
    <row r="4258" hidden="1">
      <c r="A4258" s="1" t="s">
        <v>4899</v>
      </c>
      <c r="B4258" s="1">
        <v>431187.0</v>
      </c>
      <c r="C4258" s="1">
        <v>1.0</v>
      </c>
      <c r="D4258" s="1">
        <v>-2.0</v>
      </c>
      <c r="E4258" s="1">
        <f t="shared" si="1"/>
        <v>9</v>
      </c>
      <c r="F4258" s="1" t="str">
        <f>VLOOKUP(E4258,State_code!$B$1:$C$56, 2, FALSE)</f>
        <v>CT</v>
      </c>
      <c r="G4258" s="1">
        <v>901.0</v>
      </c>
      <c r="H4258" s="1">
        <v>-2.0</v>
      </c>
      <c r="I4258" s="1" t="s">
        <v>4899</v>
      </c>
      <c r="J4258" s="5">
        <v>2.0</v>
      </c>
    </row>
    <row r="4259" hidden="1">
      <c r="A4259" s="1" t="s">
        <v>4900</v>
      </c>
      <c r="B4259" s="1">
        <v>431196.0</v>
      </c>
      <c r="C4259" s="1">
        <v>2.0</v>
      </c>
      <c r="D4259" s="1">
        <v>-2.0</v>
      </c>
      <c r="E4259" s="1">
        <f t="shared" si="1"/>
        <v>36</v>
      </c>
      <c r="F4259" s="1" t="str">
        <f>VLOOKUP(E4259,State_code!$B$1:$C$56, 2, FALSE)</f>
        <v>NY</v>
      </c>
      <c r="G4259" s="1">
        <v>3624.0</v>
      </c>
      <c r="H4259" s="1">
        <v>-2.0</v>
      </c>
      <c r="I4259" s="1" t="s">
        <v>4900</v>
      </c>
      <c r="J4259" s="5">
        <v>2.0</v>
      </c>
    </row>
    <row r="4260" hidden="1">
      <c r="A4260" s="1" t="s">
        <v>4901</v>
      </c>
      <c r="B4260" s="1">
        <v>431266.0</v>
      </c>
      <c r="C4260" s="1">
        <v>5.0</v>
      </c>
      <c r="D4260" s="1">
        <v>-2.0</v>
      </c>
      <c r="E4260" s="1">
        <f t="shared" si="1"/>
        <v>51</v>
      </c>
      <c r="F4260" s="1" t="str">
        <f>VLOOKUP(E4260,State_code!$B$1:$C$56, 2, FALSE)</f>
        <v>VA</v>
      </c>
      <c r="G4260" s="1">
        <v>5101.0</v>
      </c>
      <c r="H4260" s="1">
        <v>-2.0</v>
      </c>
      <c r="I4260" s="1" t="s">
        <v>4901</v>
      </c>
      <c r="J4260" s="5">
        <v>4.0</v>
      </c>
    </row>
    <row r="4261" hidden="1">
      <c r="A4261" s="1" t="s">
        <v>4902</v>
      </c>
      <c r="B4261" s="1">
        <v>431275.0</v>
      </c>
      <c r="C4261" s="1">
        <v>2.0</v>
      </c>
      <c r="D4261" s="1">
        <v>-2.0</v>
      </c>
      <c r="E4261" s="1">
        <f t="shared" si="1"/>
        <v>36</v>
      </c>
      <c r="F4261" s="1" t="str">
        <f>VLOOKUP(E4261,State_code!$B$1:$C$56, 2, FALSE)</f>
        <v>NY</v>
      </c>
      <c r="G4261" s="1">
        <v>3621.0</v>
      </c>
      <c r="H4261" s="1">
        <v>-2.0</v>
      </c>
      <c r="I4261" s="1" t="s">
        <v>4902</v>
      </c>
      <c r="J4261" s="5">
        <v>2.0</v>
      </c>
    </row>
    <row r="4262" hidden="1">
      <c r="A4262" s="1" t="s">
        <v>4903</v>
      </c>
      <c r="B4262" s="1">
        <v>431284.0</v>
      </c>
      <c r="C4262" s="1">
        <v>6.0</v>
      </c>
      <c r="D4262" s="1">
        <v>-2.0</v>
      </c>
      <c r="E4262" s="1">
        <f t="shared" si="1"/>
        <v>48</v>
      </c>
      <c r="F4262" s="1" t="str">
        <f>VLOOKUP(E4262,State_code!$B$1:$C$56, 2, FALSE)</f>
        <v>TX</v>
      </c>
      <c r="G4262" s="1">
        <v>4805.0</v>
      </c>
      <c r="H4262" s="1">
        <v>-2.0</v>
      </c>
      <c r="I4262" s="1" t="s">
        <v>4903</v>
      </c>
      <c r="J4262" s="5">
        <v>2.0</v>
      </c>
    </row>
    <row r="4263" hidden="1">
      <c r="A4263" s="1" t="s">
        <v>4904</v>
      </c>
      <c r="B4263" s="1">
        <v>431558.0</v>
      </c>
      <c r="C4263" s="1">
        <v>5.0</v>
      </c>
      <c r="D4263" s="1">
        <v>-2.0</v>
      </c>
      <c r="E4263" s="1">
        <f t="shared" si="1"/>
        <v>12</v>
      </c>
      <c r="F4263" s="1" t="str">
        <f>VLOOKUP(E4263,State_code!$B$1:$C$56, 2, FALSE)</f>
        <v>FL</v>
      </c>
      <c r="G4263" s="1">
        <v>1219.0</v>
      </c>
      <c r="H4263" s="1">
        <v>-2.0</v>
      </c>
      <c r="I4263" s="1" t="s">
        <v>4904</v>
      </c>
      <c r="J4263" s="5">
        <v>2.0</v>
      </c>
    </row>
    <row r="4264" hidden="1">
      <c r="A4264" s="1" t="s">
        <v>4905</v>
      </c>
      <c r="B4264" s="1">
        <v>431600.0</v>
      </c>
      <c r="C4264" s="1">
        <v>2.0</v>
      </c>
      <c r="D4264" s="1">
        <v>-2.0</v>
      </c>
      <c r="E4264" s="1">
        <f t="shared" si="1"/>
        <v>42</v>
      </c>
      <c r="F4264" s="1" t="str">
        <f>VLOOKUP(E4264,State_code!$B$1:$C$56, 2, FALSE)</f>
        <v>PA</v>
      </c>
      <c r="G4264" s="1">
        <v>4212.0</v>
      </c>
      <c r="H4264" s="1">
        <v>30.0</v>
      </c>
      <c r="I4264" s="1" t="s">
        <v>4905</v>
      </c>
      <c r="J4264" s="5">
        <v>1.0</v>
      </c>
    </row>
    <row r="4265" hidden="1">
      <c r="A4265" s="1" t="s">
        <v>4906</v>
      </c>
      <c r="B4265" s="1">
        <v>431716.0</v>
      </c>
      <c r="C4265" s="1">
        <v>2.0</v>
      </c>
      <c r="D4265" s="1">
        <v>-2.0</v>
      </c>
      <c r="E4265" s="1">
        <f t="shared" si="1"/>
        <v>34</v>
      </c>
      <c r="F4265" s="1" t="str">
        <f>VLOOKUP(E4265,State_code!$B$1:$C$56, 2, FALSE)</f>
        <v>NJ</v>
      </c>
      <c r="G4265" s="1">
        <v>3404.0</v>
      </c>
      <c r="H4265" s="1">
        <v>-2.0</v>
      </c>
      <c r="I4265" s="1" t="s">
        <v>4906</v>
      </c>
      <c r="J4265" s="5">
        <v>1.0</v>
      </c>
    </row>
    <row r="4266" hidden="1">
      <c r="A4266" s="1" t="s">
        <v>4907</v>
      </c>
      <c r="B4266" s="1">
        <v>431983.0</v>
      </c>
      <c r="C4266" s="1">
        <v>2.0</v>
      </c>
      <c r="D4266" s="1">
        <v>24.0</v>
      </c>
      <c r="E4266" s="1">
        <f t="shared" si="1"/>
        <v>36</v>
      </c>
      <c r="F4266" s="1" t="str">
        <f>VLOOKUP(E4266,State_code!$B$1:$C$56, 2, FALSE)</f>
        <v>NY</v>
      </c>
      <c r="G4266" s="1">
        <v>3615.0</v>
      </c>
      <c r="H4266" s="1">
        <v>-2.0</v>
      </c>
      <c r="I4266" s="1" t="s">
        <v>4907</v>
      </c>
      <c r="J4266" s="5">
        <v>1.0</v>
      </c>
    </row>
    <row r="4267" hidden="1">
      <c r="A4267" s="1" t="s">
        <v>4908</v>
      </c>
      <c r="B4267" s="1">
        <v>432117.0</v>
      </c>
      <c r="C4267" s="1">
        <v>5.0</v>
      </c>
      <c r="D4267" s="1">
        <v>-2.0</v>
      </c>
      <c r="E4267" s="1">
        <f t="shared" si="1"/>
        <v>45</v>
      </c>
      <c r="F4267" s="1" t="str">
        <f>VLOOKUP(E4267,State_code!$B$1:$C$56, 2, FALSE)</f>
        <v>SC</v>
      </c>
      <c r="G4267" s="1">
        <v>4505.0</v>
      </c>
      <c r="H4267" s="1">
        <v>-2.0</v>
      </c>
      <c r="I4267" s="1" t="s">
        <v>4908</v>
      </c>
      <c r="J4267" s="5">
        <v>2.0</v>
      </c>
    </row>
    <row r="4268" hidden="1">
      <c r="A4268" s="1" t="s">
        <v>4909</v>
      </c>
      <c r="B4268" s="1">
        <v>432144.0</v>
      </c>
      <c r="C4268" s="1">
        <v>8.0</v>
      </c>
      <c r="D4268" s="1">
        <v>-2.0</v>
      </c>
      <c r="E4268" s="1">
        <f t="shared" si="1"/>
        <v>6</v>
      </c>
      <c r="F4268" s="1" t="str">
        <f>VLOOKUP(E4268,State_code!$B$1:$C$56, 2, FALSE)</f>
        <v>CA</v>
      </c>
      <c r="G4268" s="1">
        <v>640.0</v>
      </c>
      <c r="H4268" s="1">
        <v>-2.0</v>
      </c>
      <c r="I4268" s="1" t="s">
        <v>4909</v>
      </c>
      <c r="J4268" s="5">
        <v>1.0</v>
      </c>
    </row>
    <row r="4269" hidden="1">
      <c r="A4269" s="1" t="s">
        <v>4910</v>
      </c>
      <c r="B4269" s="1">
        <v>432269.0</v>
      </c>
      <c r="C4269" s="1">
        <v>6.0</v>
      </c>
      <c r="D4269" s="1">
        <v>-2.0</v>
      </c>
      <c r="E4269" s="1">
        <f t="shared" si="1"/>
        <v>48</v>
      </c>
      <c r="F4269" s="1" t="str">
        <f>VLOOKUP(E4269,State_code!$B$1:$C$56, 2, FALSE)</f>
        <v>TX</v>
      </c>
      <c r="G4269" s="1">
        <v>4816.0</v>
      </c>
      <c r="H4269" s="1">
        <v>-2.0</v>
      </c>
      <c r="I4269" s="1" t="s">
        <v>4910</v>
      </c>
      <c r="J4269" s="5">
        <v>3.0</v>
      </c>
    </row>
    <row r="4270" hidden="1">
      <c r="A4270" s="1" t="s">
        <v>4911</v>
      </c>
      <c r="B4270" s="1">
        <v>432348.0</v>
      </c>
      <c r="C4270" s="1">
        <v>5.0</v>
      </c>
      <c r="D4270" s="1">
        <v>31.0</v>
      </c>
      <c r="E4270" s="1">
        <f t="shared" si="1"/>
        <v>51</v>
      </c>
      <c r="F4270" s="1" t="str">
        <f>VLOOKUP(E4270,State_code!$B$1:$C$56, 2, FALSE)</f>
        <v>VA</v>
      </c>
      <c r="G4270" s="1">
        <v>5109.0</v>
      </c>
      <c r="H4270" s="1">
        <v>-2.0</v>
      </c>
      <c r="I4270" s="1" t="s">
        <v>4911</v>
      </c>
      <c r="J4270" s="5">
        <v>2.0</v>
      </c>
    </row>
    <row r="4271" hidden="1">
      <c r="A4271" s="1" t="s">
        <v>4912</v>
      </c>
      <c r="B4271" s="1">
        <v>432384.0</v>
      </c>
      <c r="C4271" s="1">
        <v>8.0</v>
      </c>
      <c r="D4271" s="1">
        <v>23.0</v>
      </c>
      <c r="E4271" s="1">
        <f t="shared" si="1"/>
        <v>6</v>
      </c>
      <c r="F4271" s="1" t="str">
        <f>VLOOKUP(E4271,State_code!$B$1:$C$56, 2, FALSE)</f>
        <v>CA</v>
      </c>
      <c r="G4271" s="1">
        <v>635.0</v>
      </c>
      <c r="H4271" s="1">
        <v>-2.0</v>
      </c>
      <c r="I4271" s="1" t="s">
        <v>4912</v>
      </c>
      <c r="J4271" s="5">
        <v>2.0</v>
      </c>
    </row>
    <row r="4272" hidden="1">
      <c r="A4272" s="1" t="s">
        <v>4913</v>
      </c>
      <c r="B4272" s="1">
        <v>432524.0</v>
      </c>
      <c r="C4272" s="1">
        <v>2.0</v>
      </c>
      <c r="D4272" s="1">
        <v>12.0</v>
      </c>
      <c r="E4272" s="1">
        <f t="shared" si="1"/>
        <v>10</v>
      </c>
      <c r="F4272" s="1" t="str">
        <f>VLOOKUP(E4272,State_code!$B$1:$C$56, 2, FALSE)</f>
        <v>DE</v>
      </c>
      <c r="G4272" s="1">
        <v>1000.0</v>
      </c>
      <c r="H4272" s="1">
        <v>-2.0</v>
      </c>
      <c r="I4272" s="1" t="s">
        <v>4913</v>
      </c>
      <c r="J4272" s="5">
        <v>2.0</v>
      </c>
    </row>
    <row r="4273" hidden="1">
      <c r="A4273" s="1" t="s">
        <v>4914</v>
      </c>
      <c r="B4273" s="1">
        <v>433004.0</v>
      </c>
      <c r="C4273" s="1">
        <v>8.0</v>
      </c>
      <c r="D4273" s="1">
        <v>26.0</v>
      </c>
      <c r="E4273" s="1">
        <f t="shared" si="1"/>
        <v>6</v>
      </c>
      <c r="F4273" s="1" t="str">
        <f>VLOOKUP(E4273,State_code!$B$1:$C$56, 2, FALSE)</f>
        <v>CA</v>
      </c>
      <c r="G4273" s="1">
        <v>642.0</v>
      </c>
      <c r="H4273" s="1">
        <v>-2.0</v>
      </c>
      <c r="I4273" s="1" t="s">
        <v>4914</v>
      </c>
      <c r="J4273" s="5">
        <v>3.0</v>
      </c>
    </row>
    <row r="4274" hidden="1">
      <c r="A4274" s="1" t="s">
        <v>4915</v>
      </c>
      <c r="B4274" s="1">
        <v>433013.0</v>
      </c>
      <c r="C4274" s="1">
        <v>8.0</v>
      </c>
      <c r="D4274" s="1">
        <v>26.0</v>
      </c>
      <c r="E4274" s="1">
        <f t="shared" si="1"/>
        <v>6</v>
      </c>
      <c r="F4274" s="1" t="str">
        <f>VLOOKUP(E4274,State_code!$B$1:$C$56, 2, FALSE)</f>
        <v>CA</v>
      </c>
      <c r="G4274" s="1">
        <v>646.0</v>
      </c>
      <c r="H4274" s="1">
        <v>-2.0</v>
      </c>
      <c r="I4274" s="1" t="s">
        <v>4915</v>
      </c>
      <c r="J4274" s="5">
        <v>3.0</v>
      </c>
    </row>
    <row r="4275" hidden="1">
      <c r="A4275" s="1" t="s">
        <v>4916</v>
      </c>
      <c r="B4275" s="1">
        <v>433040.0</v>
      </c>
      <c r="C4275" s="1">
        <v>1.0</v>
      </c>
      <c r="D4275" s="1">
        <v>-2.0</v>
      </c>
      <c r="E4275" s="1">
        <f t="shared" si="1"/>
        <v>25</v>
      </c>
      <c r="F4275" s="1" t="str">
        <f>VLOOKUP(E4275,State_code!$B$1:$C$56, 2, FALSE)</f>
        <v>MA</v>
      </c>
      <c r="G4275" s="1">
        <v>2503.0</v>
      </c>
      <c r="H4275" s="1">
        <v>-2.0</v>
      </c>
      <c r="I4275" s="1" t="s">
        <v>4916</v>
      </c>
      <c r="J4275" s="5">
        <v>2.0</v>
      </c>
    </row>
    <row r="4276" hidden="1">
      <c r="A4276" s="1" t="s">
        <v>4917</v>
      </c>
      <c r="B4276" s="1">
        <v>433068.0</v>
      </c>
      <c r="C4276" s="1">
        <v>5.0</v>
      </c>
      <c r="D4276" s="1">
        <v>-2.0</v>
      </c>
      <c r="E4276" s="1">
        <f t="shared" si="1"/>
        <v>12</v>
      </c>
      <c r="F4276" s="1" t="str">
        <f>VLOOKUP(E4276,State_code!$B$1:$C$56, 2, FALSE)</f>
        <v>FL</v>
      </c>
      <c r="G4276" s="1">
        <v>1201.0</v>
      </c>
      <c r="H4276" s="1">
        <v>-2.0</v>
      </c>
      <c r="I4276" s="1" t="s">
        <v>4917</v>
      </c>
      <c r="J4276" s="5">
        <v>2.0</v>
      </c>
    </row>
    <row r="4277" hidden="1">
      <c r="A4277" s="1" t="s">
        <v>4918</v>
      </c>
      <c r="B4277" s="1">
        <v>433101.0</v>
      </c>
      <c r="C4277" s="1">
        <v>1.0</v>
      </c>
      <c r="D4277" s="1">
        <v>-2.0</v>
      </c>
      <c r="E4277" s="1">
        <f t="shared" si="1"/>
        <v>44</v>
      </c>
      <c r="F4277" s="1" t="str">
        <f>VLOOKUP(E4277,State_code!$B$1:$C$56, 2, FALSE)</f>
        <v>RI</v>
      </c>
      <c r="G4277" s="1">
        <v>4401.0</v>
      </c>
      <c r="H4277" s="1">
        <v>-2.0</v>
      </c>
      <c r="I4277" s="1" t="s">
        <v>4918</v>
      </c>
      <c r="J4277" s="5">
        <v>2.0</v>
      </c>
    </row>
    <row r="4278" hidden="1">
      <c r="A4278" s="1" t="s">
        <v>4919</v>
      </c>
      <c r="B4278" s="1">
        <v>433138.0</v>
      </c>
      <c r="C4278" s="1">
        <v>3.0</v>
      </c>
      <c r="D4278" s="1">
        <v>-2.0</v>
      </c>
      <c r="E4278" s="1">
        <f t="shared" si="1"/>
        <v>39</v>
      </c>
      <c r="F4278" s="1" t="str">
        <f>VLOOKUP(E4278,State_code!$B$1:$C$56, 2, FALSE)</f>
        <v>OH</v>
      </c>
      <c r="G4278" s="1">
        <v>3907.0</v>
      </c>
      <c r="H4278" s="1">
        <v>-2.0</v>
      </c>
      <c r="I4278" s="1" t="s">
        <v>4919</v>
      </c>
      <c r="J4278" s="5">
        <v>2.0</v>
      </c>
    </row>
    <row r="4279" hidden="1">
      <c r="A4279" s="1" t="s">
        <v>4920</v>
      </c>
      <c r="B4279" s="1">
        <v>433174.0</v>
      </c>
      <c r="C4279" s="1">
        <v>5.0</v>
      </c>
      <c r="D4279" s="1">
        <v>26.0</v>
      </c>
      <c r="E4279" s="1">
        <f t="shared" si="1"/>
        <v>37</v>
      </c>
      <c r="F4279" s="1" t="str">
        <f>VLOOKUP(E4279,State_code!$B$1:$C$56, 2, FALSE)</f>
        <v>NC</v>
      </c>
      <c r="G4279" s="1">
        <v>3714.0</v>
      </c>
      <c r="H4279" s="1">
        <v>-2.0</v>
      </c>
      <c r="I4279" s="1" t="s">
        <v>4920</v>
      </c>
      <c r="J4279" s="5">
        <v>2.0</v>
      </c>
    </row>
    <row r="4280" hidden="1">
      <c r="A4280" s="1" t="s">
        <v>4921</v>
      </c>
      <c r="B4280" s="1">
        <v>433387.0</v>
      </c>
      <c r="C4280" s="1">
        <v>7.0</v>
      </c>
      <c r="D4280" s="1">
        <v>18.0</v>
      </c>
      <c r="E4280" s="1">
        <f t="shared" si="1"/>
        <v>49</v>
      </c>
      <c r="F4280" s="1" t="str">
        <f>VLOOKUP(E4280,State_code!$B$1:$C$56, 2, FALSE)</f>
        <v>UT</v>
      </c>
      <c r="G4280" s="1">
        <v>4904.0</v>
      </c>
      <c r="H4280" s="1">
        <v>-2.0</v>
      </c>
      <c r="I4280" s="1" t="s">
        <v>4921</v>
      </c>
      <c r="J4280" s="5">
        <v>2.0</v>
      </c>
    </row>
    <row r="4281" hidden="1">
      <c r="A4281" s="1" t="s">
        <v>4922</v>
      </c>
      <c r="B4281" s="1">
        <v>433420.0</v>
      </c>
      <c r="C4281" s="1">
        <v>8.0</v>
      </c>
      <c r="D4281" s="1">
        <v>28.0</v>
      </c>
      <c r="E4281" s="1">
        <f t="shared" si="1"/>
        <v>6</v>
      </c>
      <c r="F4281" s="1" t="str">
        <f>VLOOKUP(E4281,State_code!$B$1:$C$56, 2, FALSE)</f>
        <v>CA</v>
      </c>
      <c r="G4281" s="1">
        <v>620.0</v>
      </c>
      <c r="H4281" s="1">
        <v>-2.0</v>
      </c>
      <c r="I4281" s="1" t="s">
        <v>4922</v>
      </c>
      <c r="J4281" s="5">
        <v>2.0</v>
      </c>
    </row>
    <row r="4282" hidden="1">
      <c r="A4282" s="1" t="s">
        <v>4923</v>
      </c>
      <c r="B4282" s="1">
        <v>433536.0</v>
      </c>
      <c r="C4282" s="1">
        <v>5.0</v>
      </c>
      <c r="D4282" s="1">
        <v>23.0</v>
      </c>
      <c r="E4282" s="1">
        <f t="shared" si="1"/>
        <v>22</v>
      </c>
      <c r="F4282" s="1" t="str">
        <f>VLOOKUP(E4282,State_code!$B$1:$C$56, 2, FALSE)</f>
        <v>LA</v>
      </c>
      <c r="G4282" s="1">
        <v>2201.0</v>
      </c>
      <c r="H4282" s="1">
        <v>-2.0</v>
      </c>
      <c r="I4282" s="1" t="s">
        <v>4923</v>
      </c>
      <c r="J4282" s="5">
        <v>2.0</v>
      </c>
    </row>
    <row r="4283" hidden="1">
      <c r="A4283" s="1" t="s">
        <v>4924</v>
      </c>
      <c r="B4283" s="1">
        <v>433660.0</v>
      </c>
      <c r="C4283" s="1">
        <v>5.0</v>
      </c>
      <c r="D4283" s="1">
        <v>17.0</v>
      </c>
      <c r="E4283" s="1">
        <f t="shared" si="1"/>
        <v>12</v>
      </c>
      <c r="F4283" s="1" t="str">
        <f>VLOOKUP(E4283,State_code!$B$1:$C$56, 2, FALSE)</f>
        <v>FL</v>
      </c>
      <c r="G4283" s="1">
        <v>1219.0</v>
      </c>
      <c r="H4283" s="1">
        <v>-2.0</v>
      </c>
      <c r="I4283" s="1" t="s">
        <v>4924</v>
      </c>
      <c r="J4283" s="5">
        <v>2.0</v>
      </c>
    </row>
    <row r="4284" hidden="1">
      <c r="A4284" s="1" t="s">
        <v>4925</v>
      </c>
      <c r="B4284" s="1">
        <v>434016.0</v>
      </c>
      <c r="C4284" s="1">
        <v>4.0</v>
      </c>
      <c r="D4284" s="1">
        <v>33.0</v>
      </c>
      <c r="E4284" s="1">
        <f t="shared" si="1"/>
        <v>31</v>
      </c>
      <c r="F4284" s="1" t="str">
        <f>VLOOKUP(E4284,State_code!$B$1:$C$56, 2, FALSE)</f>
        <v>NE</v>
      </c>
      <c r="G4284" s="1">
        <v>3103.0</v>
      </c>
      <c r="H4284" s="1">
        <v>-2.0</v>
      </c>
      <c r="I4284" s="1" t="s">
        <v>4925</v>
      </c>
      <c r="J4284" s="5">
        <v>2.0</v>
      </c>
    </row>
    <row r="4285" hidden="1">
      <c r="A4285" s="1" t="s">
        <v>4926</v>
      </c>
      <c r="B4285" s="1">
        <v>434061.0</v>
      </c>
      <c r="C4285" s="1">
        <v>5.0</v>
      </c>
      <c r="D4285" s="1">
        <v>7.0</v>
      </c>
      <c r="E4285" s="1">
        <f t="shared" si="1"/>
        <v>22</v>
      </c>
      <c r="F4285" s="1" t="str">
        <f>VLOOKUP(E4285,State_code!$B$1:$C$56, 2, FALSE)</f>
        <v>LA</v>
      </c>
      <c r="G4285" s="1">
        <v>2203.0</v>
      </c>
      <c r="H4285" s="1">
        <v>-2.0</v>
      </c>
      <c r="I4285" s="1" t="s">
        <v>4926</v>
      </c>
      <c r="J4285" s="5">
        <v>2.0</v>
      </c>
    </row>
    <row r="4286" hidden="1">
      <c r="A4286" s="1" t="s">
        <v>4927</v>
      </c>
      <c r="B4286" s="1">
        <v>434140.0</v>
      </c>
      <c r="C4286" s="1">
        <v>8.0</v>
      </c>
      <c r="D4286" s="1">
        <v>10.0</v>
      </c>
      <c r="E4286" s="1">
        <f t="shared" si="1"/>
        <v>6</v>
      </c>
      <c r="F4286" s="1" t="str">
        <f>VLOOKUP(E4286,State_code!$B$1:$C$56, 2, FALSE)</f>
        <v>CA</v>
      </c>
      <c r="G4286" s="1">
        <v>652.0</v>
      </c>
      <c r="H4286" s="1">
        <v>-2.0</v>
      </c>
      <c r="I4286" s="1" t="s">
        <v>4927</v>
      </c>
      <c r="J4286" s="5">
        <v>2.0</v>
      </c>
    </row>
    <row r="4287" hidden="1">
      <c r="A4287" s="1" t="s">
        <v>4928</v>
      </c>
      <c r="B4287" s="1">
        <v>434159.0</v>
      </c>
      <c r="C4287" s="1">
        <v>5.0</v>
      </c>
      <c r="D4287" s="1">
        <v>11.0</v>
      </c>
      <c r="E4287" s="1">
        <f t="shared" si="1"/>
        <v>13</v>
      </c>
      <c r="F4287" s="1" t="str">
        <f>VLOOKUP(E4287,State_code!$B$1:$C$56, 2, FALSE)</f>
        <v>GA</v>
      </c>
      <c r="G4287" s="1">
        <v>1311.0</v>
      </c>
      <c r="H4287" s="1">
        <v>-2.0</v>
      </c>
      <c r="I4287" s="1" t="s">
        <v>4928</v>
      </c>
      <c r="J4287" s="5">
        <v>1.0</v>
      </c>
    </row>
    <row r="4288" hidden="1">
      <c r="A4288" s="1" t="s">
        <v>4929</v>
      </c>
      <c r="B4288" s="1">
        <v>434274.0</v>
      </c>
      <c r="C4288" s="1">
        <v>6.0</v>
      </c>
      <c r="D4288" s="1">
        <v>-2.0</v>
      </c>
      <c r="E4288" s="1">
        <f t="shared" si="1"/>
        <v>48</v>
      </c>
      <c r="F4288" s="1" t="str">
        <f>VLOOKUP(E4288,State_code!$B$1:$C$56, 2, FALSE)</f>
        <v>TX</v>
      </c>
      <c r="G4288" s="1">
        <v>4817.0</v>
      </c>
      <c r="H4288" s="1">
        <v>-2.0</v>
      </c>
      <c r="I4288" s="1" t="s">
        <v>4929</v>
      </c>
      <c r="J4288" s="5">
        <v>2.0</v>
      </c>
    </row>
    <row r="4289" hidden="1">
      <c r="A4289" s="1" t="s">
        <v>4930</v>
      </c>
      <c r="B4289" s="1">
        <v>434283.0</v>
      </c>
      <c r="C4289" s="1">
        <v>6.0</v>
      </c>
      <c r="D4289" s="1">
        <v>-2.0</v>
      </c>
      <c r="E4289" s="1">
        <f t="shared" si="1"/>
        <v>48</v>
      </c>
      <c r="F4289" s="1" t="str">
        <f>VLOOKUP(E4289,State_code!$B$1:$C$56, 2, FALSE)</f>
        <v>TX</v>
      </c>
      <c r="G4289" s="1">
        <v>4836.0</v>
      </c>
      <c r="H4289" s="1">
        <v>-2.0</v>
      </c>
      <c r="I4289" s="1" t="s">
        <v>4930</v>
      </c>
      <c r="J4289" s="5">
        <v>1.0</v>
      </c>
    </row>
    <row r="4290" hidden="1">
      <c r="A4290" s="1" t="s">
        <v>1575</v>
      </c>
      <c r="B4290" s="1">
        <v>434308.0</v>
      </c>
      <c r="C4290" s="1">
        <v>2.0</v>
      </c>
      <c r="D4290" s="1">
        <v>-2.0</v>
      </c>
      <c r="E4290" s="1">
        <f t="shared" si="1"/>
        <v>24</v>
      </c>
      <c r="F4290" s="1" t="str">
        <f>VLOOKUP(E4290,State_code!$B$1:$C$56, 2, FALSE)</f>
        <v>MD</v>
      </c>
      <c r="G4290" s="1">
        <v>2403.0</v>
      </c>
      <c r="H4290" s="1">
        <v>-2.0</v>
      </c>
      <c r="I4290" s="1" t="s">
        <v>1575</v>
      </c>
      <c r="J4290" s="5">
        <v>2.0</v>
      </c>
    </row>
    <row r="4291" hidden="1">
      <c r="A4291" s="1" t="s">
        <v>4931</v>
      </c>
      <c r="B4291" s="1">
        <v>434344.0</v>
      </c>
      <c r="C4291" s="1">
        <v>1.0</v>
      </c>
      <c r="D4291" s="1">
        <v>-2.0</v>
      </c>
      <c r="E4291" s="1">
        <f t="shared" si="1"/>
        <v>25</v>
      </c>
      <c r="F4291" s="1" t="str">
        <f>VLOOKUP(E4291,State_code!$B$1:$C$56, 2, FALSE)</f>
        <v>MA</v>
      </c>
      <c r="G4291" s="1">
        <v>2502.0</v>
      </c>
      <c r="H4291" s="1">
        <v>-2.0</v>
      </c>
      <c r="I4291" s="1" t="s">
        <v>4931</v>
      </c>
      <c r="J4291" s="5">
        <v>2.0</v>
      </c>
    </row>
    <row r="4292" hidden="1">
      <c r="A4292" s="1" t="s">
        <v>4932</v>
      </c>
      <c r="B4292" s="1">
        <v>434362.0</v>
      </c>
      <c r="C4292" s="1">
        <v>8.0</v>
      </c>
      <c r="D4292" s="1">
        <v>-2.0</v>
      </c>
      <c r="E4292" s="1">
        <f t="shared" si="1"/>
        <v>53</v>
      </c>
      <c r="F4292" s="1" t="str">
        <f>VLOOKUP(E4292,State_code!$B$1:$C$56, 2, FALSE)</f>
        <v>WA</v>
      </c>
      <c r="G4292" s="1">
        <v>5305.0</v>
      </c>
      <c r="H4292" s="1">
        <v>-2.0</v>
      </c>
      <c r="I4292" s="1" t="s">
        <v>4932</v>
      </c>
      <c r="J4292" s="5">
        <v>2.0</v>
      </c>
    </row>
    <row r="4293" hidden="1">
      <c r="A4293" s="1" t="s">
        <v>4933</v>
      </c>
      <c r="B4293" s="1">
        <v>434432.0</v>
      </c>
      <c r="C4293" s="1">
        <v>4.0</v>
      </c>
      <c r="D4293" s="1">
        <v>10.0</v>
      </c>
      <c r="E4293" s="1">
        <f t="shared" si="1"/>
        <v>31</v>
      </c>
      <c r="F4293" s="1" t="str">
        <f>VLOOKUP(E4293,State_code!$B$1:$C$56, 2, FALSE)</f>
        <v>NE</v>
      </c>
      <c r="G4293" s="1">
        <v>3101.0</v>
      </c>
      <c r="H4293" s="1">
        <v>-2.0</v>
      </c>
      <c r="I4293" s="1" t="s">
        <v>4933</v>
      </c>
      <c r="J4293" s="5">
        <v>2.0</v>
      </c>
    </row>
    <row r="4294" hidden="1">
      <c r="A4294" s="1" t="s">
        <v>4934</v>
      </c>
      <c r="B4294" s="1">
        <v>434441.0</v>
      </c>
      <c r="C4294" s="1">
        <v>5.0</v>
      </c>
      <c r="D4294" s="1">
        <v>26.0</v>
      </c>
      <c r="E4294" s="1">
        <f t="shared" si="1"/>
        <v>12</v>
      </c>
      <c r="F4294" s="1" t="str">
        <f>VLOOKUP(E4294,State_code!$B$1:$C$56, 2, FALSE)</f>
        <v>FL</v>
      </c>
      <c r="G4294" s="1">
        <v>1210.0</v>
      </c>
      <c r="H4294" s="1">
        <v>-2.0</v>
      </c>
      <c r="I4294" s="1" t="s">
        <v>4934</v>
      </c>
      <c r="J4294" s="5">
        <v>1.0</v>
      </c>
    </row>
    <row r="4295" hidden="1">
      <c r="A4295" s="1" t="s">
        <v>4935</v>
      </c>
      <c r="B4295" s="1">
        <v>434469.0</v>
      </c>
      <c r="C4295" s="1">
        <v>5.0</v>
      </c>
      <c r="D4295" s="1">
        <v>-2.0</v>
      </c>
      <c r="E4295" s="1">
        <f t="shared" si="1"/>
        <v>12</v>
      </c>
      <c r="F4295" s="1" t="str">
        <f>VLOOKUP(E4295,State_code!$B$1:$C$56, 2, FALSE)</f>
        <v>FL</v>
      </c>
      <c r="G4295" s="1">
        <v>1227.0</v>
      </c>
      <c r="H4295" s="1">
        <v>-2.0</v>
      </c>
      <c r="I4295" s="1" t="s">
        <v>4935</v>
      </c>
      <c r="J4295" s="5">
        <v>1.0</v>
      </c>
    </row>
    <row r="4296" hidden="1">
      <c r="A4296" s="1" t="s">
        <v>4936</v>
      </c>
      <c r="B4296" s="1">
        <v>434496.0</v>
      </c>
      <c r="C4296" s="1">
        <v>5.0</v>
      </c>
      <c r="D4296" s="1">
        <v>-2.0</v>
      </c>
      <c r="E4296" s="1">
        <f t="shared" si="1"/>
        <v>45</v>
      </c>
      <c r="F4296" s="1" t="str">
        <f>VLOOKUP(E4296,State_code!$B$1:$C$56, 2, FALSE)</f>
        <v>SC</v>
      </c>
      <c r="G4296" s="1">
        <v>4507.0</v>
      </c>
      <c r="H4296" s="1">
        <v>-2.0</v>
      </c>
      <c r="I4296" s="1" t="s">
        <v>4936</v>
      </c>
      <c r="J4296" s="5">
        <v>3.0</v>
      </c>
    </row>
    <row r="4297" hidden="1">
      <c r="A4297" s="1" t="s">
        <v>4937</v>
      </c>
      <c r="B4297" s="1">
        <v>434539.0</v>
      </c>
      <c r="C4297" s="1">
        <v>5.0</v>
      </c>
      <c r="D4297" s="1">
        <v>14.0</v>
      </c>
      <c r="E4297" s="1">
        <f t="shared" si="1"/>
        <v>12</v>
      </c>
      <c r="F4297" s="1" t="str">
        <f>VLOOKUP(E4297,State_code!$B$1:$C$56, 2, FALSE)</f>
        <v>FL</v>
      </c>
      <c r="G4297" s="1">
        <v>1227.0</v>
      </c>
      <c r="H4297" s="1" t="e">
        <v>#N/A</v>
      </c>
      <c r="I4297" s="1" t="s">
        <v>4937</v>
      </c>
      <c r="J4297" s="5">
        <v>2.0</v>
      </c>
    </row>
    <row r="4298" hidden="1">
      <c r="A4298" s="1" t="s">
        <v>4938</v>
      </c>
      <c r="B4298" s="1">
        <v>434584.0</v>
      </c>
      <c r="C4298" s="1">
        <v>8.0</v>
      </c>
      <c r="D4298" s="1">
        <v>33.0</v>
      </c>
      <c r="E4298" s="1">
        <f t="shared" si="1"/>
        <v>2</v>
      </c>
      <c r="F4298" s="1" t="str">
        <f>VLOOKUP(E4298,State_code!$B$1:$C$56, 2, FALSE)</f>
        <v>AK</v>
      </c>
      <c r="G4298" s="1">
        <v>200.0</v>
      </c>
      <c r="H4298" s="1">
        <v>-2.0</v>
      </c>
      <c r="I4298" s="1" t="s">
        <v>4938</v>
      </c>
      <c r="J4298" s="5">
        <v>3.0</v>
      </c>
    </row>
    <row r="4299" hidden="1">
      <c r="A4299" s="1" t="s">
        <v>4939</v>
      </c>
      <c r="B4299" s="1">
        <v>434672.0</v>
      </c>
      <c r="C4299" s="1">
        <v>2.0</v>
      </c>
      <c r="D4299" s="1">
        <v>4.0</v>
      </c>
      <c r="E4299" s="1">
        <f t="shared" si="1"/>
        <v>24</v>
      </c>
      <c r="F4299" s="1" t="str">
        <f>VLOOKUP(E4299,State_code!$B$1:$C$56, 2, FALSE)</f>
        <v>MD</v>
      </c>
      <c r="G4299" s="1">
        <v>2402.0</v>
      </c>
      <c r="H4299" s="1">
        <v>-2.0</v>
      </c>
      <c r="I4299" s="1" t="s">
        <v>4939</v>
      </c>
      <c r="J4299" s="5">
        <v>2.0</v>
      </c>
    </row>
    <row r="4300" hidden="1">
      <c r="A4300" s="1" t="s">
        <v>4940</v>
      </c>
      <c r="B4300" s="1">
        <v>434751.0</v>
      </c>
      <c r="C4300" s="1">
        <v>4.0</v>
      </c>
      <c r="D4300" s="1">
        <v>33.0</v>
      </c>
      <c r="E4300" s="1">
        <f t="shared" si="1"/>
        <v>27</v>
      </c>
      <c r="F4300" s="1" t="str">
        <f>VLOOKUP(E4300,State_code!$B$1:$C$56, 2, FALSE)</f>
        <v>MN</v>
      </c>
      <c r="G4300" s="1">
        <v>2708.0</v>
      </c>
      <c r="H4300" s="1">
        <v>-2.0</v>
      </c>
      <c r="I4300" s="1" t="s">
        <v>4940</v>
      </c>
      <c r="J4300" s="5">
        <v>2.0</v>
      </c>
    </row>
    <row r="4301" hidden="1">
      <c r="A4301" s="1" t="s">
        <v>4941</v>
      </c>
      <c r="B4301" s="1">
        <v>434821.0</v>
      </c>
      <c r="C4301" s="1">
        <v>5.0</v>
      </c>
      <c r="D4301" s="1">
        <v>-2.0</v>
      </c>
      <c r="E4301" s="1">
        <f t="shared" si="1"/>
        <v>22</v>
      </c>
      <c r="F4301" s="1" t="str">
        <f>VLOOKUP(E4301,State_code!$B$1:$C$56, 2, FALSE)</f>
        <v>LA</v>
      </c>
      <c r="G4301" s="1">
        <v>2201.0</v>
      </c>
      <c r="H4301" s="1">
        <v>-2.0</v>
      </c>
      <c r="I4301" s="1" t="s">
        <v>4941</v>
      </c>
      <c r="J4301" s="5">
        <v>2.0</v>
      </c>
    </row>
    <row r="4302" hidden="1">
      <c r="A4302" s="1" t="s">
        <v>4942</v>
      </c>
      <c r="B4302" s="1">
        <v>434830.0</v>
      </c>
      <c r="C4302" s="1">
        <v>3.0</v>
      </c>
      <c r="D4302" s="1">
        <v>-2.0</v>
      </c>
      <c r="E4302" s="1">
        <f t="shared" si="1"/>
        <v>39</v>
      </c>
      <c r="F4302" s="1" t="str">
        <f>VLOOKUP(E4302,State_code!$B$1:$C$56, 2, FALSE)</f>
        <v>OH</v>
      </c>
      <c r="G4302" s="1">
        <v>3910.0</v>
      </c>
      <c r="H4302" s="1">
        <v>-2.0</v>
      </c>
      <c r="I4302" s="1" t="s">
        <v>4942</v>
      </c>
      <c r="J4302" s="5">
        <v>3.0</v>
      </c>
    </row>
    <row r="4303" hidden="1">
      <c r="A4303" s="1" t="s">
        <v>4943</v>
      </c>
      <c r="B4303" s="1">
        <v>434900.0</v>
      </c>
      <c r="C4303" s="1">
        <v>9.0</v>
      </c>
      <c r="D4303" s="1">
        <v>23.0</v>
      </c>
      <c r="E4303" s="1">
        <f t="shared" si="1"/>
        <v>72</v>
      </c>
      <c r="F4303" s="1" t="str">
        <f>VLOOKUP(E4303,State_code!$B$1:$C$56, 2, FALSE)</f>
        <v>PR</v>
      </c>
      <c r="G4303" s="1">
        <v>7298.0</v>
      </c>
      <c r="H4303" s="1">
        <v>-2.0</v>
      </c>
      <c r="I4303" s="1" t="s">
        <v>4943</v>
      </c>
      <c r="J4303" s="5">
        <v>1.0</v>
      </c>
    </row>
    <row r="4304" hidden="1">
      <c r="A4304" s="1" t="s">
        <v>4944</v>
      </c>
      <c r="B4304" s="1">
        <v>434937.0</v>
      </c>
      <c r="C4304" s="1">
        <v>2.0</v>
      </c>
      <c r="D4304" s="1">
        <v>24.0</v>
      </c>
      <c r="E4304" s="1">
        <f t="shared" si="1"/>
        <v>24</v>
      </c>
      <c r="F4304" s="1" t="str">
        <f>VLOOKUP(E4304,State_code!$B$1:$C$56, 2, FALSE)</f>
        <v>MD</v>
      </c>
      <c r="G4304" s="1">
        <v>2408.0</v>
      </c>
      <c r="H4304" s="1">
        <v>80.0</v>
      </c>
      <c r="I4304" s="1" t="s">
        <v>4944</v>
      </c>
      <c r="J4304" s="5">
        <v>2.0</v>
      </c>
    </row>
    <row r="4305" hidden="1">
      <c r="A4305" s="1" t="s">
        <v>4945</v>
      </c>
      <c r="B4305" s="1">
        <v>435000.0</v>
      </c>
      <c r="C4305" s="1">
        <v>5.0</v>
      </c>
      <c r="D4305" s="1">
        <v>25.0</v>
      </c>
      <c r="E4305" s="1">
        <f t="shared" si="1"/>
        <v>22</v>
      </c>
      <c r="F4305" s="1" t="str">
        <f>VLOOKUP(E4305,State_code!$B$1:$C$56, 2, FALSE)</f>
        <v>LA</v>
      </c>
      <c r="G4305" s="1">
        <v>2204.0</v>
      </c>
      <c r="H4305" s="1">
        <v>-2.0</v>
      </c>
      <c r="I4305" s="1" t="s">
        <v>4945</v>
      </c>
      <c r="J4305" s="5">
        <v>3.0</v>
      </c>
    </row>
    <row r="4306" hidden="1">
      <c r="A4306" s="1" t="s">
        <v>4946</v>
      </c>
      <c r="B4306" s="1">
        <v>436030.0</v>
      </c>
      <c r="C4306" s="1">
        <v>2.0</v>
      </c>
      <c r="D4306" s="1">
        <v>-2.0</v>
      </c>
      <c r="E4306" s="1">
        <f t="shared" si="1"/>
        <v>24</v>
      </c>
      <c r="F4306" s="1" t="str">
        <f>VLOOKUP(E4306,State_code!$B$1:$C$56, 2, FALSE)</f>
        <v>MD</v>
      </c>
      <c r="G4306" s="1">
        <v>2404.0</v>
      </c>
      <c r="H4306" s="1">
        <v>-2.0</v>
      </c>
      <c r="I4306" s="1" t="s">
        <v>4946</v>
      </c>
      <c r="J4306" s="5">
        <v>4.0</v>
      </c>
    </row>
    <row r="4307" hidden="1">
      <c r="A4307" s="1" t="s">
        <v>4947</v>
      </c>
      <c r="B4307" s="1">
        <v>436261.0</v>
      </c>
      <c r="C4307" s="1">
        <v>7.0</v>
      </c>
      <c r="D4307" s="1">
        <v>26.0</v>
      </c>
      <c r="E4307" s="1">
        <f t="shared" si="1"/>
        <v>8</v>
      </c>
      <c r="F4307" s="1" t="str">
        <f>VLOOKUP(E4307,State_code!$B$1:$C$56, 2, FALSE)</f>
        <v>CO</v>
      </c>
      <c r="G4307" s="1">
        <v>802.0</v>
      </c>
      <c r="H4307" s="1" t="e">
        <v>#N/A</v>
      </c>
      <c r="I4307" s="1" t="s">
        <v>4947</v>
      </c>
      <c r="J4307" s="5">
        <v>2.0</v>
      </c>
    </row>
    <row r="4308" hidden="1">
      <c r="A4308" s="1" t="s">
        <v>4948</v>
      </c>
      <c r="B4308" s="1">
        <v>436304.0</v>
      </c>
      <c r="C4308" s="1">
        <v>5.0</v>
      </c>
      <c r="D4308" s="1">
        <v>5.0</v>
      </c>
      <c r="E4308" s="1">
        <f t="shared" si="1"/>
        <v>22</v>
      </c>
      <c r="F4308" s="1" t="str">
        <f>VLOOKUP(E4308,State_code!$B$1:$C$56, 2, FALSE)</f>
        <v>LA</v>
      </c>
      <c r="G4308" s="1">
        <v>2202.0</v>
      </c>
      <c r="H4308" s="1">
        <v>-2.0</v>
      </c>
      <c r="I4308" s="1" t="s">
        <v>4948</v>
      </c>
      <c r="J4308" s="5">
        <v>2.0</v>
      </c>
    </row>
    <row r="4309" hidden="1">
      <c r="A4309" s="1" t="s">
        <v>4949</v>
      </c>
      <c r="B4309" s="1">
        <v>436429.0</v>
      </c>
      <c r="C4309" s="1">
        <v>8.0</v>
      </c>
      <c r="D4309" s="1">
        <v>30.0</v>
      </c>
      <c r="E4309" s="1">
        <f t="shared" si="1"/>
        <v>6</v>
      </c>
      <c r="F4309" s="1" t="str">
        <f>VLOOKUP(E4309,State_code!$B$1:$C$56, 2, FALSE)</f>
        <v>CA</v>
      </c>
      <c r="G4309" s="1">
        <v>630.0</v>
      </c>
      <c r="H4309" s="1">
        <v>-2.0</v>
      </c>
      <c r="I4309" s="1" t="s">
        <v>4949</v>
      </c>
      <c r="J4309" s="5">
        <v>2.0</v>
      </c>
    </row>
    <row r="4310" hidden="1">
      <c r="A4310" s="1" t="s">
        <v>2551</v>
      </c>
      <c r="B4310" s="1">
        <v>436553.0</v>
      </c>
      <c r="C4310" s="1">
        <v>9.0</v>
      </c>
      <c r="D4310" s="1">
        <v>-2.0</v>
      </c>
      <c r="E4310" s="1">
        <f t="shared" si="1"/>
        <v>72</v>
      </c>
      <c r="F4310" s="1" t="str">
        <f>VLOOKUP(E4310,State_code!$B$1:$C$56, 2, FALSE)</f>
        <v>PR</v>
      </c>
      <c r="G4310" s="1">
        <v>7298.0</v>
      </c>
      <c r="H4310" s="1">
        <v>-2.0</v>
      </c>
      <c r="I4310" s="1" t="s">
        <v>2551</v>
      </c>
      <c r="J4310" s="5">
        <v>3.0</v>
      </c>
    </row>
    <row r="4311" hidden="1">
      <c r="A4311" s="1" t="s">
        <v>4950</v>
      </c>
      <c r="B4311" s="1">
        <v>436599.0</v>
      </c>
      <c r="C4311" s="1">
        <v>1.0</v>
      </c>
      <c r="D4311" s="1">
        <v>12.0</v>
      </c>
      <c r="E4311" s="1">
        <f t="shared" si="1"/>
        <v>25</v>
      </c>
      <c r="F4311" s="1" t="str">
        <f>VLOOKUP(E4311,State_code!$B$1:$C$56, 2, FALSE)</f>
        <v>MA</v>
      </c>
      <c r="G4311" s="1">
        <v>2508.0</v>
      </c>
      <c r="H4311" s="1">
        <v>-2.0</v>
      </c>
      <c r="I4311" s="1" t="s">
        <v>4950</v>
      </c>
      <c r="J4311" s="5">
        <v>2.0</v>
      </c>
    </row>
    <row r="4312" hidden="1">
      <c r="A4312" s="1" t="s">
        <v>4951</v>
      </c>
      <c r="B4312" s="1">
        <v>436614.0</v>
      </c>
      <c r="C4312" s="1">
        <v>6.0</v>
      </c>
      <c r="D4312" s="1">
        <v>24.0</v>
      </c>
      <c r="E4312" s="1">
        <f t="shared" si="1"/>
        <v>4</v>
      </c>
      <c r="F4312" s="1" t="str">
        <f>VLOOKUP(E4312,State_code!$B$1:$C$56, 2, FALSE)</f>
        <v>AZ</v>
      </c>
      <c r="G4312" s="1">
        <v>405.0</v>
      </c>
      <c r="H4312" s="1">
        <v>54.0</v>
      </c>
      <c r="I4312" s="1" t="s">
        <v>4951</v>
      </c>
      <c r="J4312" s="5">
        <v>4.0</v>
      </c>
    </row>
    <row r="4313" hidden="1">
      <c r="A4313" s="1" t="s">
        <v>4952</v>
      </c>
      <c r="B4313" s="1">
        <v>436632.0</v>
      </c>
      <c r="C4313" s="1">
        <v>5.0</v>
      </c>
      <c r="D4313" s="1">
        <v>-2.0</v>
      </c>
      <c r="E4313" s="1">
        <f t="shared" si="1"/>
        <v>37</v>
      </c>
      <c r="F4313" s="1" t="str">
        <f>VLOOKUP(E4313,State_code!$B$1:$C$56, 2, FALSE)</f>
        <v>NC</v>
      </c>
      <c r="G4313" s="1">
        <v>3702.0</v>
      </c>
      <c r="H4313" s="1">
        <v>-2.0</v>
      </c>
      <c r="I4313" s="1" t="s">
        <v>4952</v>
      </c>
      <c r="J4313" s="5">
        <v>2.0</v>
      </c>
    </row>
    <row r="4314" hidden="1">
      <c r="A4314" s="1" t="s">
        <v>4953</v>
      </c>
      <c r="B4314" s="1">
        <v>436641.0</v>
      </c>
      <c r="C4314" s="1">
        <v>5.0</v>
      </c>
      <c r="D4314" s="1">
        <v>-2.0</v>
      </c>
      <c r="E4314" s="1">
        <f t="shared" si="1"/>
        <v>1</v>
      </c>
      <c r="F4314" s="1" t="str">
        <f>VLOOKUP(E4314,State_code!$B$1:$C$56, 2, FALSE)</f>
        <v>AL</v>
      </c>
      <c r="G4314" s="1">
        <v>101.0</v>
      </c>
      <c r="H4314" s="1" t="e">
        <v>#N/A</v>
      </c>
      <c r="I4314" s="1" t="s">
        <v>4953</v>
      </c>
      <c r="J4314" s="5">
        <v>4.0</v>
      </c>
    </row>
    <row r="4315" hidden="1">
      <c r="A4315" s="1" t="s">
        <v>4954</v>
      </c>
      <c r="B4315" s="1">
        <v>436650.0</v>
      </c>
      <c r="C4315" s="1">
        <v>5.0</v>
      </c>
      <c r="D4315" s="1">
        <v>-2.0</v>
      </c>
      <c r="E4315" s="1">
        <f t="shared" si="1"/>
        <v>22</v>
      </c>
      <c r="F4315" s="1" t="str">
        <f>VLOOKUP(E4315,State_code!$B$1:$C$56, 2, FALSE)</f>
        <v>LA</v>
      </c>
      <c r="G4315" s="1">
        <v>2206.0</v>
      </c>
      <c r="H4315" s="1">
        <v>-2.0</v>
      </c>
      <c r="I4315" s="1" t="s">
        <v>4954</v>
      </c>
      <c r="J4315" s="5">
        <v>2.0</v>
      </c>
    </row>
    <row r="4316" hidden="1">
      <c r="A4316" s="1" t="s">
        <v>4955</v>
      </c>
      <c r="B4316" s="1">
        <v>436775.0</v>
      </c>
      <c r="C4316" s="1">
        <v>6.0</v>
      </c>
      <c r="D4316" s="1">
        <v>-2.0</v>
      </c>
      <c r="E4316" s="1">
        <f t="shared" si="1"/>
        <v>48</v>
      </c>
      <c r="F4316" s="1" t="str">
        <f>VLOOKUP(E4316,State_code!$B$1:$C$56, 2, FALSE)</f>
        <v>TX</v>
      </c>
      <c r="G4316" s="1">
        <v>4804.0</v>
      </c>
      <c r="H4316" s="1">
        <v>-2.0</v>
      </c>
      <c r="I4316" s="1" t="s">
        <v>4955</v>
      </c>
      <c r="J4316" s="5">
        <v>4.0</v>
      </c>
    </row>
    <row r="4317" hidden="1">
      <c r="A4317" s="1" t="s">
        <v>4956</v>
      </c>
      <c r="B4317" s="1">
        <v>436818.0</v>
      </c>
      <c r="C4317" s="1">
        <v>1.0</v>
      </c>
      <c r="D4317" s="1">
        <v>-2.0</v>
      </c>
      <c r="E4317" s="1">
        <f t="shared" si="1"/>
        <v>9</v>
      </c>
      <c r="F4317" s="1" t="str">
        <f>VLOOKUP(E4317,State_code!$B$1:$C$56, 2, FALSE)</f>
        <v>CT</v>
      </c>
      <c r="G4317" s="1">
        <v>905.0</v>
      </c>
      <c r="H4317" s="1">
        <v>-2.0</v>
      </c>
      <c r="I4317" s="1" t="s">
        <v>4956</v>
      </c>
      <c r="J4317" s="5">
        <v>3.0</v>
      </c>
    </row>
    <row r="4318" hidden="1">
      <c r="A4318" s="1" t="s">
        <v>4957</v>
      </c>
      <c r="B4318" s="1">
        <v>436827.0</v>
      </c>
      <c r="C4318" s="1">
        <v>1.0</v>
      </c>
      <c r="D4318" s="1">
        <v>-2.0</v>
      </c>
      <c r="E4318" s="1">
        <f t="shared" si="1"/>
        <v>9</v>
      </c>
      <c r="F4318" s="1" t="str">
        <f>VLOOKUP(E4318,State_code!$B$1:$C$56, 2, FALSE)</f>
        <v>CT</v>
      </c>
      <c r="G4318" s="1">
        <v>902.0</v>
      </c>
      <c r="H4318" s="1">
        <v>-2.0</v>
      </c>
      <c r="I4318" s="1" t="s">
        <v>4957</v>
      </c>
      <c r="J4318" s="5">
        <v>2.0</v>
      </c>
    </row>
    <row r="4319" hidden="1">
      <c r="A4319" s="1" t="s">
        <v>4958</v>
      </c>
      <c r="B4319" s="1">
        <v>436836.0</v>
      </c>
      <c r="C4319" s="1">
        <v>1.0</v>
      </c>
      <c r="D4319" s="1">
        <v>-2.0</v>
      </c>
      <c r="E4319" s="1">
        <f t="shared" si="1"/>
        <v>9</v>
      </c>
      <c r="F4319" s="1" t="str">
        <f>VLOOKUP(E4319,State_code!$B$1:$C$56, 2, FALSE)</f>
        <v>CT</v>
      </c>
      <c r="G4319" s="1">
        <v>904.0</v>
      </c>
      <c r="H4319" s="1">
        <v>-2.0</v>
      </c>
      <c r="I4319" s="1" t="s">
        <v>4958</v>
      </c>
      <c r="J4319" s="5">
        <v>2.0</v>
      </c>
    </row>
    <row r="4320" hidden="1">
      <c r="A4320" s="1" t="s">
        <v>4959</v>
      </c>
      <c r="B4320" s="1">
        <v>437097.0</v>
      </c>
      <c r="C4320" s="1">
        <v>5.0</v>
      </c>
      <c r="D4320" s="1">
        <v>17.0</v>
      </c>
      <c r="E4320" s="1">
        <f t="shared" si="1"/>
        <v>51</v>
      </c>
      <c r="F4320" s="1" t="str">
        <f>VLOOKUP(E4320,State_code!$B$1:$C$56, 2, FALSE)</f>
        <v>VA</v>
      </c>
      <c r="G4320" s="1">
        <v>5108.0</v>
      </c>
      <c r="H4320" s="1">
        <v>-2.0</v>
      </c>
      <c r="I4320" s="1" t="s">
        <v>4959</v>
      </c>
      <c r="J4320" s="5">
        <v>3.0</v>
      </c>
    </row>
    <row r="4321" hidden="1">
      <c r="A4321" s="1" t="s">
        <v>4960</v>
      </c>
      <c r="B4321" s="1">
        <v>437103.0</v>
      </c>
      <c r="C4321" s="1">
        <v>5.0</v>
      </c>
      <c r="D4321" s="1">
        <v>4.0</v>
      </c>
      <c r="E4321" s="1">
        <f t="shared" si="1"/>
        <v>22</v>
      </c>
      <c r="F4321" s="1" t="str">
        <f>VLOOKUP(E4321,State_code!$B$1:$C$56, 2, FALSE)</f>
        <v>LA</v>
      </c>
      <c r="G4321" s="1">
        <v>2206.0</v>
      </c>
      <c r="H4321" s="1">
        <v>-2.0</v>
      </c>
      <c r="I4321" s="1" t="s">
        <v>4960</v>
      </c>
      <c r="J4321" s="5">
        <v>3.0</v>
      </c>
    </row>
    <row r="4322" hidden="1">
      <c r="A4322" s="1" t="s">
        <v>4961</v>
      </c>
      <c r="B4322" s="1">
        <v>437237.0</v>
      </c>
      <c r="C4322" s="1">
        <v>1.0</v>
      </c>
      <c r="D4322" s="1">
        <v>-2.0</v>
      </c>
      <c r="E4322" s="1">
        <f t="shared" si="1"/>
        <v>44</v>
      </c>
      <c r="F4322" s="1" t="str">
        <f>VLOOKUP(E4322,State_code!$B$1:$C$56, 2, FALSE)</f>
        <v>RI</v>
      </c>
      <c r="G4322" s="1">
        <v>4401.0</v>
      </c>
      <c r="H4322" s="1">
        <v>-2.0</v>
      </c>
      <c r="I4322" s="1" t="s">
        <v>4961</v>
      </c>
      <c r="J4322" s="5">
        <v>2.0</v>
      </c>
    </row>
    <row r="4323" hidden="1">
      <c r="A4323" s="1" t="s">
        <v>4962</v>
      </c>
      <c r="B4323" s="1">
        <v>437556.0</v>
      </c>
      <c r="C4323" s="1">
        <v>3.0</v>
      </c>
      <c r="D4323" s="1">
        <v>-2.0</v>
      </c>
      <c r="E4323" s="1">
        <f t="shared" si="1"/>
        <v>17</v>
      </c>
      <c r="F4323" s="1" t="str">
        <f>VLOOKUP(E4323,State_code!$B$1:$C$56, 2, FALSE)</f>
        <v>IL</v>
      </c>
      <c r="G4323" s="1">
        <v>1715.0</v>
      </c>
      <c r="H4323" s="1">
        <v>-2.0</v>
      </c>
      <c r="I4323" s="1" t="s">
        <v>4962</v>
      </c>
      <c r="J4323" s="5">
        <v>2.0</v>
      </c>
    </row>
    <row r="4324" hidden="1">
      <c r="A4324" s="1" t="s">
        <v>4963</v>
      </c>
      <c r="B4324" s="1">
        <v>437608.0</v>
      </c>
      <c r="C4324" s="1">
        <v>6.0</v>
      </c>
      <c r="D4324" s="1">
        <v>-2.0</v>
      </c>
      <c r="E4324" s="1">
        <f t="shared" si="1"/>
        <v>48</v>
      </c>
      <c r="F4324" s="1" t="str">
        <f>VLOOKUP(E4324,State_code!$B$1:$C$56, 2, FALSE)</f>
        <v>TX</v>
      </c>
      <c r="G4324" s="1">
        <v>4834.0</v>
      </c>
      <c r="H4324" s="1">
        <v>-2.0</v>
      </c>
      <c r="I4324" s="1" t="s">
        <v>4963</v>
      </c>
      <c r="J4324" s="5">
        <v>3.0</v>
      </c>
    </row>
    <row r="4325" hidden="1">
      <c r="A4325" s="1" t="s">
        <v>4964</v>
      </c>
      <c r="B4325" s="1">
        <v>437635.0</v>
      </c>
      <c r="C4325" s="1">
        <v>6.0</v>
      </c>
      <c r="D4325" s="1">
        <v>10.0</v>
      </c>
      <c r="E4325" s="1">
        <f t="shared" si="1"/>
        <v>48</v>
      </c>
      <c r="F4325" s="1" t="str">
        <f>VLOOKUP(E4325,State_code!$B$1:$C$56, 2, FALSE)</f>
        <v>TX</v>
      </c>
      <c r="G4325" s="1">
        <v>4837.0</v>
      </c>
      <c r="H4325" s="1">
        <v>-2.0</v>
      </c>
      <c r="I4325" s="1" t="s">
        <v>4964</v>
      </c>
      <c r="J4325" s="5">
        <v>2.0</v>
      </c>
    </row>
    <row r="4326" hidden="1">
      <c r="A4326" s="1" t="s">
        <v>4965</v>
      </c>
      <c r="B4326" s="1">
        <v>437723.0</v>
      </c>
      <c r="C4326" s="1">
        <v>2.0</v>
      </c>
      <c r="D4326" s="1">
        <v>-2.0</v>
      </c>
      <c r="E4326" s="1">
        <f t="shared" si="1"/>
        <v>34</v>
      </c>
      <c r="F4326" s="1" t="str">
        <f>VLOOKUP(E4326,State_code!$B$1:$C$56, 2, FALSE)</f>
        <v>NJ</v>
      </c>
      <c r="G4326" s="1">
        <v>3410.0</v>
      </c>
      <c r="H4326" s="1">
        <v>-2.0</v>
      </c>
      <c r="I4326" s="1" t="s">
        <v>4965</v>
      </c>
      <c r="J4326" s="5">
        <v>3.0</v>
      </c>
    </row>
    <row r="4327" hidden="1">
      <c r="A4327" s="1" t="s">
        <v>4966</v>
      </c>
      <c r="B4327" s="1">
        <v>437732.0</v>
      </c>
      <c r="C4327" s="1">
        <v>6.0</v>
      </c>
      <c r="D4327" s="1">
        <v>26.0</v>
      </c>
      <c r="E4327" s="1">
        <f t="shared" si="1"/>
        <v>48</v>
      </c>
      <c r="F4327" s="1" t="str">
        <f>VLOOKUP(E4327,State_code!$B$1:$C$56, 2, FALSE)</f>
        <v>TX</v>
      </c>
      <c r="G4327" s="1">
        <v>4832.0</v>
      </c>
      <c r="H4327" s="1">
        <v>-2.0</v>
      </c>
      <c r="I4327" s="1" t="s">
        <v>4966</v>
      </c>
      <c r="J4327" s="5">
        <v>4.0</v>
      </c>
    </row>
    <row r="4328" hidden="1">
      <c r="A4328" s="1" t="s">
        <v>4967</v>
      </c>
      <c r="B4328" s="1">
        <v>437750.0</v>
      </c>
      <c r="C4328" s="1">
        <v>8.0</v>
      </c>
      <c r="D4328" s="1">
        <v>13.0</v>
      </c>
      <c r="E4328" s="1">
        <f t="shared" si="1"/>
        <v>6</v>
      </c>
      <c r="F4328" s="1" t="str">
        <f>VLOOKUP(E4328,State_code!$B$1:$C$56, 2, FALSE)</f>
        <v>CA</v>
      </c>
      <c r="G4328" s="1">
        <v>648.0</v>
      </c>
      <c r="H4328" s="1">
        <v>-2.0</v>
      </c>
      <c r="I4328" s="1" t="s">
        <v>4967</v>
      </c>
      <c r="J4328" s="5">
        <v>1.0</v>
      </c>
    </row>
    <row r="4329" hidden="1">
      <c r="A4329" s="1" t="s">
        <v>4968</v>
      </c>
      <c r="B4329" s="1">
        <v>437769.0</v>
      </c>
      <c r="C4329" s="1">
        <v>5.0</v>
      </c>
      <c r="D4329" s="1">
        <v>10.0</v>
      </c>
      <c r="E4329" s="1">
        <f t="shared" si="1"/>
        <v>51</v>
      </c>
      <c r="F4329" s="1" t="str">
        <f>VLOOKUP(E4329,State_code!$B$1:$C$56, 2, FALSE)</f>
        <v>VA</v>
      </c>
      <c r="G4329" s="1">
        <v>5104.0</v>
      </c>
      <c r="H4329" s="1">
        <v>-2.0</v>
      </c>
      <c r="I4329" s="1" t="s">
        <v>4968</v>
      </c>
      <c r="J4329" s="5">
        <v>3.0</v>
      </c>
    </row>
    <row r="4330" hidden="1">
      <c r="A4330" s="1" t="s">
        <v>4969</v>
      </c>
      <c r="B4330" s="1">
        <v>437778.0</v>
      </c>
      <c r="C4330" s="1">
        <v>6.0</v>
      </c>
      <c r="D4330" s="1">
        <v>-2.0</v>
      </c>
      <c r="E4330" s="1">
        <f t="shared" si="1"/>
        <v>48</v>
      </c>
      <c r="F4330" s="1" t="str">
        <f>VLOOKUP(E4330,State_code!$B$1:$C$56, 2, FALSE)</f>
        <v>TX</v>
      </c>
      <c r="G4330" s="1">
        <v>4820.0</v>
      </c>
      <c r="H4330" s="1">
        <v>-2.0</v>
      </c>
      <c r="I4330" s="1" t="s">
        <v>4969</v>
      </c>
      <c r="J4330" s="5">
        <v>1.0</v>
      </c>
    </row>
    <row r="4331" hidden="1">
      <c r="A4331" s="1" t="s">
        <v>4970</v>
      </c>
      <c r="B4331" s="1">
        <v>437857.0</v>
      </c>
      <c r="C4331" s="1">
        <v>3.0</v>
      </c>
      <c r="D4331" s="1">
        <v>-2.0</v>
      </c>
      <c r="E4331" s="1">
        <f t="shared" si="1"/>
        <v>18</v>
      </c>
      <c r="F4331" s="1" t="str">
        <f>VLOOKUP(E4331,State_code!$B$1:$C$56, 2, FALSE)</f>
        <v>IN</v>
      </c>
      <c r="G4331" s="1">
        <v>1803.0</v>
      </c>
      <c r="H4331" s="1">
        <v>-2.0</v>
      </c>
      <c r="I4331" s="1" t="s">
        <v>4970</v>
      </c>
      <c r="J4331" s="5">
        <v>2.0</v>
      </c>
    </row>
    <row r="4332" hidden="1">
      <c r="A4332" s="1" t="s">
        <v>4971</v>
      </c>
      <c r="B4332" s="1">
        <v>437936.0</v>
      </c>
      <c r="C4332" s="1">
        <v>8.0</v>
      </c>
      <c r="D4332" s="1">
        <v>10.0</v>
      </c>
      <c r="E4332" s="1">
        <f t="shared" si="1"/>
        <v>6</v>
      </c>
      <c r="F4332" s="1" t="str">
        <f>VLOOKUP(E4332,State_code!$B$1:$C$56, 2, FALSE)</f>
        <v>CA</v>
      </c>
      <c r="G4332" s="1">
        <v>619.0</v>
      </c>
      <c r="H4332" s="1">
        <v>-2.0</v>
      </c>
      <c r="I4332" s="1" t="s">
        <v>4971</v>
      </c>
      <c r="J4332" s="5">
        <v>2.0</v>
      </c>
    </row>
    <row r="4333" hidden="1">
      <c r="A4333" s="1" t="s">
        <v>4972</v>
      </c>
      <c r="B4333" s="1">
        <v>438179.0</v>
      </c>
      <c r="C4333" s="1">
        <v>6.0</v>
      </c>
      <c r="D4333" s="1">
        <v>7.0</v>
      </c>
      <c r="E4333" s="1">
        <f t="shared" si="1"/>
        <v>4</v>
      </c>
      <c r="F4333" s="1" t="str">
        <f>VLOOKUP(E4333,State_code!$B$1:$C$56, 2, FALSE)</f>
        <v>AZ</v>
      </c>
      <c r="G4333" s="1">
        <v>407.0</v>
      </c>
      <c r="H4333" s="1">
        <v>-2.0</v>
      </c>
      <c r="I4333" s="1" t="s">
        <v>4972</v>
      </c>
      <c r="J4333" s="5">
        <v>4.0</v>
      </c>
    </row>
    <row r="4334" hidden="1">
      <c r="A4334" s="1" t="s">
        <v>4973</v>
      </c>
      <c r="B4334" s="1">
        <v>438221.0</v>
      </c>
      <c r="C4334" s="1">
        <v>2.0</v>
      </c>
      <c r="D4334" s="1">
        <v>7.0</v>
      </c>
      <c r="E4334" s="1">
        <f t="shared" si="1"/>
        <v>42</v>
      </c>
      <c r="F4334" s="1" t="str">
        <f>VLOOKUP(E4334,State_code!$B$1:$C$56, 2, FALSE)</f>
        <v>PA</v>
      </c>
      <c r="G4334" s="1">
        <v>4215.0</v>
      </c>
      <c r="H4334" s="1">
        <v>-2.0</v>
      </c>
      <c r="I4334" s="1" t="s">
        <v>4973</v>
      </c>
      <c r="J4334" s="5">
        <v>2.0</v>
      </c>
    </row>
    <row r="4335" hidden="1">
      <c r="A4335" s="1" t="s">
        <v>4974</v>
      </c>
      <c r="B4335" s="1">
        <v>438258.0</v>
      </c>
      <c r="C4335" s="1">
        <v>8.0</v>
      </c>
      <c r="D4335" s="1">
        <v>10.0</v>
      </c>
      <c r="E4335" s="1">
        <f t="shared" si="1"/>
        <v>6</v>
      </c>
      <c r="F4335" s="1" t="str">
        <f>VLOOKUP(E4335,State_code!$B$1:$C$56, 2, FALSE)</f>
        <v>CA</v>
      </c>
      <c r="G4335" s="1">
        <v>610.0</v>
      </c>
      <c r="H4335" s="1">
        <v>-2.0</v>
      </c>
      <c r="I4335" s="1" t="s">
        <v>4974</v>
      </c>
      <c r="J4335" s="5">
        <v>1.0</v>
      </c>
    </row>
    <row r="4336" hidden="1">
      <c r="A4336" s="1" t="s">
        <v>1575</v>
      </c>
      <c r="B4336" s="1">
        <v>438285.0</v>
      </c>
      <c r="C4336" s="1">
        <v>5.0</v>
      </c>
      <c r="D4336" s="1">
        <v>-2.0</v>
      </c>
      <c r="E4336" s="1">
        <f t="shared" si="1"/>
        <v>12</v>
      </c>
      <c r="F4336" s="1" t="str">
        <f>VLOOKUP(E4336,State_code!$B$1:$C$56, 2, FALSE)</f>
        <v>FL</v>
      </c>
      <c r="G4336" s="1">
        <v>1210.0</v>
      </c>
      <c r="H4336" s="1">
        <v>-2.0</v>
      </c>
      <c r="I4336" s="1" t="s">
        <v>1575</v>
      </c>
      <c r="J4336" s="5">
        <v>2.0</v>
      </c>
    </row>
    <row r="4337" hidden="1">
      <c r="A4337" s="1" t="s">
        <v>4975</v>
      </c>
      <c r="B4337" s="1">
        <v>438337.0</v>
      </c>
      <c r="C4337" s="1">
        <v>9.0</v>
      </c>
      <c r="D4337" s="1">
        <v>-2.0</v>
      </c>
      <c r="E4337" s="1">
        <f t="shared" si="1"/>
        <v>72</v>
      </c>
      <c r="F4337" s="1" t="str">
        <f>VLOOKUP(E4337,State_code!$B$1:$C$56, 2, FALSE)</f>
        <v>PR</v>
      </c>
      <c r="G4337" s="1">
        <v>7298.0</v>
      </c>
      <c r="H4337" s="1">
        <v>-2.0</v>
      </c>
      <c r="I4337" s="1" t="s">
        <v>4975</v>
      </c>
      <c r="J4337" s="5">
        <v>1.0</v>
      </c>
    </row>
    <row r="4338" hidden="1">
      <c r="A4338" s="1" t="s">
        <v>4976</v>
      </c>
      <c r="B4338" s="1">
        <v>438504.0</v>
      </c>
      <c r="C4338" s="1">
        <v>8.0</v>
      </c>
      <c r="D4338" s="1">
        <v>11.0</v>
      </c>
      <c r="E4338" s="1">
        <f t="shared" si="1"/>
        <v>6</v>
      </c>
      <c r="F4338" s="1" t="str">
        <f>VLOOKUP(E4338,State_code!$B$1:$C$56, 2, FALSE)</f>
        <v>CA</v>
      </c>
      <c r="G4338" s="1">
        <v>635.0</v>
      </c>
      <c r="H4338" s="1">
        <v>-2.0</v>
      </c>
      <c r="I4338" s="1" t="s">
        <v>4976</v>
      </c>
      <c r="J4338" s="5">
        <v>2.0</v>
      </c>
    </row>
    <row r="4339" hidden="1">
      <c r="A4339" s="1" t="s">
        <v>4977</v>
      </c>
      <c r="B4339" s="1">
        <v>438586.0</v>
      </c>
      <c r="C4339" s="1">
        <v>5.0</v>
      </c>
      <c r="D4339" s="1">
        <v>19.0</v>
      </c>
      <c r="E4339" s="1">
        <f t="shared" si="1"/>
        <v>13</v>
      </c>
      <c r="F4339" s="1" t="str">
        <f>VLOOKUP(E4339,State_code!$B$1:$C$56, 2, FALSE)</f>
        <v>GA</v>
      </c>
      <c r="G4339" s="1">
        <v>1306.0</v>
      </c>
      <c r="H4339" s="1">
        <v>-2.0</v>
      </c>
      <c r="I4339" s="1" t="s">
        <v>4977</v>
      </c>
      <c r="J4339" s="5">
        <v>2.0</v>
      </c>
    </row>
    <row r="4340" hidden="1">
      <c r="A4340" s="1" t="s">
        <v>4978</v>
      </c>
      <c r="B4340" s="1">
        <v>438665.0</v>
      </c>
      <c r="C4340" s="1">
        <v>8.0</v>
      </c>
      <c r="D4340" s="1">
        <v>-2.0</v>
      </c>
      <c r="E4340" s="1">
        <f t="shared" si="1"/>
        <v>6</v>
      </c>
      <c r="F4340" s="1" t="str">
        <f>VLOOKUP(E4340,State_code!$B$1:$C$56, 2, FALSE)</f>
        <v>CA</v>
      </c>
      <c r="G4340" s="1">
        <v>646.0</v>
      </c>
      <c r="H4340" s="1">
        <v>-2.0</v>
      </c>
      <c r="I4340" s="1" t="s">
        <v>4978</v>
      </c>
      <c r="J4340" s="5">
        <v>2.0</v>
      </c>
    </row>
    <row r="4341" hidden="1">
      <c r="A4341" s="1" t="s">
        <v>4979</v>
      </c>
      <c r="B4341" s="1">
        <v>438674.0</v>
      </c>
      <c r="C4341" s="1">
        <v>5.0</v>
      </c>
      <c r="D4341" s="1">
        <v>-2.0</v>
      </c>
      <c r="E4341" s="1">
        <f t="shared" si="1"/>
        <v>28</v>
      </c>
      <c r="F4341" s="1" t="str">
        <f>VLOOKUP(E4341,State_code!$B$1:$C$56, 2, FALSE)</f>
        <v>MS</v>
      </c>
      <c r="G4341" s="1">
        <v>2804.0</v>
      </c>
      <c r="H4341" s="1">
        <v>-2.0</v>
      </c>
      <c r="I4341" s="1" t="s">
        <v>4979</v>
      </c>
      <c r="J4341" s="5">
        <v>1.0</v>
      </c>
    </row>
    <row r="4342" hidden="1">
      <c r="A4342" s="1" t="s">
        <v>4980</v>
      </c>
      <c r="B4342" s="1">
        <v>438708.0</v>
      </c>
      <c r="C4342" s="1">
        <v>5.0</v>
      </c>
      <c r="D4342" s="1">
        <v>5.0</v>
      </c>
      <c r="E4342" s="1">
        <f t="shared" si="1"/>
        <v>54</v>
      </c>
      <c r="F4342" s="1" t="str">
        <f>VLOOKUP(E4342,State_code!$B$1:$C$56, 2, FALSE)</f>
        <v>WV</v>
      </c>
      <c r="G4342" s="1">
        <v>5402.0</v>
      </c>
      <c r="H4342" s="1">
        <v>-2.0</v>
      </c>
      <c r="I4342" s="1" t="s">
        <v>4980</v>
      </c>
      <c r="J4342" s="5">
        <v>3.0</v>
      </c>
    </row>
    <row r="4343" hidden="1">
      <c r="A4343" s="1" t="s">
        <v>4981</v>
      </c>
      <c r="B4343" s="1">
        <v>438735.0</v>
      </c>
      <c r="C4343" s="1">
        <v>3.0</v>
      </c>
      <c r="D4343" s="1">
        <v>-2.0</v>
      </c>
      <c r="E4343" s="1">
        <f t="shared" si="1"/>
        <v>18</v>
      </c>
      <c r="F4343" s="1" t="str">
        <f>VLOOKUP(E4343,State_code!$B$1:$C$56, 2, FALSE)</f>
        <v>IN</v>
      </c>
      <c r="G4343" s="1">
        <v>1807.0</v>
      </c>
      <c r="H4343" s="1">
        <v>-2.0</v>
      </c>
      <c r="I4343" s="1" t="s">
        <v>4981</v>
      </c>
      <c r="J4343" s="5">
        <v>3.0</v>
      </c>
    </row>
    <row r="4344" hidden="1">
      <c r="A4344" s="1" t="s">
        <v>4982</v>
      </c>
      <c r="B4344" s="1">
        <v>438984.0</v>
      </c>
      <c r="C4344" s="1">
        <v>9.0</v>
      </c>
      <c r="D4344" s="1">
        <v>-2.0</v>
      </c>
      <c r="E4344" s="1">
        <f t="shared" si="1"/>
        <v>72</v>
      </c>
      <c r="F4344" s="1" t="str">
        <f>VLOOKUP(E4344,State_code!$B$1:$C$56, 2, FALSE)</f>
        <v>PR</v>
      </c>
      <c r="G4344" s="1">
        <v>7298.0</v>
      </c>
      <c r="H4344" s="1">
        <v>-2.0</v>
      </c>
      <c r="I4344" s="1" t="s">
        <v>4982</v>
      </c>
      <c r="J4344" s="5">
        <v>2.0</v>
      </c>
    </row>
    <row r="4345" hidden="1">
      <c r="A4345" s="1" t="s">
        <v>4983</v>
      </c>
      <c r="B4345" s="1">
        <v>439020.0</v>
      </c>
      <c r="C4345" s="1">
        <v>3.0</v>
      </c>
      <c r="D4345" s="1">
        <v>26.0</v>
      </c>
      <c r="E4345" s="1">
        <f t="shared" si="1"/>
        <v>17</v>
      </c>
      <c r="F4345" s="1" t="str">
        <f>VLOOKUP(E4345,State_code!$B$1:$C$56, 2, FALSE)</f>
        <v>IL</v>
      </c>
      <c r="G4345" s="1">
        <v>1709.0</v>
      </c>
      <c r="H4345" s="1">
        <v>-2.0</v>
      </c>
      <c r="I4345" s="1" t="s">
        <v>4983</v>
      </c>
      <c r="J4345" s="5">
        <v>1.0</v>
      </c>
    </row>
    <row r="4346" hidden="1">
      <c r="A4346" s="1" t="s">
        <v>4984</v>
      </c>
      <c r="B4346" s="1">
        <v>439118.0</v>
      </c>
      <c r="C4346" s="1">
        <v>8.0</v>
      </c>
      <c r="D4346" s="1">
        <v>10.0</v>
      </c>
      <c r="E4346" s="1">
        <f t="shared" si="1"/>
        <v>53</v>
      </c>
      <c r="F4346" s="1" t="str">
        <f>VLOOKUP(E4346,State_code!$B$1:$C$56, 2, FALSE)</f>
        <v>WA</v>
      </c>
      <c r="G4346" s="1">
        <v>5305.0</v>
      </c>
      <c r="H4346" s="1">
        <v>-2.0</v>
      </c>
      <c r="I4346" s="1" t="s">
        <v>4984</v>
      </c>
      <c r="J4346" s="5">
        <v>2.0</v>
      </c>
    </row>
    <row r="4347" hidden="1">
      <c r="A4347" s="1" t="s">
        <v>4985</v>
      </c>
      <c r="B4347" s="1">
        <v>439154.0</v>
      </c>
      <c r="C4347" s="1">
        <v>6.0</v>
      </c>
      <c r="D4347" s="1">
        <v>-2.0</v>
      </c>
      <c r="E4347" s="1">
        <f t="shared" si="1"/>
        <v>48</v>
      </c>
      <c r="F4347" s="1" t="str">
        <f>VLOOKUP(E4347,State_code!$B$1:$C$56, 2, FALSE)</f>
        <v>TX</v>
      </c>
      <c r="G4347" s="1">
        <v>4819.0</v>
      </c>
      <c r="H4347" s="1">
        <v>-2.0</v>
      </c>
      <c r="I4347" s="1" t="s">
        <v>4985</v>
      </c>
      <c r="J4347" s="5">
        <v>2.0</v>
      </c>
    </row>
    <row r="4348" hidden="1">
      <c r="A4348" s="1" t="s">
        <v>690</v>
      </c>
      <c r="B4348" s="1">
        <v>439190.0</v>
      </c>
      <c r="C4348" s="1">
        <v>8.0</v>
      </c>
      <c r="D4348" s="1">
        <v>14.0</v>
      </c>
      <c r="E4348" s="1">
        <f t="shared" si="1"/>
        <v>53</v>
      </c>
      <c r="F4348" s="1" t="str">
        <f>VLOOKUP(E4348,State_code!$B$1:$C$56, 2, FALSE)</f>
        <v>WA</v>
      </c>
      <c r="G4348" s="1">
        <v>5301.0</v>
      </c>
      <c r="H4348" s="1">
        <v>-2.0</v>
      </c>
      <c r="I4348" s="1" t="s">
        <v>690</v>
      </c>
      <c r="J4348" s="5">
        <v>3.0</v>
      </c>
    </row>
    <row r="4349" hidden="1">
      <c r="A4349" s="1" t="s">
        <v>4986</v>
      </c>
      <c r="B4349" s="1">
        <v>439367.0</v>
      </c>
      <c r="C4349" s="1">
        <v>8.0</v>
      </c>
      <c r="D4349" s="1">
        <v>10.0</v>
      </c>
      <c r="E4349" s="1">
        <f t="shared" si="1"/>
        <v>6</v>
      </c>
      <c r="F4349" s="1" t="str">
        <f>VLOOKUP(E4349,State_code!$B$1:$C$56, 2, FALSE)</f>
        <v>CA</v>
      </c>
      <c r="G4349" s="1">
        <v>634.0</v>
      </c>
      <c r="H4349" s="1">
        <v>-2.0</v>
      </c>
      <c r="I4349" s="1" t="s">
        <v>4986</v>
      </c>
      <c r="J4349" s="5">
        <v>2.0</v>
      </c>
    </row>
    <row r="4350" hidden="1">
      <c r="A4350" s="1" t="s">
        <v>4987</v>
      </c>
      <c r="B4350" s="1">
        <v>439394.0</v>
      </c>
      <c r="C4350" s="1">
        <v>5.0</v>
      </c>
      <c r="D4350" s="1">
        <v>26.0</v>
      </c>
      <c r="E4350" s="1">
        <f t="shared" si="1"/>
        <v>12</v>
      </c>
      <c r="F4350" s="1" t="str">
        <f>VLOOKUP(E4350,State_code!$B$1:$C$56, 2, FALSE)</f>
        <v>FL</v>
      </c>
      <c r="G4350" s="1">
        <v>1217.0</v>
      </c>
      <c r="H4350" s="1">
        <v>-2.0</v>
      </c>
      <c r="I4350" s="1" t="s">
        <v>4987</v>
      </c>
      <c r="J4350" s="5">
        <v>1.0</v>
      </c>
    </row>
    <row r="4351" hidden="1">
      <c r="A4351" s="1" t="s">
        <v>4988</v>
      </c>
      <c r="B4351" s="1">
        <v>439446.0</v>
      </c>
      <c r="C4351" s="1">
        <v>5.0</v>
      </c>
      <c r="D4351" s="1">
        <v>26.0</v>
      </c>
      <c r="E4351" s="1">
        <f t="shared" si="1"/>
        <v>12</v>
      </c>
      <c r="F4351" s="1" t="str">
        <f>VLOOKUP(E4351,State_code!$B$1:$C$56, 2, FALSE)</f>
        <v>FL</v>
      </c>
      <c r="G4351" s="1">
        <v>1223.0</v>
      </c>
      <c r="H4351" s="1">
        <v>-2.0</v>
      </c>
      <c r="I4351" s="1" t="s">
        <v>4988</v>
      </c>
      <c r="J4351" s="5">
        <v>2.0</v>
      </c>
    </row>
    <row r="4352" hidden="1">
      <c r="A4352" s="1" t="s">
        <v>4989</v>
      </c>
      <c r="B4352" s="1">
        <v>439455.0</v>
      </c>
      <c r="C4352" s="1">
        <v>3.0</v>
      </c>
      <c r="D4352" s="1">
        <v>-2.0</v>
      </c>
      <c r="E4352" s="1">
        <f t="shared" si="1"/>
        <v>17</v>
      </c>
      <c r="F4352" s="1" t="str">
        <f>VLOOKUP(E4352,State_code!$B$1:$C$56, 2, FALSE)</f>
        <v>IL</v>
      </c>
      <c r="G4352" s="1">
        <v>1707.0</v>
      </c>
      <c r="H4352" s="1">
        <v>-2.0</v>
      </c>
      <c r="I4352" s="1" t="s">
        <v>4989</v>
      </c>
      <c r="J4352" s="5">
        <v>2.0</v>
      </c>
    </row>
    <row r="4353" hidden="1">
      <c r="A4353" s="1" t="s">
        <v>4990</v>
      </c>
      <c r="B4353" s="1">
        <v>439473.0</v>
      </c>
      <c r="C4353" s="1">
        <v>2.0</v>
      </c>
      <c r="D4353" s="1">
        <v>-2.0</v>
      </c>
      <c r="E4353" s="1">
        <f t="shared" si="1"/>
        <v>11</v>
      </c>
      <c r="F4353" s="1" t="str">
        <f>VLOOKUP(E4353,State_code!$B$1:$C$56, 2, FALSE)</f>
        <v>DC</v>
      </c>
      <c r="G4353" s="1">
        <v>1198.0</v>
      </c>
      <c r="H4353" s="1">
        <v>-2.0</v>
      </c>
      <c r="I4353" s="1" t="s">
        <v>4990</v>
      </c>
      <c r="J4353" s="5">
        <v>2.0</v>
      </c>
    </row>
    <row r="4354" hidden="1">
      <c r="A4354" s="1" t="s">
        <v>4991</v>
      </c>
      <c r="B4354" s="1">
        <v>439491.0</v>
      </c>
      <c r="C4354" s="1">
        <v>5.0</v>
      </c>
      <c r="D4354" s="1">
        <v>-2.0</v>
      </c>
      <c r="E4354" s="1">
        <f t="shared" si="1"/>
        <v>22</v>
      </c>
      <c r="F4354" s="1" t="str">
        <f>VLOOKUP(E4354,State_code!$B$1:$C$56, 2, FALSE)</f>
        <v>LA</v>
      </c>
      <c r="G4354" s="1">
        <v>2203.0</v>
      </c>
      <c r="H4354" s="1">
        <v>-2.0</v>
      </c>
      <c r="I4354" s="1" t="s">
        <v>4991</v>
      </c>
      <c r="J4354" s="5">
        <v>2.0</v>
      </c>
    </row>
    <row r="4355" hidden="1">
      <c r="A4355" s="1" t="s">
        <v>4992</v>
      </c>
      <c r="B4355" s="1">
        <v>439570.0</v>
      </c>
      <c r="C4355" s="1">
        <v>6.0</v>
      </c>
      <c r="D4355" s="1">
        <v>8.0</v>
      </c>
      <c r="E4355" s="1">
        <f t="shared" si="1"/>
        <v>40</v>
      </c>
      <c r="F4355" s="1" t="str">
        <f>VLOOKUP(E4355,State_code!$B$1:$C$56, 2, FALSE)</f>
        <v>OK</v>
      </c>
      <c r="G4355" s="1">
        <v>4001.0</v>
      </c>
      <c r="H4355" s="1">
        <v>-2.0</v>
      </c>
      <c r="I4355" s="1" t="s">
        <v>4992</v>
      </c>
      <c r="J4355" s="5">
        <v>3.0</v>
      </c>
    </row>
    <row r="4356" hidden="1">
      <c r="A4356" s="1" t="s">
        <v>4993</v>
      </c>
      <c r="B4356" s="1">
        <v>439622.0</v>
      </c>
      <c r="C4356" s="1">
        <v>2.0</v>
      </c>
      <c r="D4356" s="1">
        <v>-2.0</v>
      </c>
      <c r="E4356" s="1">
        <f t="shared" si="1"/>
        <v>36</v>
      </c>
      <c r="F4356" s="1" t="str">
        <f>VLOOKUP(E4356,State_code!$B$1:$C$56, 2, FALSE)</f>
        <v>NY</v>
      </c>
      <c r="G4356" s="1">
        <v>3626.0</v>
      </c>
      <c r="H4356" s="1">
        <v>-2.0</v>
      </c>
      <c r="I4356" s="1" t="s">
        <v>4993</v>
      </c>
      <c r="J4356" s="5">
        <v>1.0</v>
      </c>
    </row>
    <row r="4357" hidden="1">
      <c r="A4357" s="1" t="s">
        <v>4994</v>
      </c>
      <c r="B4357" s="1">
        <v>439668.0</v>
      </c>
      <c r="C4357" s="1">
        <v>6.0</v>
      </c>
      <c r="D4357" s="1">
        <v>-2.0</v>
      </c>
      <c r="E4357" s="1">
        <f t="shared" si="1"/>
        <v>4</v>
      </c>
      <c r="F4357" s="1" t="str">
        <f>VLOOKUP(E4357,State_code!$B$1:$C$56, 2, FALSE)</f>
        <v>AZ</v>
      </c>
      <c r="G4357" s="1">
        <v>406.0</v>
      </c>
      <c r="H4357" s="1">
        <v>-2.0</v>
      </c>
      <c r="I4357" s="1" t="s">
        <v>4994</v>
      </c>
      <c r="J4357" s="5">
        <v>4.0</v>
      </c>
    </row>
    <row r="4358" hidden="1">
      <c r="A4358" s="1" t="s">
        <v>4995</v>
      </c>
      <c r="B4358" s="1">
        <v>439686.0</v>
      </c>
      <c r="C4358" s="1">
        <v>5.0</v>
      </c>
      <c r="D4358" s="1">
        <v>-2.0</v>
      </c>
      <c r="E4358" s="1">
        <f t="shared" si="1"/>
        <v>12</v>
      </c>
      <c r="F4358" s="1" t="str">
        <f>VLOOKUP(E4358,State_code!$B$1:$C$56, 2, FALSE)</f>
        <v>FL</v>
      </c>
      <c r="G4358" s="1">
        <v>1227.0</v>
      </c>
      <c r="H4358" s="1">
        <v>-2.0</v>
      </c>
      <c r="I4358" s="1" t="s">
        <v>4995</v>
      </c>
      <c r="J4358" s="5">
        <v>2.0</v>
      </c>
    </row>
    <row r="4359" hidden="1">
      <c r="A4359" s="1" t="s">
        <v>4996</v>
      </c>
      <c r="B4359" s="1">
        <v>439701.0</v>
      </c>
      <c r="C4359" s="1">
        <v>6.0</v>
      </c>
      <c r="D4359" s="1">
        <v>24.0</v>
      </c>
      <c r="E4359" s="1">
        <f t="shared" si="1"/>
        <v>48</v>
      </c>
      <c r="F4359" s="1" t="str">
        <f>VLOOKUP(E4359,State_code!$B$1:$C$56, 2, FALSE)</f>
        <v>TX</v>
      </c>
      <c r="G4359" s="1">
        <v>4824.0</v>
      </c>
      <c r="H4359" s="1">
        <v>42.0</v>
      </c>
      <c r="I4359" s="1" t="s">
        <v>4996</v>
      </c>
      <c r="J4359" s="5">
        <v>2.0</v>
      </c>
    </row>
    <row r="4360" hidden="1">
      <c r="A4360" s="1" t="s">
        <v>4997</v>
      </c>
      <c r="B4360" s="1">
        <v>439738.0</v>
      </c>
      <c r="C4360" s="1">
        <v>5.0</v>
      </c>
      <c r="D4360" s="1">
        <v>10.0</v>
      </c>
      <c r="E4360" s="1">
        <f t="shared" si="1"/>
        <v>22</v>
      </c>
      <c r="F4360" s="1" t="str">
        <f>VLOOKUP(E4360,State_code!$B$1:$C$56, 2, FALSE)</f>
        <v>LA</v>
      </c>
      <c r="G4360" s="1">
        <v>2206.0</v>
      </c>
      <c r="H4360" s="1">
        <v>-2.0</v>
      </c>
      <c r="I4360" s="1" t="s">
        <v>4997</v>
      </c>
      <c r="J4360" s="5">
        <v>2.0</v>
      </c>
    </row>
    <row r="4361" hidden="1">
      <c r="A4361" s="1" t="s">
        <v>4998</v>
      </c>
      <c r="B4361" s="1">
        <v>439747.0</v>
      </c>
      <c r="C4361" s="1">
        <v>8.0</v>
      </c>
      <c r="D4361" s="1">
        <v>-2.0</v>
      </c>
      <c r="E4361" s="1">
        <f t="shared" si="1"/>
        <v>6</v>
      </c>
      <c r="F4361" s="1" t="str">
        <f>VLOOKUP(E4361,State_code!$B$1:$C$56, 2, FALSE)</f>
        <v>CA</v>
      </c>
      <c r="G4361" s="1">
        <v>607.0</v>
      </c>
      <c r="H4361" s="1">
        <v>-2.0</v>
      </c>
      <c r="I4361" s="1" t="s">
        <v>4998</v>
      </c>
      <c r="J4361" s="5">
        <v>2.0</v>
      </c>
    </row>
    <row r="4362" hidden="1">
      <c r="A4362" s="1" t="s">
        <v>4999</v>
      </c>
      <c r="B4362" s="1">
        <v>439774.0</v>
      </c>
      <c r="C4362" s="1">
        <v>5.0</v>
      </c>
      <c r="D4362" s="1">
        <v>-2.0</v>
      </c>
      <c r="E4362" s="1">
        <f t="shared" si="1"/>
        <v>12</v>
      </c>
      <c r="F4362" s="1" t="str">
        <f>VLOOKUP(E4362,State_code!$B$1:$C$56, 2, FALSE)</f>
        <v>FL</v>
      </c>
      <c r="G4362" s="1">
        <v>1227.0</v>
      </c>
      <c r="H4362" s="1">
        <v>-2.0</v>
      </c>
      <c r="I4362" s="1" t="s">
        <v>4999</v>
      </c>
      <c r="J4362" s="5">
        <v>1.0</v>
      </c>
    </row>
    <row r="4363" hidden="1">
      <c r="A4363" s="1" t="s">
        <v>5000</v>
      </c>
      <c r="B4363" s="1">
        <v>439783.0</v>
      </c>
      <c r="C4363" s="1">
        <v>2.0</v>
      </c>
      <c r="D4363" s="1">
        <v>26.0</v>
      </c>
      <c r="E4363" s="1">
        <f t="shared" si="1"/>
        <v>36</v>
      </c>
      <c r="F4363" s="1" t="str">
        <f>VLOOKUP(E4363,State_code!$B$1:$C$56, 2, FALSE)</f>
        <v>NY</v>
      </c>
      <c r="G4363" s="1">
        <v>3603.0</v>
      </c>
      <c r="H4363" s="1">
        <v>-2.0</v>
      </c>
      <c r="I4363" s="1" t="s">
        <v>5000</v>
      </c>
      <c r="J4363" s="5">
        <v>4.0</v>
      </c>
    </row>
    <row r="4364" hidden="1">
      <c r="A4364" s="1" t="s">
        <v>5001</v>
      </c>
      <c r="B4364" s="1">
        <v>439792.0</v>
      </c>
      <c r="C4364" s="1">
        <v>5.0</v>
      </c>
      <c r="D4364" s="1">
        <v>10.0</v>
      </c>
      <c r="E4364" s="1">
        <f t="shared" si="1"/>
        <v>12</v>
      </c>
      <c r="F4364" s="1" t="str">
        <f>VLOOKUP(E4364,State_code!$B$1:$C$56, 2, FALSE)</f>
        <v>FL</v>
      </c>
      <c r="G4364" s="1">
        <v>1204.0</v>
      </c>
      <c r="H4364" s="1">
        <v>-2.0</v>
      </c>
      <c r="I4364" s="1" t="s">
        <v>5001</v>
      </c>
      <c r="J4364" s="5">
        <v>2.0</v>
      </c>
    </row>
    <row r="4365" hidden="1">
      <c r="A4365" s="1" t="s">
        <v>5002</v>
      </c>
      <c r="B4365" s="1">
        <v>439817.0</v>
      </c>
      <c r="C4365" s="1">
        <v>2.0</v>
      </c>
      <c r="D4365" s="1">
        <v>24.0</v>
      </c>
      <c r="E4365" s="1">
        <f t="shared" si="1"/>
        <v>36</v>
      </c>
      <c r="F4365" s="1" t="str">
        <f>VLOOKUP(E4365,State_code!$B$1:$C$56, 2, FALSE)</f>
        <v>NY</v>
      </c>
      <c r="G4365" s="1">
        <v>3625.0</v>
      </c>
      <c r="H4365" s="1">
        <v>42.0</v>
      </c>
      <c r="I4365" s="1" t="s">
        <v>5002</v>
      </c>
      <c r="J4365" s="5">
        <v>2.0</v>
      </c>
    </row>
    <row r="4366" hidden="1">
      <c r="A4366" s="1" t="s">
        <v>5003</v>
      </c>
      <c r="B4366" s="1">
        <v>439844.0</v>
      </c>
      <c r="C4366" s="1">
        <v>5.0</v>
      </c>
      <c r="D4366" s="1">
        <v>-2.0</v>
      </c>
      <c r="E4366" s="1">
        <f t="shared" si="1"/>
        <v>22</v>
      </c>
      <c r="F4366" s="1" t="str">
        <f>VLOOKUP(E4366,State_code!$B$1:$C$56, 2, FALSE)</f>
        <v>LA</v>
      </c>
      <c r="G4366" s="1">
        <v>2206.0</v>
      </c>
      <c r="H4366" s="1">
        <v>-2.0</v>
      </c>
      <c r="I4366" s="1" t="s">
        <v>5003</v>
      </c>
      <c r="J4366" s="5">
        <v>1.0</v>
      </c>
    </row>
    <row r="4367" hidden="1">
      <c r="A4367" s="1" t="s">
        <v>5004</v>
      </c>
      <c r="B4367" s="1">
        <v>439862.0</v>
      </c>
      <c r="C4367" s="1">
        <v>9.0</v>
      </c>
      <c r="D4367" s="1">
        <v>21.0</v>
      </c>
      <c r="E4367" s="1">
        <f t="shared" si="1"/>
        <v>66</v>
      </c>
      <c r="F4367" s="1" t="str">
        <f>VLOOKUP(E4367,State_code!$B$1:$C$56, 2, FALSE)</f>
        <v>GU</v>
      </c>
      <c r="G4367" s="1">
        <v>6698.0</v>
      </c>
      <c r="H4367" s="1">
        <v>42.0</v>
      </c>
      <c r="I4367" s="1" t="s">
        <v>5004</v>
      </c>
      <c r="J4367" s="5">
        <v>2.0</v>
      </c>
    </row>
    <row r="4368" hidden="1">
      <c r="A4368" s="1" t="s">
        <v>5005</v>
      </c>
      <c r="B4368" s="1">
        <v>439871.0</v>
      </c>
      <c r="C4368" s="1">
        <v>8.0</v>
      </c>
      <c r="D4368" s="1">
        <v>26.0</v>
      </c>
      <c r="E4368" s="1">
        <f t="shared" si="1"/>
        <v>6</v>
      </c>
      <c r="F4368" s="1" t="str">
        <f>VLOOKUP(E4368,State_code!$B$1:$C$56, 2, FALSE)</f>
        <v>CA</v>
      </c>
      <c r="G4368" s="1">
        <v>645.0</v>
      </c>
      <c r="H4368" s="1">
        <v>-2.0</v>
      </c>
      <c r="I4368" s="1" t="s">
        <v>5005</v>
      </c>
      <c r="J4368" s="5">
        <v>2.0</v>
      </c>
    </row>
    <row r="4369" hidden="1">
      <c r="A4369" s="1" t="s">
        <v>5006</v>
      </c>
      <c r="B4369" s="1">
        <v>439899.0</v>
      </c>
      <c r="C4369" s="1">
        <v>3.0</v>
      </c>
      <c r="D4369" s="1">
        <v>13.0</v>
      </c>
      <c r="E4369" s="1">
        <f t="shared" si="1"/>
        <v>39</v>
      </c>
      <c r="F4369" s="1" t="str">
        <f>VLOOKUP(E4369,State_code!$B$1:$C$56, 2, FALSE)</f>
        <v>OH</v>
      </c>
      <c r="G4369" s="1">
        <v>3915.0</v>
      </c>
      <c r="H4369" s="1">
        <v>69.0</v>
      </c>
      <c r="I4369" s="1" t="s">
        <v>5006</v>
      </c>
      <c r="J4369" s="5">
        <v>2.0</v>
      </c>
    </row>
    <row r="4370" hidden="1">
      <c r="A4370" s="1" t="s">
        <v>5007</v>
      </c>
      <c r="B4370" s="1">
        <v>439914.0</v>
      </c>
      <c r="C4370" s="1">
        <v>8.0</v>
      </c>
      <c r="D4370" s="1">
        <v>26.0</v>
      </c>
      <c r="E4370" s="1">
        <f t="shared" si="1"/>
        <v>53</v>
      </c>
      <c r="F4370" s="1" t="str">
        <f>VLOOKUP(E4370,State_code!$B$1:$C$56, 2, FALSE)</f>
        <v>WA</v>
      </c>
      <c r="G4370" s="1">
        <v>5307.0</v>
      </c>
      <c r="H4370" s="1">
        <v>-2.0</v>
      </c>
      <c r="I4370" s="1" t="s">
        <v>5007</v>
      </c>
      <c r="J4370" s="5">
        <v>2.0</v>
      </c>
    </row>
    <row r="4371" hidden="1">
      <c r="A4371" s="1" t="s">
        <v>5008</v>
      </c>
      <c r="B4371" s="1">
        <v>439932.0</v>
      </c>
      <c r="C4371" s="1">
        <v>6.0</v>
      </c>
      <c r="D4371" s="1">
        <v>-2.0</v>
      </c>
      <c r="E4371" s="1">
        <f t="shared" si="1"/>
        <v>40</v>
      </c>
      <c r="F4371" s="1" t="str">
        <f>VLOOKUP(E4371,State_code!$B$1:$C$56, 2, FALSE)</f>
        <v>OK</v>
      </c>
      <c r="G4371" s="1">
        <v>4005.0</v>
      </c>
      <c r="H4371" s="1">
        <v>-2.0</v>
      </c>
      <c r="I4371" s="1" t="s">
        <v>5008</v>
      </c>
      <c r="J4371" s="5">
        <v>1.0</v>
      </c>
    </row>
    <row r="4372" hidden="1">
      <c r="A4372" s="1" t="s">
        <v>5009</v>
      </c>
      <c r="B4372" s="1">
        <v>439969.0</v>
      </c>
      <c r="C4372" s="1">
        <v>5.0</v>
      </c>
      <c r="D4372" s="1">
        <v>26.0</v>
      </c>
      <c r="E4372" s="1">
        <f t="shared" si="1"/>
        <v>12</v>
      </c>
      <c r="F4372" s="1" t="str">
        <f>VLOOKUP(E4372,State_code!$B$1:$C$56, 2, FALSE)</f>
        <v>FL</v>
      </c>
      <c r="G4372" s="1">
        <v>1227.0</v>
      </c>
      <c r="H4372" s="1">
        <v>-2.0</v>
      </c>
      <c r="I4372" s="1" t="s">
        <v>5009</v>
      </c>
      <c r="J4372" s="5">
        <v>1.0</v>
      </c>
    </row>
    <row r="4373" hidden="1">
      <c r="A4373" s="1" t="s">
        <v>5010</v>
      </c>
      <c r="B4373" s="1">
        <v>440004.0</v>
      </c>
      <c r="C4373" s="1">
        <v>1.0</v>
      </c>
      <c r="D4373" s="1">
        <v>-2.0</v>
      </c>
      <c r="E4373" s="1">
        <f t="shared" si="1"/>
        <v>33</v>
      </c>
      <c r="F4373" s="1" t="str">
        <f>VLOOKUP(E4373,State_code!$B$1:$C$56, 2, FALSE)</f>
        <v>NH</v>
      </c>
      <c r="G4373" s="1">
        <v>3302.0</v>
      </c>
      <c r="H4373" s="1">
        <v>-2.0</v>
      </c>
      <c r="I4373" s="1" t="s">
        <v>5010</v>
      </c>
      <c r="J4373" s="5">
        <v>3.0</v>
      </c>
    </row>
    <row r="4374" hidden="1">
      <c r="A4374" s="1" t="s">
        <v>5011</v>
      </c>
      <c r="B4374" s="1">
        <v>440031.0</v>
      </c>
      <c r="C4374" s="1">
        <v>8.0</v>
      </c>
      <c r="D4374" s="1">
        <v>18.0</v>
      </c>
      <c r="E4374" s="1">
        <f t="shared" si="1"/>
        <v>6</v>
      </c>
      <c r="F4374" s="1" t="str">
        <f>VLOOKUP(E4374,State_code!$B$1:$C$56, 2, FALSE)</f>
        <v>CA</v>
      </c>
      <c r="G4374" s="1">
        <v>628.0</v>
      </c>
      <c r="H4374" s="1">
        <v>-2.0</v>
      </c>
      <c r="I4374" s="1" t="s">
        <v>5011</v>
      </c>
      <c r="J4374" s="5">
        <v>3.0</v>
      </c>
    </row>
    <row r="4375" hidden="1">
      <c r="A4375" s="1" t="s">
        <v>5012</v>
      </c>
      <c r="B4375" s="1">
        <v>440059.0</v>
      </c>
      <c r="C4375" s="1">
        <v>5.0</v>
      </c>
      <c r="D4375" s="1">
        <v>-2.0</v>
      </c>
      <c r="E4375" s="1">
        <f t="shared" si="1"/>
        <v>13</v>
      </c>
      <c r="F4375" s="1" t="str">
        <f>VLOOKUP(E4375,State_code!$B$1:$C$56, 2, FALSE)</f>
        <v>GA</v>
      </c>
      <c r="G4375" s="1">
        <v>1307.0</v>
      </c>
      <c r="H4375" s="1">
        <v>-2.0</v>
      </c>
      <c r="I4375" s="1" t="s">
        <v>5012</v>
      </c>
      <c r="J4375" s="5">
        <v>2.0</v>
      </c>
    </row>
    <row r="4376" hidden="1">
      <c r="A4376" s="1" t="s">
        <v>5013</v>
      </c>
      <c r="B4376" s="1">
        <v>440101.0</v>
      </c>
      <c r="C4376" s="1">
        <v>5.0</v>
      </c>
      <c r="D4376" s="1">
        <v>-2.0</v>
      </c>
      <c r="E4376" s="1">
        <f t="shared" si="1"/>
        <v>13</v>
      </c>
      <c r="F4376" s="1" t="str">
        <f>VLOOKUP(E4376,State_code!$B$1:$C$56, 2, FALSE)</f>
        <v>GA</v>
      </c>
      <c r="G4376" s="1">
        <v>1311.0</v>
      </c>
      <c r="H4376" s="1">
        <v>-2.0</v>
      </c>
      <c r="I4376" s="1" t="s">
        <v>5013</v>
      </c>
      <c r="J4376" s="5">
        <v>2.0</v>
      </c>
    </row>
    <row r="4377" hidden="1">
      <c r="A4377" s="1" t="s">
        <v>5014</v>
      </c>
      <c r="B4377" s="1">
        <v>440138.0</v>
      </c>
      <c r="C4377" s="1">
        <v>3.0</v>
      </c>
      <c r="D4377" s="1">
        <v>-2.0</v>
      </c>
      <c r="E4377" s="1">
        <f t="shared" si="1"/>
        <v>39</v>
      </c>
      <c r="F4377" s="1" t="str">
        <f>VLOOKUP(E4377,State_code!$B$1:$C$56, 2, FALSE)</f>
        <v>OH</v>
      </c>
      <c r="G4377" s="1">
        <v>3910.0</v>
      </c>
      <c r="H4377" s="1">
        <v>-2.0</v>
      </c>
      <c r="I4377" s="1" t="s">
        <v>5014</v>
      </c>
      <c r="J4377" s="5">
        <v>2.0</v>
      </c>
    </row>
    <row r="4378" hidden="1">
      <c r="A4378" s="1" t="s">
        <v>5015</v>
      </c>
      <c r="B4378" s="1">
        <v>440262.0</v>
      </c>
      <c r="C4378" s="1">
        <v>2.0</v>
      </c>
      <c r="D4378" s="1">
        <v>11.0</v>
      </c>
      <c r="E4378" s="1">
        <f t="shared" si="1"/>
        <v>36</v>
      </c>
      <c r="F4378" s="1" t="str">
        <f>VLOOKUP(E4378,State_code!$B$1:$C$56, 2, FALSE)</f>
        <v>NY</v>
      </c>
      <c r="G4378" s="1">
        <v>3605.0</v>
      </c>
      <c r="H4378" s="1">
        <v>-2.0</v>
      </c>
      <c r="I4378" s="1" t="s">
        <v>5015</v>
      </c>
      <c r="J4378" s="5">
        <v>4.0</v>
      </c>
    </row>
    <row r="4379" hidden="1">
      <c r="A4379" s="1" t="s">
        <v>5016</v>
      </c>
      <c r="B4379" s="1">
        <v>440271.0</v>
      </c>
      <c r="C4379" s="1">
        <v>5.0</v>
      </c>
      <c r="D4379" s="1">
        <v>11.0</v>
      </c>
      <c r="E4379" s="1">
        <f t="shared" si="1"/>
        <v>22</v>
      </c>
      <c r="F4379" s="1" t="str">
        <f>VLOOKUP(E4379,State_code!$B$1:$C$56, 2, FALSE)</f>
        <v>LA</v>
      </c>
      <c r="G4379" s="1">
        <v>2206.0</v>
      </c>
      <c r="H4379" s="1">
        <v>-2.0</v>
      </c>
      <c r="I4379" s="1" t="s">
        <v>5016</v>
      </c>
      <c r="J4379" s="5">
        <v>2.0</v>
      </c>
    </row>
    <row r="4380" hidden="1">
      <c r="A4380" s="1" t="s">
        <v>5017</v>
      </c>
      <c r="B4380" s="1">
        <v>440396.0</v>
      </c>
      <c r="C4380" s="1">
        <v>7.0</v>
      </c>
      <c r="D4380" s="1">
        <v>21.0</v>
      </c>
      <c r="E4380" s="1">
        <f t="shared" si="1"/>
        <v>16</v>
      </c>
      <c r="F4380" s="1" t="str">
        <f>VLOOKUP(E4380,State_code!$B$1:$C$56, 2, FALSE)</f>
        <v>ID</v>
      </c>
      <c r="G4380" s="1">
        <v>1601.0</v>
      </c>
      <c r="H4380" s="1">
        <v>79.0</v>
      </c>
      <c r="I4380" s="1" t="s">
        <v>5017</v>
      </c>
      <c r="J4380" s="5">
        <v>3.0</v>
      </c>
    </row>
    <row r="4381" hidden="1">
      <c r="A4381" s="1" t="s">
        <v>5018</v>
      </c>
      <c r="B4381" s="1">
        <v>440402.0</v>
      </c>
      <c r="C4381" s="1">
        <v>5.0</v>
      </c>
      <c r="D4381" s="1">
        <v>9.0</v>
      </c>
      <c r="E4381" s="1">
        <f t="shared" si="1"/>
        <v>5</v>
      </c>
      <c r="F4381" s="1" t="str">
        <f>VLOOKUP(E4381,State_code!$B$1:$C$56, 2, FALSE)</f>
        <v>AR</v>
      </c>
      <c r="G4381" s="1">
        <v>501.0</v>
      </c>
      <c r="H4381" s="1">
        <v>-2.0</v>
      </c>
      <c r="I4381" s="1" t="s">
        <v>5018</v>
      </c>
      <c r="J4381" s="5">
        <v>2.0</v>
      </c>
    </row>
    <row r="4382" hidden="1">
      <c r="A4382" s="1" t="s">
        <v>5019</v>
      </c>
      <c r="B4382" s="1">
        <v>440651.0</v>
      </c>
      <c r="C4382" s="1">
        <v>9.0</v>
      </c>
      <c r="D4382" s="1">
        <v>26.0</v>
      </c>
      <c r="E4382" s="1">
        <f t="shared" si="1"/>
        <v>72</v>
      </c>
      <c r="F4382" s="1" t="str">
        <f>VLOOKUP(E4382,State_code!$B$1:$C$56, 2, FALSE)</f>
        <v>PR</v>
      </c>
      <c r="G4382" s="1">
        <v>7298.0</v>
      </c>
      <c r="H4382" s="1">
        <v>-2.0</v>
      </c>
      <c r="I4382" s="1" t="s">
        <v>5019</v>
      </c>
      <c r="J4382" s="5">
        <v>2.0</v>
      </c>
    </row>
    <row r="4383" hidden="1">
      <c r="A4383" s="1" t="s">
        <v>5020</v>
      </c>
      <c r="B4383" s="1">
        <v>440730.0</v>
      </c>
      <c r="C4383" s="1">
        <v>2.0</v>
      </c>
      <c r="D4383" s="1">
        <v>-2.0</v>
      </c>
      <c r="E4383" s="1">
        <f t="shared" si="1"/>
        <v>36</v>
      </c>
      <c r="F4383" s="1" t="str">
        <f>VLOOKUP(E4383,State_code!$B$1:$C$56, 2, FALSE)</f>
        <v>NY</v>
      </c>
      <c r="G4383" s="1">
        <v>3622.0</v>
      </c>
      <c r="H4383" s="1">
        <v>-2.0</v>
      </c>
      <c r="I4383" s="1" t="s">
        <v>5020</v>
      </c>
      <c r="J4383" s="5">
        <v>2.0</v>
      </c>
    </row>
    <row r="4384" hidden="1">
      <c r="A4384" s="1" t="s">
        <v>5021</v>
      </c>
      <c r="B4384" s="1">
        <v>440749.0</v>
      </c>
      <c r="C4384" s="1">
        <v>4.0</v>
      </c>
      <c r="D4384" s="1">
        <v>29.0</v>
      </c>
      <c r="E4384" s="1">
        <f t="shared" si="1"/>
        <v>46</v>
      </c>
      <c r="F4384" s="1" t="str">
        <f>VLOOKUP(E4384,State_code!$B$1:$C$56, 2, FALSE)</f>
        <v>SD</v>
      </c>
      <c r="G4384" s="1">
        <v>4600.0</v>
      </c>
      <c r="H4384" s="1">
        <v>-2.0</v>
      </c>
      <c r="I4384" s="1" t="s">
        <v>5021</v>
      </c>
      <c r="J4384" s="5">
        <v>2.0</v>
      </c>
    </row>
    <row r="4385" hidden="1">
      <c r="A4385" s="1" t="s">
        <v>4491</v>
      </c>
      <c r="B4385" s="1">
        <v>440776.0</v>
      </c>
      <c r="C4385" s="1">
        <v>6.0</v>
      </c>
      <c r="D4385" s="1">
        <v>8.0</v>
      </c>
      <c r="E4385" s="1">
        <f t="shared" si="1"/>
        <v>48</v>
      </c>
      <c r="F4385" s="1" t="str">
        <f>VLOOKUP(E4385,State_code!$B$1:$C$56, 2, FALSE)</f>
        <v>TX</v>
      </c>
      <c r="G4385" s="1">
        <v>4829.0</v>
      </c>
      <c r="H4385" s="1">
        <v>-2.0</v>
      </c>
      <c r="I4385" s="1" t="s">
        <v>4491</v>
      </c>
      <c r="J4385" s="5">
        <v>4.0</v>
      </c>
    </row>
    <row r="4386" hidden="1">
      <c r="A4386" s="1" t="s">
        <v>5022</v>
      </c>
      <c r="B4386" s="1">
        <v>440794.0</v>
      </c>
      <c r="C4386" s="1">
        <v>2.0</v>
      </c>
      <c r="D4386" s="1">
        <v>21.0</v>
      </c>
      <c r="E4386" s="1">
        <f t="shared" si="1"/>
        <v>34</v>
      </c>
      <c r="F4386" s="1" t="str">
        <f>VLOOKUP(E4386,State_code!$B$1:$C$56, 2, FALSE)</f>
        <v>NJ</v>
      </c>
      <c r="G4386" s="1">
        <v>3410.0</v>
      </c>
      <c r="H4386" s="1">
        <v>108.0</v>
      </c>
      <c r="I4386" s="1" t="s">
        <v>5022</v>
      </c>
      <c r="J4386" s="5">
        <v>1.0</v>
      </c>
    </row>
    <row r="4387" hidden="1">
      <c r="A4387" s="1" t="s">
        <v>5023</v>
      </c>
      <c r="B4387" s="1">
        <v>440819.0</v>
      </c>
      <c r="C4387" s="1">
        <v>8.0</v>
      </c>
      <c r="D4387" s="1">
        <v>-2.0</v>
      </c>
      <c r="E4387" s="1">
        <f t="shared" si="1"/>
        <v>6</v>
      </c>
      <c r="F4387" s="1" t="str">
        <f>VLOOKUP(E4387,State_code!$B$1:$C$56, 2, FALSE)</f>
        <v>CA</v>
      </c>
      <c r="G4387" s="1">
        <v>611.0</v>
      </c>
      <c r="H4387" s="1">
        <v>-2.0</v>
      </c>
      <c r="I4387" s="1" t="s">
        <v>5023</v>
      </c>
      <c r="J4387" s="5">
        <v>2.0</v>
      </c>
    </row>
    <row r="4388" hidden="1">
      <c r="A4388" s="1" t="s">
        <v>5024</v>
      </c>
      <c r="B4388" s="1">
        <v>440828.0</v>
      </c>
      <c r="C4388" s="1">
        <v>8.0</v>
      </c>
      <c r="D4388" s="1">
        <v>-2.0</v>
      </c>
      <c r="E4388" s="1">
        <f t="shared" si="1"/>
        <v>41</v>
      </c>
      <c r="F4388" s="1" t="str">
        <f>VLOOKUP(E4388,State_code!$B$1:$C$56, 2, FALSE)</f>
        <v>OR</v>
      </c>
      <c r="G4388" s="1">
        <v>4105.0</v>
      </c>
      <c r="H4388" s="1">
        <v>-2.0</v>
      </c>
      <c r="I4388" s="1" t="s">
        <v>5024</v>
      </c>
      <c r="J4388" s="5">
        <v>2.0</v>
      </c>
    </row>
    <row r="4389" hidden="1">
      <c r="A4389" s="1" t="s">
        <v>5025</v>
      </c>
      <c r="B4389" s="1">
        <v>440855.0</v>
      </c>
      <c r="C4389" s="1">
        <v>6.0</v>
      </c>
      <c r="D4389" s="1">
        <v>-2.0</v>
      </c>
      <c r="E4389" s="1">
        <f t="shared" si="1"/>
        <v>48</v>
      </c>
      <c r="F4389" s="1" t="str">
        <f>VLOOKUP(E4389,State_code!$B$1:$C$56, 2, FALSE)</f>
        <v>TX</v>
      </c>
      <c r="G4389" s="1">
        <v>4813.0</v>
      </c>
      <c r="H4389" s="1">
        <v>-2.0</v>
      </c>
      <c r="I4389" s="1" t="s">
        <v>5025</v>
      </c>
      <c r="J4389" s="5">
        <v>2.0</v>
      </c>
    </row>
    <row r="4390" hidden="1">
      <c r="A4390" s="1" t="s">
        <v>5026</v>
      </c>
      <c r="B4390" s="1">
        <v>440916.0</v>
      </c>
      <c r="C4390" s="1">
        <v>5.0</v>
      </c>
      <c r="D4390" s="1">
        <v>31.0</v>
      </c>
      <c r="E4390" s="1">
        <f t="shared" si="1"/>
        <v>22</v>
      </c>
      <c r="F4390" s="1" t="str">
        <f>VLOOKUP(E4390,State_code!$B$1:$C$56, 2, FALSE)</f>
        <v>LA</v>
      </c>
      <c r="G4390" s="1">
        <v>2202.0</v>
      </c>
      <c r="H4390" s="1">
        <v>-2.0</v>
      </c>
      <c r="I4390" s="1" t="s">
        <v>5026</v>
      </c>
      <c r="J4390" s="5">
        <v>2.0</v>
      </c>
    </row>
    <row r="4391" hidden="1">
      <c r="A4391" s="1" t="s">
        <v>5027</v>
      </c>
      <c r="B4391" s="1">
        <v>440989.0</v>
      </c>
      <c r="C4391" s="1">
        <v>6.0</v>
      </c>
      <c r="D4391" s="1">
        <v>-2.0</v>
      </c>
      <c r="E4391" s="1">
        <f t="shared" si="1"/>
        <v>48</v>
      </c>
      <c r="F4391" s="1" t="str">
        <f>VLOOKUP(E4391,State_code!$B$1:$C$56, 2, FALSE)</f>
        <v>TX</v>
      </c>
      <c r="G4391" s="1">
        <v>4809.0</v>
      </c>
      <c r="H4391" s="1">
        <v>-2.0</v>
      </c>
      <c r="I4391" s="1" t="s">
        <v>5027</v>
      </c>
      <c r="J4391" s="5">
        <v>1.0</v>
      </c>
    </row>
    <row r="4392" hidden="1">
      <c r="A4392" s="1" t="s">
        <v>5028</v>
      </c>
      <c r="B4392" s="1">
        <v>441025.0</v>
      </c>
      <c r="C4392" s="1">
        <v>5.0</v>
      </c>
      <c r="D4392" s="1">
        <v>7.0</v>
      </c>
      <c r="E4392" s="1">
        <f t="shared" si="1"/>
        <v>45</v>
      </c>
      <c r="F4392" s="1" t="str">
        <f>VLOOKUP(E4392,State_code!$B$1:$C$56, 2, FALSE)</f>
        <v>SC</v>
      </c>
      <c r="G4392" s="1">
        <v>4506.0</v>
      </c>
      <c r="H4392" s="1">
        <v>-2.0</v>
      </c>
      <c r="I4392" s="1" t="s">
        <v>5028</v>
      </c>
      <c r="J4392" s="5">
        <v>3.0</v>
      </c>
    </row>
    <row r="4393" hidden="1">
      <c r="A4393" s="1" t="s">
        <v>5029</v>
      </c>
      <c r="B4393" s="1">
        <v>441052.0</v>
      </c>
      <c r="C4393" s="1">
        <v>8.0</v>
      </c>
      <c r="D4393" s="1">
        <v>10.0</v>
      </c>
      <c r="E4393" s="1">
        <f t="shared" si="1"/>
        <v>6</v>
      </c>
      <c r="F4393" s="1" t="str">
        <f>VLOOKUP(E4393,State_code!$B$1:$C$56, 2, FALSE)</f>
        <v>CA</v>
      </c>
      <c r="G4393" s="1">
        <v>646.0</v>
      </c>
      <c r="H4393" s="1">
        <v>-2.0</v>
      </c>
      <c r="I4393" s="1" t="s">
        <v>5029</v>
      </c>
      <c r="J4393" s="5">
        <v>2.0</v>
      </c>
    </row>
    <row r="4394" hidden="1">
      <c r="A4394" s="1" t="s">
        <v>5030</v>
      </c>
      <c r="B4394" s="1">
        <v>441070.0</v>
      </c>
      <c r="C4394" s="1">
        <v>3.0</v>
      </c>
      <c r="D4394" s="1">
        <v>33.0</v>
      </c>
      <c r="E4394" s="1">
        <f t="shared" si="1"/>
        <v>26</v>
      </c>
      <c r="F4394" s="1" t="str">
        <f>VLOOKUP(E4394,State_code!$B$1:$C$56, 2, FALSE)</f>
        <v>MI</v>
      </c>
      <c r="G4394" s="1">
        <v>2602.0</v>
      </c>
      <c r="H4394" s="1">
        <v>-2.0</v>
      </c>
      <c r="I4394" s="1" t="s">
        <v>5030</v>
      </c>
      <c r="J4394" s="5">
        <v>2.0</v>
      </c>
    </row>
    <row r="4395" hidden="1">
      <c r="A4395" s="1" t="s">
        <v>5031</v>
      </c>
      <c r="B4395" s="1">
        <v>441104.0</v>
      </c>
      <c r="C4395" s="1">
        <v>5.0</v>
      </c>
      <c r="D4395" s="1">
        <v>26.0</v>
      </c>
      <c r="E4395" s="1">
        <f t="shared" si="1"/>
        <v>47</v>
      </c>
      <c r="F4395" s="1" t="str">
        <f>VLOOKUP(E4395,State_code!$B$1:$C$56, 2, FALSE)</f>
        <v>TN</v>
      </c>
      <c r="G4395" s="1">
        <v>4703.0</v>
      </c>
      <c r="H4395" s="1">
        <v>-2.0</v>
      </c>
      <c r="I4395" s="1" t="s">
        <v>5031</v>
      </c>
      <c r="J4395" s="5">
        <v>2.0</v>
      </c>
    </row>
    <row r="4396" hidden="1">
      <c r="A4396" s="1" t="s">
        <v>5032</v>
      </c>
      <c r="B4396" s="1">
        <v>441131.0</v>
      </c>
      <c r="C4396" s="1">
        <v>8.0</v>
      </c>
      <c r="D4396" s="1">
        <v>26.0</v>
      </c>
      <c r="E4396" s="1">
        <f t="shared" si="1"/>
        <v>53</v>
      </c>
      <c r="F4396" s="1" t="str">
        <f>VLOOKUP(E4396,State_code!$B$1:$C$56, 2, FALSE)</f>
        <v>WA</v>
      </c>
      <c r="G4396" s="1">
        <v>5307.0</v>
      </c>
      <c r="H4396" s="1">
        <v>-2.0</v>
      </c>
      <c r="I4396" s="1" t="s">
        <v>5032</v>
      </c>
      <c r="J4396" s="5">
        <v>2.0</v>
      </c>
    </row>
    <row r="4397" hidden="1">
      <c r="A4397" s="1" t="s">
        <v>5033</v>
      </c>
      <c r="B4397" s="1">
        <v>441168.0</v>
      </c>
      <c r="C4397" s="1">
        <v>8.0</v>
      </c>
      <c r="D4397" s="1">
        <v>-2.0</v>
      </c>
      <c r="E4397" s="1">
        <f t="shared" si="1"/>
        <v>41</v>
      </c>
      <c r="F4397" s="1" t="str">
        <f>VLOOKUP(E4397,State_code!$B$1:$C$56, 2, FALSE)</f>
        <v>OR</v>
      </c>
      <c r="G4397" s="1">
        <v>4101.0</v>
      </c>
      <c r="H4397" s="1">
        <v>-2.0</v>
      </c>
      <c r="I4397" s="1" t="s">
        <v>5033</v>
      </c>
      <c r="J4397" s="5">
        <v>3.0</v>
      </c>
    </row>
    <row r="4398" hidden="1">
      <c r="A4398" s="1" t="s">
        <v>5034</v>
      </c>
      <c r="B4398" s="1">
        <v>441210.0</v>
      </c>
      <c r="C4398" s="1">
        <v>6.0</v>
      </c>
      <c r="D4398" s="1">
        <v>-2.0</v>
      </c>
      <c r="E4398" s="1">
        <f t="shared" si="1"/>
        <v>4</v>
      </c>
      <c r="F4398" s="1" t="str">
        <f>VLOOKUP(E4398,State_code!$B$1:$C$56, 2, FALSE)</f>
        <v>AZ</v>
      </c>
      <c r="G4398" s="1">
        <v>404.0</v>
      </c>
      <c r="H4398" s="1">
        <v>-2.0</v>
      </c>
      <c r="I4398" s="1" t="s">
        <v>5034</v>
      </c>
      <c r="J4398" s="5">
        <v>2.0</v>
      </c>
    </row>
    <row r="4399" hidden="1">
      <c r="A4399" s="1" t="s">
        <v>5035</v>
      </c>
      <c r="B4399" s="1">
        <v>441229.0</v>
      </c>
      <c r="C4399" s="1">
        <v>8.0</v>
      </c>
      <c r="D4399" s="1">
        <v>26.0</v>
      </c>
      <c r="E4399" s="1">
        <f t="shared" si="1"/>
        <v>6</v>
      </c>
      <c r="F4399" s="1" t="str">
        <f>VLOOKUP(E4399,State_code!$B$1:$C$56, 2, FALSE)</f>
        <v>CA</v>
      </c>
      <c r="G4399" s="1">
        <v>634.0</v>
      </c>
      <c r="H4399" s="1">
        <v>-2.0</v>
      </c>
      <c r="I4399" s="1" t="s">
        <v>5035</v>
      </c>
      <c r="J4399" s="5">
        <v>2.0</v>
      </c>
    </row>
    <row r="4400" hidden="1">
      <c r="A4400" s="1" t="s">
        <v>5036</v>
      </c>
      <c r="B4400" s="1">
        <v>441238.0</v>
      </c>
      <c r="C4400" s="1">
        <v>8.0</v>
      </c>
      <c r="D4400" s="1">
        <v>26.0</v>
      </c>
      <c r="E4400" s="1">
        <f t="shared" si="1"/>
        <v>6</v>
      </c>
      <c r="F4400" s="1" t="str">
        <f>VLOOKUP(E4400,State_code!$B$1:$C$56, 2, FALSE)</f>
        <v>CA</v>
      </c>
      <c r="G4400" s="1">
        <v>632.0</v>
      </c>
      <c r="H4400" s="1" t="e">
        <v>#N/A</v>
      </c>
      <c r="I4400" s="1" t="s">
        <v>5036</v>
      </c>
      <c r="J4400" s="5">
        <v>3.0</v>
      </c>
    </row>
    <row r="4401" hidden="1">
      <c r="A4401" s="1" t="s">
        <v>5037</v>
      </c>
      <c r="B4401" s="1">
        <v>441256.0</v>
      </c>
      <c r="C4401" s="1">
        <v>8.0</v>
      </c>
      <c r="D4401" s="1">
        <v>-2.0</v>
      </c>
      <c r="E4401" s="1">
        <f t="shared" si="1"/>
        <v>6</v>
      </c>
      <c r="F4401" s="1" t="str">
        <f>VLOOKUP(E4401,State_code!$B$1:$C$56, 2, FALSE)</f>
        <v>CA</v>
      </c>
      <c r="G4401" s="1">
        <v>619.0</v>
      </c>
      <c r="H4401" s="1">
        <v>-2.0</v>
      </c>
      <c r="I4401" s="1" t="s">
        <v>5037</v>
      </c>
      <c r="J4401" s="5">
        <v>4.0</v>
      </c>
    </row>
    <row r="4402" hidden="1">
      <c r="A4402" s="1" t="s">
        <v>5038</v>
      </c>
      <c r="B4402" s="1">
        <v>441371.0</v>
      </c>
      <c r="C4402" s="1">
        <v>5.0</v>
      </c>
      <c r="D4402" s="1">
        <v>10.0</v>
      </c>
      <c r="E4402" s="1">
        <f t="shared" si="1"/>
        <v>12</v>
      </c>
      <c r="F4402" s="1" t="str">
        <f>VLOOKUP(E4402,State_code!$B$1:$C$56, 2, FALSE)</f>
        <v>FL</v>
      </c>
      <c r="G4402" s="1">
        <v>1213.0</v>
      </c>
      <c r="H4402" s="1">
        <v>-2.0</v>
      </c>
      <c r="I4402" s="1" t="s">
        <v>5038</v>
      </c>
      <c r="J4402" s="5">
        <v>4.0</v>
      </c>
    </row>
    <row r="4403" hidden="1">
      <c r="A4403" s="1" t="s">
        <v>5039</v>
      </c>
      <c r="B4403" s="1">
        <v>441380.0</v>
      </c>
      <c r="C4403" s="1">
        <v>5.0</v>
      </c>
      <c r="D4403" s="1">
        <v>-2.0</v>
      </c>
      <c r="E4403" s="1">
        <f t="shared" si="1"/>
        <v>12</v>
      </c>
      <c r="F4403" s="1" t="str">
        <f>VLOOKUP(E4403,State_code!$B$1:$C$56, 2, FALSE)</f>
        <v>FL</v>
      </c>
      <c r="G4403" s="1">
        <v>1220.0</v>
      </c>
      <c r="H4403" s="1">
        <v>-2.0</v>
      </c>
      <c r="I4403" s="1" t="s">
        <v>5039</v>
      </c>
      <c r="J4403" s="5">
        <v>4.0</v>
      </c>
    </row>
    <row r="4404" hidden="1">
      <c r="A4404" s="1" t="s">
        <v>5040</v>
      </c>
      <c r="B4404" s="1">
        <v>441414.0</v>
      </c>
      <c r="C4404" s="1">
        <v>5.0</v>
      </c>
      <c r="D4404" s="1">
        <v>-2.0</v>
      </c>
      <c r="E4404" s="1">
        <f t="shared" si="1"/>
        <v>12</v>
      </c>
      <c r="F4404" s="1" t="str">
        <f>VLOOKUP(E4404,State_code!$B$1:$C$56, 2, FALSE)</f>
        <v>FL</v>
      </c>
      <c r="G4404" s="1">
        <v>1227.0</v>
      </c>
      <c r="H4404" s="1">
        <v>-2.0</v>
      </c>
      <c r="I4404" s="1" t="s">
        <v>5040</v>
      </c>
      <c r="J4404" s="5">
        <v>3.0</v>
      </c>
    </row>
    <row r="4405" hidden="1">
      <c r="A4405" s="1" t="s">
        <v>5041</v>
      </c>
      <c r="B4405" s="1">
        <v>441423.0</v>
      </c>
      <c r="C4405" s="1">
        <v>5.0</v>
      </c>
      <c r="D4405" s="1">
        <v>-2.0</v>
      </c>
      <c r="E4405" s="1">
        <f t="shared" si="1"/>
        <v>12</v>
      </c>
      <c r="F4405" s="1" t="str">
        <f>VLOOKUP(E4405,State_code!$B$1:$C$56, 2, FALSE)</f>
        <v>FL</v>
      </c>
      <c r="G4405" s="1">
        <v>1227.0</v>
      </c>
      <c r="H4405" s="1">
        <v>-2.0</v>
      </c>
      <c r="I4405" s="1" t="s">
        <v>5041</v>
      </c>
      <c r="J4405" s="5">
        <v>2.0</v>
      </c>
    </row>
    <row r="4406" hidden="1">
      <c r="A4406" s="1" t="s">
        <v>5042</v>
      </c>
      <c r="B4406" s="1">
        <v>441487.0</v>
      </c>
      <c r="C4406" s="1">
        <v>4.0</v>
      </c>
      <c r="D4406" s="1">
        <v>10.0</v>
      </c>
      <c r="E4406" s="1">
        <f t="shared" si="1"/>
        <v>29</v>
      </c>
      <c r="F4406" s="1" t="str">
        <f>VLOOKUP(E4406,State_code!$B$1:$C$56, 2, FALSE)</f>
        <v>MO</v>
      </c>
      <c r="G4406" s="1">
        <v>2908.0</v>
      </c>
      <c r="H4406" s="1">
        <v>-2.0</v>
      </c>
      <c r="I4406" s="1" t="s">
        <v>5042</v>
      </c>
      <c r="J4406" s="5">
        <v>2.0</v>
      </c>
    </row>
    <row r="4407" hidden="1">
      <c r="A4407" s="1" t="s">
        <v>5043</v>
      </c>
      <c r="B4407" s="1">
        <v>441496.0</v>
      </c>
      <c r="C4407" s="1">
        <v>4.0</v>
      </c>
      <c r="D4407" s="1">
        <v>-2.0</v>
      </c>
      <c r="E4407" s="1">
        <f t="shared" si="1"/>
        <v>29</v>
      </c>
      <c r="F4407" s="1" t="str">
        <f>VLOOKUP(E4407,State_code!$B$1:$C$56, 2, FALSE)</f>
        <v>MO</v>
      </c>
      <c r="G4407" s="1">
        <v>2905.0</v>
      </c>
      <c r="H4407" s="1">
        <v>-2.0</v>
      </c>
      <c r="I4407" s="1" t="s">
        <v>5043</v>
      </c>
      <c r="J4407" s="5">
        <v>3.0</v>
      </c>
    </row>
    <row r="4408" hidden="1">
      <c r="A4408" s="1" t="s">
        <v>5044</v>
      </c>
      <c r="B4408" s="1">
        <v>441502.0</v>
      </c>
      <c r="C4408" s="1">
        <v>5.0</v>
      </c>
      <c r="D4408" s="1">
        <v>-2.0</v>
      </c>
      <c r="E4408" s="1">
        <f t="shared" si="1"/>
        <v>28</v>
      </c>
      <c r="F4408" s="1" t="str">
        <f>VLOOKUP(E4408,State_code!$B$1:$C$56, 2, FALSE)</f>
        <v>MS</v>
      </c>
      <c r="G4408" s="1">
        <v>2804.0</v>
      </c>
      <c r="H4408" s="1">
        <v>-2.0</v>
      </c>
      <c r="I4408" s="1" t="s">
        <v>5044</v>
      </c>
      <c r="J4408" s="5">
        <v>2.0</v>
      </c>
    </row>
    <row r="4409" hidden="1">
      <c r="A4409" s="1" t="s">
        <v>5045</v>
      </c>
      <c r="B4409" s="1">
        <v>441575.0</v>
      </c>
      <c r="C4409" s="1">
        <v>2.0</v>
      </c>
      <c r="D4409" s="1">
        <v>-2.0</v>
      </c>
      <c r="E4409" s="1">
        <f t="shared" si="1"/>
        <v>36</v>
      </c>
      <c r="F4409" s="1" t="str">
        <f>VLOOKUP(E4409,State_code!$B$1:$C$56, 2, FALSE)</f>
        <v>NY</v>
      </c>
      <c r="G4409" s="1">
        <v>3606.0</v>
      </c>
      <c r="H4409" s="1">
        <v>-2.0</v>
      </c>
      <c r="I4409" s="1" t="s">
        <v>5045</v>
      </c>
      <c r="J4409" s="5">
        <v>2.0</v>
      </c>
    </row>
    <row r="4410" hidden="1">
      <c r="A4410" s="1" t="s">
        <v>5046</v>
      </c>
      <c r="B4410" s="1">
        <v>441593.0</v>
      </c>
      <c r="C4410" s="1">
        <v>2.0</v>
      </c>
      <c r="D4410" s="1">
        <v>-2.0</v>
      </c>
      <c r="E4410" s="1">
        <f t="shared" si="1"/>
        <v>36</v>
      </c>
      <c r="F4410" s="1" t="str">
        <f>VLOOKUP(E4410,State_code!$B$1:$C$56, 2, FALSE)</f>
        <v>NY</v>
      </c>
      <c r="G4410" s="1">
        <v>3624.0</v>
      </c>
      <c r="H4410" s="1">
        <v>-2.0</v>
      </c>
      <c r="I4410" s="1" t="s">
        <v>5046</v>
      </c>
      <c r="J4410" s="5">
        <v>2.0</v>
      </c>
    </row>
    <row r="4411" hidden="1">
      <c r="A4411" s="1" t="s">
        <v>5047</v>
      </c>
      <c r="B4411" s="1">
        <v>441609.0</v>
      </c>
      <c r="C4411" s="1">
        <v>2.0</v>
      </c>
      <c r="D4411" s="1">
        <v>24.0</v>
      </c>
      <c r="E4411" s="1">
        <f t="shared" si="1"/>
        <v>36</v>
      </c>
      <c r="F4411" s="1" t="str">
        <f>VLOOKUP(E4411,State_code!$B$1:$C$56, 2, FALSE)</f>
        <v>NY</v>
      </c>
      <c r="G4411" s="1">
        <v>3617.0</v>
      </c>
      <c r="H4411" s="1">
        <v>80.0</v>
      </c>
      <c r="I4411" s="1" t="s">
        <v>5047</v>
      </c>
      <c r="J4411" s="5">
        <v>2.0</v>
      </c>
    </row>
    <row r="4412" hidden="1">
      <c r="A4412" s="1" t="s">
        <v>5048</v>
      </c>
      <c r="B4412" s="1">
        <v>441618.0</v>
      </c>
      <c r="C4412" s="1">
        <v>2.0</v>
      </c>
      <c r="D4412" s="1">
        <v>-2.0</v>
      </c>
      <c r="E4412" s="1">
        <f t="shared" si="1"/>
        <v>36</v>
      </c>
      <c r="F4412" s="1" t="str">
        <f>VLOOKUP(E4412,State_code!$B$1:$C$56, 2, FALSE)</f>
        <v>NY</v>
      </c>
      <c r="G4412" s="1">
        <v>3626.0</v>
      </c>
      <c r="H4412" s="1">
        <v>-2.0</v>
      </c>
      <c r="I4412" s="1" t="s">
        <v>5048</v>
      </c>
      <c r="J4412" s="5">
        <v>2.0</v>
      </c>
    </row>
    <row r="4413" hidden="1">
      <c r="A4413" s="1" t="s">
        <v>5049</v>
      </c>
      <c r="B4413" s="1">
        <v>441636.0</v>
      </c>
      <c r="C4413" s="1">
        <v>3.0</v>
      </c>
      <c r="D4413" s="1">
        <v>26.0</v>
      </c>
      <c r="E4413" s="1">
        <f t="shared" si="1"/>
        <v>39</v>
      </c>
      <c r="F4413" s="1" t="str">
        <f>VLOOKUP(E4413,State_code!$B$1:$C$56, 2, FALSE)</f>
        <v>OH</v>
      </c>
      <c r="G4413" s="1">
        <v>3903.0</v>
      </c>
      <c r="H4413" s="1">
        <v>-2.0</v>
      </c>
      <c r="I4413" s="1" t="s">
        <v>5049</v>
      </c>
      <c r="J4413" s="5">
        <v>2.0</v>
      </c>
    </row>
    <row r="4414" hidden="1">
      <c r="A4414" s="1" t="s">
        <v>5050</v>
      </c>
      <c r="B4414" s="1">
        <v>441645.0</v>
      </c>
      <c r="C4414" s="1">
        <v>3.0</v>
      </c>
      <c r="D4414" s="1">
        <v>-2.0</v>
      </c>
      <c r="E4414" s="1">
        <f t="shared" si="1"/>
        <v>39</v>
      </c>
      <c r="F4414" s="1" t="str">
        <f>VLOOKUP(E4414,State_code!$B$1:$C$56, 2, FALSE)</f>
        <v>OH</v>
      </c>
      <c r="G4414" s="1">
        <v>3914.0</v>
      </c>
      <c r="H4414" s="1">
        <v>-2.0</v>
      </c>
      <c r="I4414" s="1" t="s">
        <v>5050</v>
      </c>
      <c r="J4414" s="5">
        <v>2.0</v>
      </c>
    </row>
    <row r="4415" hidden="1">
      <c r="A4415" s="1" t="s">
        <v>4898</v>
      </c>
      <c r="B4415" s="1">
        <v>441663.0</v>
      </c>
      <c r="C4415" s="1">
        <v>8.0</v>
      </c>
      <c r="D4415" s="1">
        <v>-2.0</v>
      </c>
      <c r="E4415" s="1">
        <f t="shared" si="1"/>
        <v>41</v>
      </c>
      <c r="F4415" s="1" t="str">
        <f>VLOOKUP(E4415,State_code!$B$1:$C$56, 2, FALSE)</f>
        <v>OR</v>
      </c>
      <c r="G4415" s="1">
        <v>4106.0</v>
      </c>
      <c r="H4415" s="1">
        <v>-2.0</v>
      </c>
      <c r="I4415" s="1" t="s">
        <v>4898</v>
      </c>
      <c r="J4415" s="5">
        <v>3.0</v>
      </c>
    </row>
    <row r="4416" hidden="1">
      <c r="A4416" s="1" t="s">
        <v>5051</v>
      </c>
      <c r="B4416" s="1">
        <v>441672.0</v>
      </c>
      <c r="C4416" s="1">
        <v>2.0</v>
      </c>
      <c r="D4416" s="1">
        <v>-2.0</v>
      </c>
      <c r="E4416" s="1">
        <f t="shared" si="1"/>
        <v>42</v>
      </c>
      <c r="F4416" s="1" t="str">
        <f>VLOOKUP(E4416,State_code!$B$1:$C$56, 2, FALSE)</f>
        <v>PA</v>
      </c>
      <c r="G4416" s="1">
        <v>4209.0</v>
      </c>
      <c r="H4416" s="1">
        <v>-2.0</v>
      </c>
      <c r="I4416" s="1" t="s">
        <v>5051</v>
      </c>
      <c r="J4416" s="5">
        <v>2.0</v>
      </c>
    </row>
    <row r="4417" hidden="1">
      <c r="A4417" s="1" t="s">
        <v>5052</v>
      </c>
      <c r="B4417" s="1">
        <v>441690.0</v>
      </c>
      <c r="C4417" s="1">
        <v>9.0</v>
      </c>
      <c r="D4417" s="1">
        <v>24.0</v>
      </c>
      <c r="E4417" s="1">
        <f t="shared" si="1"/>
        <v>72</v>
      </c>
      <c r="F4417" s="1" t="str">
        <f>VLOOKUP(E4417,State_code!$B$1:$C$56, 2, FALSE)</f>
        <v>PR</v>
      </c>
      <c r="G4417" s="1">
        <v>7298.0</v>
      </c>
      <c r="H4417" s="1">
        <v>99.0</v>
      </c>
      <c r="I4417" s="1" t="s">
        <v>5052</v>
      </c>
      <c r="J4417" s="5">
        <v>4.0</v>
      </c>
    </row>
    <row r="4418" hidden="1">
      <c r="A4418" s="1" t="s">
        <v>5053</v>
      </c>
      <c r="B4418" s="1">
        <v>441706.0</v>
      </c>
      <c r="C4418" s="1">
        <v>9.0</v>
      </c>
      <c r="D4418" s="1">
        <v>-2.0</v>
      </c>
      <c r="E4418" s="1">
        <f t="shared" si="1"/>
        <v>72</v>
      </c>
      <c r="F4418" s="1" t="str">
        <f>VLOOKUP(E4418,State_code!$B$1:$C$56, 2, FALSE)</f>
        <v>PR</v>
      </c>
      <c r="G4418" s="1">
        <v>7298.0</v>
      </c>
      <c r="H4418" s="1">
        <v>-2.0</v>
      </c>
      <c r="I4418" s="1" t="s">
        <v>5053</v>
      </c>
      <c r="J4418" s="5">
        <v>1.0</v>
      </c>
    </row>
    <row r="4419" hidden="1">
      <c r="A4419" s="1" t="s">
        <v>5054</v>
      </c>
      <c r="B4419" s="1">
        <v>441742.0</v>
      </c>
      <c r="C4419" s="1">
        <v>6.0</v>
      </c>
      <c r="D4419" s="1">
        <v>10.0</v>
      </c>
      <c r="E4419" s="1">
        <f t="shared" si="1"/>
        <v>48</v>
      </c>
      <c r="F4419" s="1" t="str">
        <f>VLOOKUP(E4419,State_code!$B$1:$C$56, 2, FALSE)</f>
        <v>TX</v>
      </c>
      <c r="G4419" s="1">
        <v>4830.0</v>
      </c>
      <c r="H4419" s="1">
        <v>-2.0</v>
      </c>
      <c r="I4419" s="1" t="s">
        <v>5054</v>
      </c>
      <c r="J4419" s="5">
        <v>2.0</v>
      </c>
    </row>
    <row r="4420" hidden="1">
      <c r="A4420" s="1" t="s">
        <v>5055</v>
      </c>
      <c r="B4420" s="1">
        <v>441760.0</v>
      </c>
      <c r="C4420" s="1">
        <v>6.0</v>
      </c>
      <c r="D4420" s="1">
        <v>7.0</v>
      </c>
      <c r="E4420" s="1">
        <f t="shared" si="1"/>
        <v>48</v>
      </c>
      <c r="F4420" s="1" t="str">
        <f>VLOOKUP(E4420,State_code!$B$1:$C$56, 2, FALSE)</f>
        <v>TX</v>
      </c>
      <c r="G4420" s="1">
        <v>4814.0</v>
      </c>
      <c r="H4420" s="1">
        <v>-2.0</v>
      </c>
      <c r="I4420" s="1" t="s">
        <v>5055</v>
      </c>
      <c r="J4420" s="5">
        <v>2.0</v>
      </c>
    </row>
    <row r="4421" hidden="1">
      <c r="A4421" s="1" t="s">
        <v>5056</v>
      </c>
      <c r="B4421" s="1">
        <v>441788.0</v>
      </c>
      <c r="C4421" s="1">
        <v>6.0</v>
      </c>
      <c r="D4421" s="1">
        <v>-2.0</v>
      </c>
      <c r="E4421" s="1">
        <f t="shared" si="1"/>
        <v>48</v>
      </c>
      <c r="F4421" s="1" t="str">
        <f>VLOOKUP(E4421,State_code!$B$1:$C$56, 2, FALSE)</f>
        <v>TX</v>
      </c>
      <c r="G4421" s="1">
        <v>4833.0</v>
      </c>
      <c r="H4421" s="1">
        <v>-2.0</v>
      </c>
      <c r="I4421" s="1" t="s">
        <v>5056</v>
      </c>
      <c r="J4421" s="5">
        <v>1.0</v>
      </c>
    </row>
    <row r="4422" hidden="1">
      <c r="A4422" s="1" t="s">
        <v>5057</v>
      </c>
      <c r="B4422" s="1">
        <v>441830.0</v>
      </c>
      <c r="C4422" s="1">
        <v>7.0</v>
      </c>
      <c r="D4422" s="1">
        <v>-2.0</v>
      </c>
      <c r="E4422" s="1">
        <f t="shared" si="1"/>
        <v>49</v>
      </c>
      <c r="F4422" s="1" t="str">
        <f>VLOOKUP(E4422,State_code!$B$1:$C$56, 2, FALSE)</f>
        <v>UT</v>
      </c>
      <c r="G4422" s="1">
        <v>4901.0</v>
      </c>
      <c r="H4422" s="1">
        <v>-2.0</v>
      </c>
      <c r="I4422" s="1" t="s">
        <v>5057</v>
      </c>
      <c r="J4422" s="5">
        <v>3.0</v>
      </c>
    </row>
    <row r="4423" hidden="1">
      <c r="A4423" s="1" t="s">
        <v>5058</v>
      </c>
      <c r="B4423" s="1">
        <v>441858.0</v>
      </c>
      <c r="C4423" s="1">
        <v>5.0</v>
      </c>
      <c r="D4423" s="1">
        <v>10.0</v>
      </c>
      <c r="E4423" s="1">
        <f t="shared" si="1"/>
        <v>51</v>
      </c>
      <c r="F4423" s="1" t="str">
        <f>VLOOKUP(E4423,State_code!$B$1:$C$56, 2, FALSE)</f>
        <v>VA</v>
      </c>
      <c r="G4423" s="1">
        <v>5107.0</v>
      </c>
      <c r="H4423" s="1">
        <v>-2.0</v>
      </c>
      <c r="I4423" s="1" t="s">
        <v>5058</v>
      </c>
      <c r="J4423" s="5">
        <v>2.0</v>
      </c>
    </row>
    <row r="4424" hidden="1">
      <c r="A4424" s="1" t="s">
        <v>5059</v>
      </c>
      <c r="B4424" s="1">
        <v>441876.0</v>
      </c>
      <c r="C4424" s="1">
        <v>5.0</v>
      </c>
      <c r="D4424" s="1">
        <v>-2.0</v>
      </c>
      <c r="E4424" s="1">
        <f t="shared" si="1"/>
        <v>51</v>
      </c>
      <c r="F4424" s="1" t="str">
        <f>VLOOKUP(E4424,State_code!$B$1:$C$56, 2, FALSE)</f>
        <v>VA</v>
      </c>
      <c r="G4424" s="1">
        <v>5102.0</v>
      </c>
      <c r="H4424" s="1">
        <v>-2.0</v>
      </c>
      <c r="I4424" s="1" t="s">
        <v>5059</v>
      </c>
      <c r="J4424" s="5">
        <v>2.0</v>
      </c>
    </row>
    <row r="4425" hidden="1">
      <c r="A4425" s="1" t="s">
        <v>770</v>
      </c>
      <c r="B4425" s="1">
        <v>441900.0</v>
      </c>
      <c r="C4425" s="1">
        <v>8.0</v>
      </c>
      <c r="D4425" s="1">
        <v>22.0</v>
      </c>
      <c r="E4425" s="1">
        <f t="shared" si="1"/>
        <v>32</v>
      </c>
      <c r="F4425" s="1" t="str">
        <f>VLOOKUP(E4425,State_code!$B$1:$C$56, 2, FALSE)</f>
        <v>NV</v>
      </c>
      <c r="G4425" s="1">
        <v>3201.0</v>
      </c>
      <c r="H4425" s="1">
        <v>-2.0</v>
      </c>
      <c r="I4425" s="1" t="s">
        <v>770</v>
      </c>
      <c r="J4425" s="5">
        <v>2.0</v>
      </c>
    </row>
    <row r="4426" hidden="1">
      <c r="A4426" s="1" t="s">
        <v>5060</v>
      </c>
      <c r="B4426" s="1">
        <v>441937.0</v>
      </c>
      <c r="C4426" s="1">
        <v>8.0</v>
      </c>
      <c r="D4426" s="1">
        <v>20.0</v>
      </c>
      <c r="E4426" s="1">
        <f t="shared" si="1"/>
        <v>6</v>
      </c>
      <c r="F4426" s="1" t="str">
        <f>VLOOKUP(E4426,State_code!$B$1:$C$56, 2, FALSE)</f>
        <v>CA</v>
      </c>
      <c r="G4426" s="1">
        <v>626.0</v>
      </c>
      <c r="H4426" s="1">
        <v>-2.0</v>
      </c>
      <c r="I4426" s="1" t="s">
        <v>5060</v>
      </c>
      <c r="J4426" s="5">
        <v>2.0</v>
      </c>
    </row>
    <row r="4427" hidden="1">
      <c r="A4427" s="1" t="s">
        <v>5061</v>
      </c>
      <c r="B4427" s="1">
        <v>441982.0</v>
      </c>
      <c r="C4427" s="1">
        <v>1.0</v>
      </c>
      <c r="D4427" s="1">
        <v>28.0</v>
      </c>
      <c r="E4427" s="1">
        <f t="shared" si="1"/>
        <v>25</v>
      </c>
      <c r="F4427" s="1" t="str">
        <f>VLOOKUP(E4427,State_code!$B$1:$C$56, 2, FALSE)</f>
        <v>MA</v>
      </c>
      <c r="G4427" s="1">
        <v>2504.0</v>
      </c>
      <c r="H4427" s="1">
        <v>-2.0</v>
      </c>
      <c r="I4427" s="1" t="s">
        <v>5061</v>
      </c>
      <c r="J4427" s="5">
        <v>2.0</v>
      </c>
    </row>
    <row r="4428" hidden="1">
      <c r="A4428" s="1" t="s">
        <v>5062</v>
      </c>
      <c r="B4428" s="1">
        <v>442064.0</v>
      </c>
      <c r="C4428" s="1">
        <v>2.0</v>
      </c>
      <c r="D4428" s="1">
        <v>26.0</v>
      </c>
      <c r="E4428" s="1">
        <f t="shared" si="1"/>
        <v>42</v>
      </c>
      <c r="F4428" s="1" t="str">
        <f>VLOOKUP(E4428,State_code!$B$1:$C$56, 2, FALSE)</f>
        <v>PA</v>
      </c>
      <c r="G4428" s="1">
        <v>4201.0</v>
      </c>
      <c r="H4428" s="1">
        <v>-2.0</v>
      </c>
      <c r="I4428" s="1" t="s">
        <v>5062</v>
      </c>
      <c r="J4428" s="5">
        <v>2.0</v>
      </c>
    </row>
    <row r="4429" hidden="1">
      <c r="A4429" s="1" t="s">
        <v>5063</v>
      </c>
      <c r="B4429" s="1">
        <v>442073.0</v>
      </c>
      <c r="C4429" s="1">
        <v>2.0</v>
      </c>
      <c r="D4429" s="1">
        <v>-2.0</v>
      </c>
      <c r="E4429" s="1">
        <f t="shared" si="1"/>
        <v>34</v>
      </c>
      <c r="F4429" s="1" t="str">
        <f>VLOOKUP(E4429,State_code!$B$1:$C$56, 2, FALSE)</f>
        <v>NJ</v>
      </c>
      <c r="G4429" s="1">
        <v>3405.0</v>
      </c>
      <c r="H4429" s="1">
        <v>-2.0</v>
      </c>
      <c r="I4429" s="1" t="s">
        <v>5063</v>
      </c>
      <c r="J4429" s="5">
        <v>2.0</v>
      </c>
    </row>
    <row r="4430" hidden="1">
      <c r="A4430" s="1" t="s">
        <v>5064</v>
      </c>
      <c r="B4430" s="1">
        <v>442134.0</v>
      </c>
      <c r="C4430" s="1">
        <v>7.0</v>
      </c>
      <c r="D4430" s="1">
        <v>10.0</v>
      </c>
      <c r="E4430" s="1">
        <f t="shared" si="1"/>
        <v>8</v>
      </c>
      <c r="F4430" s="1" t="str">
        <f>VLOOKUP(E4430,State_code!$B$1:$C$56, 2, FALSE)</f>
        <v>CO</v>
      </c>
      <c r="G4430" s="1">
        <v>805.0</v>
      </c>
      <c r="H4430" s="1">
        <v>-2.0</v>
      </c>
      <c r="I4430" s="1" t="s">
        <v>5064</v>
      </c>
      <c r="J4430" s="5">
        <v>4.0</v>
      </c>
    </row>
    <row r="4431" hidden="1">
      <c r="A4431" s="1" t="s">
        <v>5065</v>
      </c>
      <c r="B4431" s="1">
        <v>442240.0</v>
      </c>
      <c r="C4431" s="1">
        <v>8.0</v>
      </c>
      <c r="D4431" s="1">
        <v>-2.0</v>
      </c>
      <c r="E4431" s="1">
        <f t="shared" si="1"/>
        <v>6</v>
      </c>
      <c r="F4431" s="1" t="str">
        <f>VLOOKUP(E4431,State_code!$B$1:$C$56, 2, FALSE)</f>
        <v>CA</v>
      </c>
      <c r="G4431" s="1">
        <v>647.0</v>
      </c>
      <c r="H4431" s="1">
        <v>-2.0</v>
      </c>
      <c r="I4431" s="1" t="s">
        <v>5065</v>
      </c>
      <c r="J4431" s="5">
        <v>1.0</v>
      </c>
    </row>
    <row r="4432" hidden="1">
      <c r="A4432" s="1" t="s">
        <v>5066</v>
      </c>
      <c r="B4432" s="1">
        <v>442295.0</v>
      </c>
      <c r="C4432" s="1">
        <v>5.0</v>
      </c>
      <c r="D4432" s="1">
        <v>31.0</v>
      </c>
      <c r="E4432" s="1">
        <f t="shared" si="1"/>
        <v>12</v>
      </c>
      <c r="F4432" s="1" t="str">
        <f>VLOOKUP(E4432,State_code!$B$1:$C$56, 2, FALSE)</f>
        <v>FL</v>
      </c>
      <c r="G4432" s="1">
        <v>1226.0</v>
      </c>
      <c r="H4432" s="1">
        <v>30.0</v>
      </c>
      <c r="I4432" s="1" t="s">
        <v>5066</v>
      </c>
      <c r="J4432" s="5">
        <v>2.0</v>
      </c>
    </row>
    <row r="4433" hidden="1">
      <c r="A4433" s="1" t="s">
        <v>5067</v>
      </c>
      <c r="B4433" s="1">
        <v>442329.0</v>
      </c>
      <c r="C4433" s="1">
        <v>5.0</v>
      </c>
      <c r="D4433" s="1">
        <v>-2.0</v>
      </c>
      <c r="E4433" s="1">
        <f t="shared" si="1"/>
        <v>12</v>
      </c>
      <c r="F4433" s="1" t="str">
        <f>VLOOKUP(E4433,State_code!$B$1:$C$56, 2, FALSE)</f>
        <v>FL</v>
      </c>
      <c r="G4433" s="1">
        <v>1205.0</v>
      </c>
      <c r="H4433" s="1">
        <v>-2.0</v>
      </c>
      <c r="I4433" s="1" t="s">
        <v>5067</v>
      </c>
      <c r="J4433" s="5">
        <v>2.0</v>
      </c>
    </row>
    <row r="4434" hidden="1">
      <c r="A4434" s="1" t="s">
        <v>5068</v>
      </c>
      <c r="B4434" s="1">
        <v>442356.0</v>
      </c>
      <c r="C4434" s="1">
        <v>2.0</v>
      </c>
      <c r="D4434" s="1">
        <v>26.0</v>
      </c>
      <c r="E4434" s="1">
        <f t="shared" si="1"/>
        <v>42</v>
      </c>
      <c r="F4434" s="1" t="str">
        <f>VLOOKUP(E4434,State_code!$B$1:$C$56, 2, FALSE)</f>
        <v>PA</v>
      </c>
      <c r="G4434" s="1">
        <v>4211.0</v>
      </c>
      <c r="H4434" s="1">
        <v>-2.0</v>
      </c>
      <c r="I4434" s="1" t="s">
        <v>5068</v>
      </c>
      <c r="J4434" s="5">
        <v>2.0</v>
      </c>
    </row>
    <row r="4435" hidden="1">
      <c r="A4435" s="1" t="s">
        <v>5069</v>
      </c>
      <c r="B4435" s="1">
        <v>442383.0</v>
      </c>
      <c r="C4435" s="1">
        <v>5.0</v>
      </c>
      <c r="D4435" s="1">
        <v>10.0</v>
      </c>
      <c r="E4435" s="1">
        <f t="shared" si="1"/>
        <v>54</v>
      </c>
      <c r="F4435" s="1" t="str">
        <f>VLOOKUP(E4435,State_code!$B$1:$C$56, 2, FALSE)</f>
        <v>WV</v>
      </c>
      <c r="G4435" s="1">
        <v>5402.0</v>
      </c>
      <c r="H4435" s="1">
        <v>-2.0</v>
      </c>
      <c r="I4435" s="1" t="s">
        <v>5069</v>
      </c>
      <c r="J4435" s="5">
        <v>2.0</v>
      </c>
    </row>
    <row r="4436" hidden="1">
      <c r="A4436" s="1" t="s">
        <v>5070</v>
      </c>
      <c r="B4436" s="1">
        <v>442426.0</v>
      </c>
      <c r="C4436" s="1">
        <v>4.0</v>
      </c>
      <c r="D4436" s="1">
        <v>26.0</v>
      </c>
      <c r="E4436" s="1">
        <f t="shared" si="1"/>
        <v>29</v>
      </c>
      <c r="F4436" s="1" t="str">
        <f>VLOOKUP(E4436,State_code!$B$1:$C$56, 2, FALSE)</f>
        <v>MO</v>
      </c>
      <c r="G4436" s="1">
        <v>2902.0</v>
      </c>
      <c r="H4436" s="1">
        <v>-2.0</v>
      </c>
      <c r="I4436" s="1" t="s">
        <v>5070</v>
      </c>
      <c r="J4436" s="5">
        <v>2.0</v>
      </c>
    </row>
    <row r="4437" hidden="1">
      <c r="A4437" s="1" t="s">
        <v>5071</v>
      </c>
      <c r="B4437" s="1">
        <v>442435.0</v>
      </c>
      <c r="C4437" s="1">
        <v>5.0</v>
      </c>
      <c r="D4437" s="1">
        <v>13.0</v>
      </c>
      <c r="E4437" s="1">
        <f t="shared" si="1"/>
        <v>13</v>
      </c>
      <c r="F4437" s="1" t="str">
        <f>VLOOKUP(E4437,State_code!$B$1:$C$56, 2, FALSE)</f>
        <v>GA</v>
      </c>
      <c r="G4437" s="1">
        <v>1309.0</v>
      </c>
      <c r="H4437" s="1">
        <v>-2.0</v>
      </c>
      <c r="I4437" s="1" t="s">
        <v>5071</v>
      </c>
      <c r="J4437" s="5">
        <v>2.0</v>
      </c>
    </row>
    <row r="4438" hidden="1">
      <c r="A4438" s="1" t="s">
        <v>5072</v>
      </c>
      <c r="B4438" s="1">
        <v>442444.0</v>
      </c>
      <c r="C4438" s="1">
        <v>8.0</v>
      </c>
      <c r="D4438" s="1">
        <v>9.0</v>
      </c>
      <c r="E4438" s="1">
        <f t="shared" si="1"/>
        <v>6</v>
      </c>
      <c r="F4438" s="1" t="str">
        <f>VLOOKUP(E4438,State_code!$B$1:$C$56, 2, FALSE)</f>
        <v>CA</v>
      </c>
      <c r="G4438" s="1">
        <v>635.0</v>
      </c>
      <c r="H4438" s="1">
        <v>-2.0</v>
      </c>
      <c r="I4438" s="1" t="s">
        <v>5072</v>
      </c>
      <c r="J4438" s="5">
        <v>4.0</v>
      </c>
    </row>
    <row r="4439" hidden="1">
      <c r="A4439" s="1" t="s">
        <v>5073</v>
      </c>
      <c r="B4439" s="1">
        <v>442523.0</v>
      </c>
      <c r="C4439" s="1">
        <v>8.0</v>
      </c>
      <c r="D4439" s="1">
        <v>1.0</v>
      </c>
      <c r="E4439" s="1">
        <f t="shared" si="1"/>
        <v>2</v>
      </c>
      <c r="F4439" s="1" t="str">
        <f>VLOOKUP(E4439,State_code!$B$1:$C$56, 2, FALSE)</f>
        <v>AK</v>
      </c>
      <c r="G4439" s="1">
        <v>200.0</v>
      </c>
      <c r="H4439" s="1">
        <v>37.0</v>
      </c>
      <c r="I4439" s="1" t="s">
        <v>5073</v>
      </c>
      <c r="J4439" s="5">
        <v>3.0</v>
      </c>
    </row>
    <row r="4440" hidden="1">
      <c r="A4440" s="1" t="s">
        <v>5074</v>
      </c>
      <c r="B4440" s="1">
        <v>442569.0</v>
      </c>
      <c r="C4440" s="1">
        <v>5.0</v>
      </c>
      <c r="D4440" s="1">
        <v>18.0</v>
      </c>
      <c r="E4440" s="1">
        <f t="shared" si="1"/>
        <v>5</v>
      </c>
      <c r="F4440" s="1" t="str">
        <f>VLOOKUP(E4440,State_code!$B$1:$C$56, 2, FALSE)</f>
        <v>AR</v>
      </c>
      <c r="G4440" s="1">
        <v>502.0</v>
      </c>
      <c r="H4440" s="1">
        <v>-2.0</v>
      </c>
      <c r="I4440" s="1" t="s">
        <v>5074</v>
      </c>
      <c r="J4440" s="5">
        <v>2.0</v>
      </c>
    </row>
    <row r="4441" hidden="1">
      <c r="A4441" s="1" t="s">
        <v>5075</v>
      </c>
      <c r="B4441" s="1">
        <v>442602.0</v>
      </c>
      <c r="C4441" s="1">
        <v>6.0</v>
      </c>
      <c r="D4441" s="1">
        <v>10.0</v>
      </c>
      <c r="E4441" s="1">
        <f t="shared" si="1"/>
        <v>35</v>
      </c>
      <c r="F4441" s="1" t="str">
        <f>VLOOKUP(E4441,State_code!$B$1:$C$56, 2, FALSE)</f>
        <v>NM</v>
      </c>
      <c r="G4441" s="1">
        <v>3501.0</v>
      </c>
      <c r="H4441" s="1">
        <v>-2.0</v>
      </c>
      <c r="I4441" s="1" t="s">
        <v>5075</v>
      </c>
      <c r="J4441" s="5">
        <v>1.0</v>
      </c>
    </row>
    <row r="4442" hidden="1">
      <c r="A4442" s="1" t="s">
        <v>5076</v>
      </c>
      <c r="B4442" s="1">
        <v>442611.0</v>
      </c>
      <c r="C4442" s="1">
        <v>5.0</v>
      </c>
      <c r="D4442" s="1">
        <v>-2.0</v>
      </c>
      <c r="E4442" s="1">
        <f t="shared" si="1"/>
        <v>37</v>
      </c>
      <c r="F4442" s="1" t="str">
        <f>VLOOKUP(E4442,State_code!$B$1:$C$56, 2, FALSE)</f>
        <v>NC</v>
      </c>
      <c r="G4442" s="1">
        <v>3710.0</v>
      </c>
      <c r="H4442" s="1">
        <v>-2.0</v>
      </c>
      <c r="I4442" s="1" t="s">
        <v>5076</v>
      </c>
      <c r="J4442" s="5">
        <v>2.0</v>
      </c>
    </row>
    <row r="4443" hidden="1">
      <c r="A4443" s="1" t="s">
        <v>5077</v>
      </c>
      <c r="B4443" s="1">
        <v>442639.0</v>
      </c>
      <c r="C4443" s="1">
        <v>5.0</v>
      </c>
      <c r="D4443" s="1">
        <v>29.0</v>
      </c>
      <c r="E4443" s="1">
        <f t="shared" si="1"/>
        <v>51</v>
      </c>
      <c r="F4443" s="1" t="str">
        <f>VLOOKUP(E4443,State_code!$B$1:$C$56, 2, FALSE)</f>
        <v>VA</v>
      </c>
      <c r="G4443" s="1">
        <v>5108.0</v>
      </c>
      <c r="H4443" s="1">
        <v>-2.0</v>
      </c>
      <c r="I4443" s="1" t="s">
        <v>5077</v>
      </c>
      <c r="J4443" s="5">
        <v>2.0</v>
      </c>
    </row>
    <row r="4444" hidden="1">
      <c r="A4444" s="1" t="s">
        <v>5078</v>
      </c>
      <c r="B4444" s="1">
        <v>442657.0</v>
      </c>
      <c r="C4444" s="1">
        <v>8.0</v>
      </c>
      <c r="D4444" s="1">
        <v>-2.0</v>
      </c>
      <c r="E4444" s="1">
        <f t="shared" si="1"/>
        <v>6</v>
      </c>
      <c r="F4444" s="1" t="str">
        <f>VLOOKUP(E4444,State_code!$B$1:$C$56, 2, FALSE)</f>
        <v>CA</v>
      </c>
      <c r="G4444" s="1">
        <v>641.0</v>
      </c>
      <c r="H4444" s="1">
        <v>-2.0</v>
      </c>
      <c r="I4444" s="1" t="s">
        <v>5078</v>
      </c>
      <c r="J4444" s="5">
        <v>2.0</v>
      </c>
    </row>
    <row r="4445" hidden="1">
      <c r="A4445" s="1" t="s">
        <v>5079</v>
      </c>
      <c r="B4445" s="1">
        <v>442781.0</v>
      </c>
      <c r="C4445" s="1">
        <v>6.0</v>
      </c>
      <c r="D4445" s="1">
        <v>33.0</v>
      </c>
      <c r="E4445" s="1">
        <f t="shared" si="1"/>
        <v>4</v>
      </c>
      <c r="F4445" s="1" t="str">
        <f>VLOOKUP(E4445,State_code!$B$1:$C$56, 2, FALSE)</f>
        <v>AZ</v>
      </c>
      <c r="G4445" s="1">
        <v>407.0</v>
      </c>
      <c r="H4445" s="1">
        <v>-2.0</v>
      </c>
      <c r="I4445" s="1" t="s">
        <v>5079</v>
      </c>
      <c r="J4445" s="5">
        <v>2.0</v>
      </c>
    </row>
    <row r="4446" hidden="1">
      <c r="A4446" s="1" t="s">
        <v>5080</v>
      </c>
      <c r="B4446" s="1">
        <v>442806.0</v>
      </c>
      <c r="C4446" s="1">
        <v>5.0</v>
      </c>
      <c r="D4446" s="1">
        <v>25.0</v>
      </c>
      <c r="E4446" s="1">
        <f t="shared" si="1"/>
        <v>51</v>
      </c>
      <c r="F4446" s="1" t="str">
        <f>VLOOKUP(E4446,State_code!$B$1:$C$56, 2, FALSE)</f>
        <v>VA</v>
      </c>
      <c r="G4446" s="1">
        <v>5109.0</v>
      </c>
      <c r="H4446" s="1">
        <v>-2.0</v>
      </c>
      <c r="I4446" s="1" t="s">
        <v>5080</v>
      </c>
      <c r="J4446" s="5">
        <v>2.0</v>
      </c>
    </row>
    <row r="4447" hidden="1">
      <c r="A4447" s="1" t="s">
        <v>4584</v>
      </c>
      <c r="B4447" s="1">
        <v>442842.0</v>
      </c>
      <c r="C4447" s="1">
        <v>3.0</v>
      </c>
      <c r="D4447" s="1">
        <v>26.0</v>
      </c>
      <c r="E4447" s="1">
        <f t="shared" si="1"/>
        <v>17</v>
      </c>
      <c r="F4447" s="1" t="str">
        <f>VLOOKUP(E4447,State_code!$B$1:$C$56, 2, FALSE)</f>
        <v>IL</v>
      </c>
      <c r="G4447" s="1">
        <v>1707.0</v>
      </c>
      <c r="H4447" s="1">
        <v>-2.0</v>
      </c>
      <c r="I4447" s="1" t="s">
        <v>4584</v>
      </c>
      <c r="J4447" s="5">
        <v>2.0</v>
      </c>
    </row>
    <row r="4448" hidden="1">
      <c r="A4448" s="1" t="s">
        <v>5081</v>
      </c>
      <c r="B4448" s="1">
        <v>442879.0</v>
      </c>
      <c r="C4448" s="1">
        <v>6.0</v>
      </c>
      <c r="D4448" s="1">
        <v>10.0</v>
      </c>
      <c r="E4448" s="1">
        <f t="shared" si="1"/>
        <v>4</v>
      </c>
      <c r="F4448" s="1" t="str">
        <f>VLOOKUP(E4448,State_code!$B$1:$C$56, 2, FALSE)</f>
        <v>AZ</v>
      </c>
      <c r="G4448" s="1">
        <v>404.0</v>
      </c>
      <c r="H4448" s="1">
        <v>-2.0</v>
      </c>
      <c r="I4448" s="1" t="s">
        <v>5081</v>
      </c>
      <c r="J4448" s="5">
        <v>2.0</v>
      </c>
    </row>
    <row r="4449" hidden="1">
      <c r="A4449" s="1" t="s">
        <v>5082</v>
      </c>
      <c r="B4449" s="1">
        <v>442888.0</v>
      </c>
      <c r="C4449" s="1">
        <v>8.0</v>
      </c>
      <c r="D4449" s="1">
        <v>-2.0</v>
      </c>
      <c r="E4449" s="1">
        <f t="shared" si="1"/>
        <v>6</v>
      </c>
      <c r="F4449" s="1" t="str">
        <f>VLOOKUP(E4449,State_code!$B$1:$C$56, 2, FALSE)</f>
        <v>CA</v>
      </c>
      <c r="G4449" s="1">
        <v>639.0</v>
      </c>
      <c r="H4449" s="1">
        <v>-2.0</v>
      </c>
      <c r="I4449" s="1" t="s">
        <v>5082</v>
      </c>
      <c r="J4449" s="5">
        <v>2.0</v>
      </c>
    </row>
    <row r="4450" hidden="1">
      <c r="A4450" s="1" t="s">
        <v>5083</v>
      </c>
      <c r="B4450" s="1">
        <v>442930.0</v>
      </c>
      <c r="C4450" s="1">
        <v>8.0</v>
      </c>
      <c r="D4450" s="1">
        <v>22.0</v>
      </c>
      <c r="E4450" s="1">
        <f t="shared" si="1"/>
        <v>6</v>
      </c>
      <c r="F4450" s="1" t="str">
        <f>VLOOKUP(E4450,State_code!$B$1:$C$56, 2, FALSE)</f>
        <v>CA</v>
      </c>
      <c r="G4450" s="1">
        <v>627.0</v>
      </c>
      <c r="H4450" s="1">
        <v>-2.0</v>
      </c>
      <c r="I4450" s="1" t="s">
        <v>5083</v>
      </c>
      <c r="J4450" s="5">
        <v>2.0</v>
      </c>
    </row>
    <row r="4451" hidden="1">
      <c r="A4451" s="1" t="s">
        <v>5084</v>
      </c>
      <c r="B4451" s="1">
        <v>442976.0</v>
      </c>
      <c r="C4451" s="1">
        <v>5.0</v>
      </c>
      <c r="D4451" s="1">
        <v>-2.0</v>
      </c>
      <c r="E4451" s="1">
        <f t="shared" si="1"/>
        <v>21</v>
      </c>
      <c r="F4451" s="1" t="str">
        <f>VLOOKUP(E4451,State_code!$B$1:$C$56, 2, FALSE)</f>
        <v>KY</v>
      </c>
      <c r="G4451" s="1">
        <v>2104.0</v>
      </c>
      <c r="H4451" s="1">
        <v>-2.0</v>
      </c>
      <c r="I4451" s="1" t="s">
        <v>5084</v>
      </c>
      <c r="J4451" s="5">
        <v>4.0</v>
      </c>
    </row>
    <row r="4452" hidden="1">
      <c r="A4452" s="1" t="s">
        <v>5085</v>
      </c>
      <c r="B4452" s="1">
        <v>442985.0</v>
      </c>
      <c r="C4452" s="1">
        <v>8.0</v>
      </c>
      <c r="D4452" s="1">
        <v>-2.0</v>
      </c>
      <c r="E4452" s="1">
        <f t="shared" si="1"/>
        <v>6</v>
      </c>
      <c r="F4452" s="1" t="str">
        <f>VLOOKUP(E4452,State_code!$B$1:$C$56, 2, FALSE)</f>
        <v>CA</v>
      </c>
      <c r="G4452" s="1">
        <v>644.0</v>
      </c>
      <c r="H4452" s="1">
        <v>-2.0</v>
      </c>
      <c r="I4452" s="1" t="s">
        <v>5085</v>
      </c>
      <c r="J4452" s="5">
        <v>2.0</v>
      </c>
    </row>
    <row r="4453" hidden="1">
      <c r="A4453" s="1" t="s">
        <v>5086</v>
      </c>
      <c r="B4453" s="1">
        <v>443021.0</v>
      </c>
      <c r="C4453" s="1">
        <v>6.0</v>
      </c>
      <c r="D4453" s="1">
        <v>-2.0</v>
      </c>
      <c r="E4453" s="1">
        <f t="shared" si="1"/>
        <v>48</v>
      </c>
      <c r="F4453" s="1" t="str">
        <f>VLOOKUP(E4453,State_code!$B$1:$C$56, 2, FALSE)</f>
        <v>TX</v>
      </c>
      <c r="G4453" s="1">
        <v>4832.0</v>
      </c>
      <c r="H4453" s="1">
        <v>-2.0</v>
      </c>
      <c r="I4453" s="1" t="s">
        <v>5086</v>
      </c>
      <c r="J4453" s="5">
        <v>4.0</v>
      </c>
    </row>
    <row r="4454" hidden="1">
      <c r="A4454" s="1" t="s">
        <v>5087</v>
      </c>
      <c r="B4454" s="1">
        <v>443030.0</v>
      </c>
      <c r="C4454" s="1">
        <v>3.0</v>
      </c>
      <c r="D4454" s="1">
        <v>-2.0</v>
      </c>
      <c r="E4454" s="1">
        <f t="shared" si="1"/>
        <v>17</v>
      </c>
      <c r="F4454" s="1" t="str">
        <f>VLOOKUP(E4454,State_code!$B$1:$C$56, 2, FALSE)</f>
        <v>IL</v>
      </c>
      <c r="G4454" s="1">
        <v>1709.0</v>
      </c>
      <c r="H4454" s="1">
        <v>-2.0</v>
      </c>
      <c r="I4454" s="1" t="s">
        <v>5087</v>
      </c>
      <c r="J4454" s="5">
        <v>2.0</v>
      </c>
    </row>
    <row r="4455" hidden="1">
      <c r="A4455" s="1" t="s">
        <v>5088</v>
      </c>
      <c r="B4455" s="1">
        <v>443049.0</v>
      </c>
      <c r="C4455" s="1">
        <v>8.0</v>
      </c>
      <c r="D4455" s="1">
        <v>20.0</v>
      </c>
      <c r="E4455" s="1">
        <f t="shared" si="1"/>
        <v>53</v>
      </c>
      <c r="F4455" s="1" t="str">
        <f>VLOOKUP(E4455,State_code!$B$1:$C$56, 2, FALSE)</f>
        <v>WA</v>
      </c>
      <c r="G4455" s="1">
        <v>5306.0</v>
      </c>
      <c r="H4455" s="1">
        <v>79.0</v>
      </c>
      <c r="I4455" s="1" t="s">
        <v>5088</v>
      </c>
      <c r="J4455" s="5">
        <v>2.0</v>
      </c>
    </row>
    <row r="4456" hidden="1">
      <c r="A4456" s="1" t="s">
        <v>5089</v>
      </c>
      <c r="B4456" s="1">
        <v>443058.0</v>
      </c>
      <c r="C4456" s="1">
        <v>6.0</v>
      </c>
      <c r="D4456" s="1">
        <v>24.0</v>
      </c>
      <c r="E4456" s="1">
        <f t="shared" si="1"/>
        <v>40</v>
      </c>
      <c r="F4456" s="1" t="str">
        <f>VLOOKUP(E4456,State_code!$B$1:$C$56, 2, FALSE)</f>
        <v>OK</v>
      </c>
      <c r="G4456" s="1">
        <v>4005.0</v>
      </c>
      <c r="H4456" s="1">
        <v>88.0</v>
      </c>
      <c r="I4456" s="1" t="s">
        <v>5089</v>
      </c>
      <c r="J4456" s="5">
        <v>2.0</v>
      </c>
    </row>
    <row r="4457" hidden="1">
      <c r="A4457" s="1" t="s">
        <v>5090</v>
      </c>
      <c r="B4457" s="1">
        <v>443076.0</v>
      </c>
      <c r="C4457" s="1">
        <v>5.0</v>
      </c>
      <c r="D4457" s="1">
        <v>24.0</v>
      </c>
      <c r="E4457" s="1">
        <f t="shared" si="1"/>
        <v>37</v>
      </c>
      <c r="F4457" s="1" t="str">
        <f>VLOOKUP(E4457,State_code!$B$1:$C$56, 2, FALSE)</f>
        <v>NC</v>
      </c>
      <c r="G4457" s="1">
        <v>3708.0</v>
      </c>
      <c r="H4457" s="1">
        <v>24.0</v>
      </c>
      <c r="I4457" s="1" t="s">
        <v>5090</v>
      </c>
      <c r="J4457" s="5">
        <v>3.0</v>
      </c>
    </row>
    <row r="4458" hidden="1">
      <c r="A4458" s="1" t="s">
        <v>5091</v>
      </c>
      <c r="B4458" s="1">
        <v>443100.0</v>
      </c>
      <c r="C4458" s="1">
        <v>9.0</v>
      </c>
      <c r="D4458" s="1">
        <v>-2.0</v>
      </c>
      <c r="E4458" s="1">
        <f t="shared" si="1"/>
        <v>72</v>
      </c>
      <c r="F4458" s="1" t="str">
        <f>VLOOKUP(E4458,State_code!$B$1:$C$56, 2, FALSE)</f>
        <v>PR</v>
      </c>
      <c r="G4458" s="1">
        <v>7298.0</v>
      </c>
      <c r="H4458" s="1">
        <v>-2.0</v>
      </c>
      <c r="I4458" s="1" t="s">
        <v>5091</v>
      </c>
      <c r="J4458" s="5">
        <v>2.0</v>
      </c>
    </row>
    <row r="4459" hidden="1">
      <c r="A4459" s="1" t="s">
        <v>5092</v>
      </c>
      <c r="B4459" s="1">
        <v>443137.0</v>
      </c>
      <c r="C4459" s="1">
        <v>3.0</v>
      </c>
      <c r="D4459" s="1">
        <v>-2.0</v>
      </c>
      <c r="E4459" s="1">
        <f t="shared" si="1"/>
        <v>26</v>
      </c>
      <c r="F4459" s="1" t="str">
        <f>VLOOKUP(E4459,State_code!$B$1:$C$56, 2, FALSE)</f>
        <v>MI</v>
      </c>
      <c r="G4459" s="1">
        <v>2612.0</v>
      </c>
      <c r="H4459" s="1">
        <v>-2.0</v>
      </c>
      <c r="I4459" s="1" t="s">
        <v>5092</v>
      </c>
      <c r="J4459" s="5">
        <v>2.0</v>
      </c>
    </row>
    <row r="4460" hidden="1">
      <c r="A4460" s="1" t="s">
        <v>5093</v>
      </c>
      <c r="B4460" s="1">
        <v>443146.0</v>
      </c>
      <c r="C4460" s="1">
        <v>6.0</v>
      </c>
      <c r="D4460" s="1">
        <v>-2.0</v>
      </c>
      <c r="E4460" s="1">
        <f t="shared" si="1"/>
        <v>48</v>
      </c>
      <c r="F4460" s="1" t="str">
        <f>VLOOKUP(E4460,State_code!$B$1:$C$56, 2, FALSE)</f>
        <v>TX</v>
      </c>
      <c r="G4460" s="1">
        <v>4809.0</v>
      </c>
      <c r="H4460" s="1">
        <v>-2.0</v>
      </c>
      <c r="I4460" s="1" t="s">
        <v>5093</v>
      </c>
      <c r="J4460" s="5">
        <v>2.0</v>
      </c>
    </row>
    <row r="4461" hidden="1">
      <c r="A4461" s="1" t="s">
        <v>5094</v>
      </c>
      <c r="B4461" s="1">
        <v>443207.0</v>
      </c>
      <c r="C4461" s="1">
        <v>8.0</v>
      </c>
      <c r="D4461" s="1">
        <v>-2.0</v>
      </c>
      <c r="E4461" s="1">
        <f t="shared" si="1"/>
        <v>6</v>
      </c>
      <c r="F4461" s="1" t="str">
        <f>VLOOKUP(E4461,State_code!$B$1:$C$56, 2, FALSE)</f>
        <v>CA</v>
      </c>
      <c r="G4461" s="1">
        <v>638.0</v>
      </c>
      <c r="H4461" s="1">
        <v>-2.0</v>
      </c>
      <c r="I4461" s="1" t="s">
        <v>5094</v>
      </c>
      <c r="J4461" s="5">
        <v>2.0</v>
      </c>
    </row>
    <row r="4462" hidden="1">
      <c r="A4462" s="1" t="s">
        <v>5095</v>
      </c>
      <c r="B4462" s="1">
        <v>443216.0</v>
      </c>
      <c r="C4462" s="1">
        <v>2.0</v>
      </c>
      <c r="D4462" s="1">
        <v>-2.0</v>
      </c>
      <c r="E4462" s="1">
        <f t="shared" si="1"/>
        <v>34</v>
      </c>
      <c r="F4462" s="1" t="str">
        <f>VLOOKUP(E4462,State_code!$B$1:$C$56, 2, FALSE)</f>
        <v>NJ</v>
      </c>
      <c r="G4462" s="1">
        <v>3408.0</v>
      </c>
      <c r="H4462" s="1">
        <v>-2.0</v>
      </c>
      <c r="I4462" s="1" t="s">
        <v>5095</v>
      </c>
      <c r="J4462" s="5">
        <v>2.0</v>
      </c>
    </row>
    <row r="4463" hidden="1">
      <c r="A4463" s="1" t="s">
        <v>5096</v>
      </c>
      <c r="B4463" s="1">
        <v>443225.0</v>
      </c>
      <c r="C4463" s="1">
        <v>2.0</v>
      </c>
      <c r="D4463" s="1">
        <v>-2.0</v>
      </c>
      <c r="E4463" s="1">
        <f t="shared" si="1"/>
        <v>34</v>
      </c>
      <c r="F4463" s="1" t="str">
        <f>VLOOKUP(E4463,State_code!$B$1:$C$56, 2, FALSE)</f>
        <v>NJ</v>
      </c>
      <c r="G4463" s="1">
        <v>3406.0</v>
      </c>
      <c r="H4463" s="1">
        <v>-2.0</v>
      </c>
      <c r="I4463" s="1" t="s">
        <v>5096</v>
      </c>
      <c r="J4463" s="5">
        <v>2.0</v>
      </c>
    </row>
    <row r="4464" hidden="1">
      <c r="A4464" s="1" t="s">
        <v>5097</v>
      </c>
      <c r="B4464" s="1">
        <v>443234.0</v>
      </c>
      <c r="C4464" s="1">
        <v>5.0</v>
      </c>
      <c r="D4464" s="1">
        <v>-2.0</v>
      </c>
      <c r="E4464" s="1">
        <f t="shared" si="1"/>
        <v>12</v>
      </c>
      <c r="F4464" s="1" t="str">
        <f>VLOOKUP(E4464,State_code!$B$1:$C$56, 2, FALSE)</f>
        <v>FL</v>
      </c>
      <c r="G4464" s="1">
        <v>1223.0</v>
      </c>
      <c r="H4464" s="1">
        <v>-2.0</v>
      </c>
      <c r="I4464" s="1" t="s">
        <v>5097</v>
      </c>
      <c r="J4464" s="5">
        <v>2.0</v>
      </c>
    </row>
    <row r="4465" hidden="1">
      <c r="A4465" s="1" t="s">
        <v>5098</v>
      </c>
      <c r="B4465" s="1">
        <v>443252.0</v>
      </c>
      <c r="C4465" s="1">
        <v>5.0</v>
      </c>
      <c r="D4465" s="1">
        <v>-2.0</v>
      </c>
      <c r="E4465" s="1">
        <f t="shared" si="1"/>
        <v>12</v>
      </c>
      <c r="F4465" s="1" t="str">
        <f>VLOOKUP(E4465,State_code!$B$1:$C$56, 2, FALSE)</f>
        <v>FL</v>
      </c>
      <c r="G4465" s="1">
        <v>1227.0</v>
      </c>
      <c r="H4465" s="1">
        <v>-2.0</v>
      </c>
      <c r="I4465" s="1" t="s">
        <v>5098</v>
      </c>
      <c r="J4465" s="5">
        <v>2.0</v>
      </c>
    </row>
    <row r="4466" hidden="1">
      <c r="A4466" s="1" t="s">
        <v>5099</v>
      </c>
      <c r="B4466" s="1">
        <v>443261.0</v>
      </c>
      <c r="C4466" s="1">
        <v>5.0</v>
      </c>
      <c r="D4466" s="1">
        <v>10.0</v>
      </c>
      <c r="E4466" s="1">
        <f t="shared" si="1"/>
        <v>45</v>
      </c>
      <c r="F4466" s="1" t="str">
        <f>VLOOKUP(E4466,State_code!$B$1:$C$56, 2, FALSE)</f>
        <v>SC</v>
      </c>
      <c r="G4466" s="1">
        <v>4506.0</v>
      </c>
      <c r="H4466" s="1">
        <v>-2.0</v>
      </c>
      <c r="I4466" s="1" t="s">
        <v>5099</v>
      </c>
      <c r="J4466" s="5">
        <v>2.0</v>
      </c>
    </row>
    <row r="4467" hidden="1">
      <c r="A4467" s="1" t="s">
        <v>5100</v>
      </c>
      <c r="B4467" s="1">
        <v>443289.0</v>
      </c>
      <c r="C4467" s="1">
        <v>7.0</v>
      </c>
      <c r="D4467" s="1">
        <v>-2.0</v>
      </c>
      <c r="E4467" s="1">
        <f t="shared" si="1"/>
        <v>8</v>
      </c>
      <c r="F4467" s="1" t="str">
        <f>VLOOKUP(E4467,State_code!$B$1:$C$56, 2, FALSE)</f>
        <v>CO</v>
      </c>
      <c r="G4467" s="1">
        <v>805.0</v>
      </c>
      <c r="H4467" s="1">
        <v>-2.0</v>
      </c>
      <c r="I4467" s="1" t="s">
        <v>5100</v>
      </c>
      <c r="J4467" s="5">
        <v>2.0</v>
      </c>
    </row>
    <row r="4468" hidden="1">
      <c r="A4468" s="1" t="s">
        <v>5101</v>
      </c>
      <c r="B4468" s="1">
        <v>443298.0</v>
      </c>
      <c r="C4468" s="1">
        <v>6.0</v>
      </c>
      <c r="D4468" s="1">
        <v>-2.0</v>
      </c>
      <c r="E4468" s="1">
        <f t="shared" si="1"/>
        <v>48</v>
      </c>
      <c r="F4468" s="1" t="str">
        <f>VLOOKUP(E4468,State_code!$B$1:$C$56, 2, FALSE)</f>
        <v>TX</v>
      </c>
      <c r="G4468" s="1">
        <v>4809.0</v>
      </c>
      <c r="H4468" s="1">
        <v>-2.0</v>
      </c>
      <c r="I4468" s="1" t="s">
        <v>5101</v>
      </c>
      <c r="J4468" s="5">
        <v>3.0</v>
      </c>
    </row>
    <row r="4469" hidden="1">
      <c r="A4469" s="1" t="s">
        <v>5102</v>
      </c>
      <c r="B4469" s="1">
        <v>443322.0</v>
      </c>
      <c r="C4469" s="1">
        <v>6.0</v>
      </c>
      <c r="D4469" s="1">
        <v>-2.0</v>
      </c>
      <c r="E4469" s="1">
        <f t="shared" si="1"/>
        <v>48</v>
      </c>
      <c r="F4469" s="1" t="str">
        <f>VLOOKUP(E4469,State_code!$B$1:$C$56, 2, FALSE)</f>
        <v>TX</v>
      </c>
      <c r="G4469" s="1">
        <v>4834.0</v>
      </c>
      <c r="H4469" s="1">
        <v>-2.0</v>
      </c>
      <c r="I4469" s="1" t="s">
        <v>5102</v>
      </c>
      <c r="J4469" s="5">
        <v>2.0</v>
      </c>
    </row>
    <row r="4470" hidden="1">
      <c r="A4470" s="1" t="s">
        <v>5103</v>
      </c>
      <c r="B4470" s="1">
        <v>443331.0</v>
      </c>
      <c r="C4470" s="1">
        <v>8.0</v>
      </c>
      <c r="D4470" s="1">
        <v>26.0</v>
      </c>
      <c r="E4470" s="1">
        <f t="shared" si="1"/>
        <v>6</v>
      </c>
      <c r="F4470" s="1" t="str">
        <f>VLOOKUP(E4470,State_code!$B$1:$C$56, 2, FALSE)</f>
        <v>CA</v>
      </c>
      <c r="G4470" s="1">
        <v>629.0</v>
      </c>
      <c r="H4470" s="1">
        <v>-2.0</v>
      </c>
      <c r="I4470" s="1" t="s">
        <v>5103</v>
      </c>
      <c r="J4470" s="5">
        <v>2.0</v>
      </c>
    </row>
    <row r="4471" hidden="1">
      <c r="A4471" s="1" t="s">
        <v>5104</v>
      </c>
      <c r="B4471" s="1">
        <v>443340.0</v>
      </c>
      <c r="C4471" s="1">
        <v>5.0</v>
      </c>
      <c r="D4471" s="1">
        <v>29.0</v>
      </c>
      <c r="E4471" s="1">
        <f t="shared" si="1"/>
        <v>47</v>
      </c>
      <c r="F4471" s="1" t="str">
        <f>VLOOKUP(E4471,State_code!$B$1:$C$56, 2, FALSE)</f>
        <v>TN</v>
      </c>
      <c r="G4471" s="1">
        <v>4707.0</v>
      </c>
      <c r="H4471" s="1">
        <v>42.0</v>
      </c>
      <c r="I4471" s="1" t="s">
        <v>5104</v>
      </c>
      <c r="J4471" s="5">
        <v>2.0</v>
      </c>
    </row>
    <row r="4472" hidden="1">
      <c r="A4472" s="1" t="s">
        <v>5105</v>
      </c>
      <c r="B4472" s="1">
        <v>443368.0</v>
      </c>
      <c r="C4472" s="1">
        <v>3.0</v>
      </c>
      <c r="D4472" s="1">
        <v>-2.0</v>
      </c>
      <c r="E4472" s="1">
        <f t="shared" si="1"/>
        <v>17</v>
      </c>
      <c r="F4472" s="1" t="str">
        <f>VLOOKUP(E4472,State_code!$B$1:$C$56, 2, FALSE)</f>
        <v>IL</v>
      </c>
      <c r="G4472" s="1">
        <v>1712.0</v>
      </c>
      <c r="H4472" s="1">
        <v>-2.0</v>
      </c>
      <c r="I4472" s="1" t="s">
        <v>5105</v>
      </c>
      <c r="J4472" s="5">
        <v>2.0</v>
      </c>
    </row>
    <row r="4473" hidden="1">
      <c r="A4473" s="1" t="s">
        <v>5106</v>
      </c>
      <c r="B4473" s="1">
        <v>443377.0</v>
      </c>
      <c r="C4473" s="1">
        <v>2.0</v>
      </c>
      <c r="D4473" s="1">
        <v>7.0</v>
      </c>
      <c r="E4473" s="1">
        <f t="shared" si="1"/>
        <v>42</v>
      </c>
      <c r="F4473" s="1" t="str">
        <f>VLOOKUP(E4473,State_code!$B$1:$C$56, 2, FALSE)</f>
        <v>PA</v>
      </c>
      <c r="G4473" s="1">
        <v>4209.0</v>
      </c>
      <c r="H4473" s="1">
        <v>-2.0</v>
      </c>
      <c r="I4473" s="1" t="s">
        <v>5106</v>
      </c>
      <c r="J4473" s="5">
        <v>2.0</v>
      </c>
    </row>
    <row r="4474" hidden="1">
      <c r="A4474" s="1" t="s">
        <v>5107</v>
      </c>
      <c r="B4474" s="1">
        <v>443410.0</v>
      </c>
      <c r="C4474" s="1">
        <v>8.0</v>
      </c>
      <c r="D4474" s="1">
        <v>22.0</v>
      </c>
      <c r="E4474" s="1">
        <f t="shared" si="1"/>
        <v>53</v>
      </c>
      <c r="F4474" s="1" t="str">
        <f>VLOOKUP(E4474,State_code!$B$1:$C$56, 2, FALSE)</f>
        <v>WA</v>
      </c>
      <c r="G4474" s="1">
        <v>5301.0</v>
      </c>
      <c r="H4474" s="1">
        <v>-2.0</v>
      </c>
      <c r="I4474" s="1" t="s">
        <v>5107</v>
      </c>
      <c r="J4474" s="5">
        <v>2.0</v>
      </c>
    </row>
    <row r="4475" hidden="1">
      <c r="A4475" s="1" t="s">
        <v>5108</v>
      </c>
      <c r="B4475" s="1">
        <v>443492.0</v>
      </c>
      <c r="C4475" s="1">
        <v>5.0</v>
      </c>
      <c r="D4475" s="1">
        <v>7.0</v>
      </c>
      <c r="E4475" s="1">
        <f t="shared" si="1"/>
        <v>54</v>
      </c>
      <c r="F4475" s="1" t="str">
        <f>VLOOKUP(E4475,State_code!$B$1:$C$56, 2, FALSE)</f>
        <v>WV</v>
      </c>
      <c r="G4475" s="1">
        <v>5402.0</v>
      </c>
      <c r="H4475" s="1">
        <v>-2.0</v>
      </c>
      <c r="I4475" s="1" t="s">
        <v>5108</v>
      </c>
      <c r="J4475" s="5">
        <v>1.0</v>
      </c>
    </row>
    <row r="4476" hidden="1">
      <c r="A4476" s="1" t="s">
        <v>5109</v>
      </c>
      <c r="B4476" s="1">
        <v>443562.0</v>
      </c>
      <c r="C4476" s="1">
        <v>9.0</v>
      </c>
      <c r="D4476" s="1">
        <v>26.0</v>
      </c>
      <c r="E4476" s="1">
        <f t="shared" si="1"/>
        <v>72</v>
      </c>
      <c r="F4476" s="1" t="str">
        <f>VLOOKUP(E4476,State_code!$B$1:$C$56, 2, FALSE)</f>
        <v>PR</v>
      </c>
      <c r="G4476" s="1">
        <v>7298.0</v>
      </c>
      <c r="H4476" s="1">
        <v>-2.0</v>
      </c>
      <c r="I4476" s="1" t="s">
        <v>5109</v>
      </c>
      <c r="J4476" s="5">
        <v>2.0</v>
      </c>
    </row>
    <row r="4477" hidden="1">
      <c r="A4477" s="1" t="s">
        <v>5110</v>
      </c>
      <c r="B4477" s="1">
        <v>443571.0</v>
      </c>
      <c r="C4477" s="1">
        <v>8.0</v>
      </c>
      <c r="D4477" s="1">
        <v>-2.0</v>
      </c>
      <c r="E4477" s="1">
        <f t="shared" si="1"/>
        <v>6</v>
      </c>
      <c r="F4477" s="1" t="str">
        <f>VLOOKUP(E4477,State_code!$B$1:$C$56, 2, FALSE)</f>
        <v>CA</v>
      </c>
      <c r="G4477" s="1">
        <v>631.0</v>
      </c>
      <c r="H4477" s="1">
        <v>-2.0</v>
      </c>
      <c r="I4477" s="1" t="s">
        <v>5110</v>
      </c>
      <c r="J4477" s="5">
        <v>3.0</v>
      </c>
    </row>
    <row r="4478" hidden="1">
      <c r="A4478" s="1" t="s">
        <v>5111</v>
      </c>
      <c r="B4478" s="1">
        <v>443599.0</v>
      </c>
      <c r="C4478" s="1">
        <v>8.0</v>
      </c>
      <c r="D4478" s="1">
        <v>26.0</v>
      </c>
      <c r="E4478" s="1">
        <f t="shared" si="1"/>
        <v>41</v>
      </c>
      <c r="F4478" s="1" t="str">
        <f>VLOOKUP(E4478,State_code!$B$1:$C$56, 2, FALSE)</f>
        <v>OR</v>
      </c>
      <c r="G4478" s="1">
        <v>4101.0</v>
      </c>
      <c r="H4478" s="1">
        <v>-2.0</v>
      </c>
      <c r="I4478" s="1" t="s">
        <v>5111</v>
      </c>
      <c r="J4478" s="5">
        <v>2.0</v>
      </c>
    </row>
    <row r="4479" hidden="1">
      <c r="A4479" s="1" t="s">
        <v>5112</v>
      </c>
      <c r="B4479" s="1">
        <v>443632.0</v>
      </c>
      <c r="C4479" s="1">
        <v>7.0</v>
      </c>
      <c r="D4479" s="1">
        <v>-2.0</v>
      </c>
      <c r="E4479" s="1">
        <f t="shared" si="1"/>
        <v>8</v>
      </c>
      <c r="F4479" s="1" t="str">
        <f>VLOOKUP(E4479,State_code!$B$1:$C$56, 2, FALSE)</f>
        <v>CO</v>
      </c>
      <c r="G4479" s="1">
        <v>801.0</v>
      </c>
      <c r="H4479" s="1">
        <v>-2.0</v>
      </c>
      <c r="I4479" s="1" t="s">
        <v>5112</v>
      </c>
      <c r="J4479" s="5">
        <v>1.0</v>
      </c>
    </row>
    <row r="4480" hidden="1">
      <c r="A4480" s="1" t="s">
        <v>5113</v>
      </c>
      <c r="B4480" s="1">
        <v>443641.0</v>
      </c>
      <c r="C4480" s="1">
        <v>1.0</v>
      </c>
      <c r="D4480" s="1">
        <v>-2.0</v>
      </c>
      <c r="E4480" s="1">
        <f t="shared" si="1"/>
        <v>44</v>
      </c>
      <c r="F4480" s="1" t="str">
        <f>VLOOKUP(E4480,State_code!$B$1:$C$56, 2, FALSE)</f>
        <v>RI</v>
      </c>
      <c r="G4480" s="1">
        <v>4402.0</v>
      </c>
      <c r="H4480" s="1">
        <v>-2.0</v>
      </c>
      <c r="I4480" s="1" t="s">
        <v>5113</v>
      </c>
      <c r="J4480" s="5">
        <v>3.0</v>
      </c>
    </row>
    <row r="4481" hidden="1">
      <c r="A4481" s="1" t="s">
        <v>5114</v>
      </c>
      <c r="B4481" s="1">
        <v>443650.0</v>
      </c>
      <c r="C4481" s="1">
        <v>5.0</v>
      </c>
      <c r="D4481" s="1">
        <v>7.0</v>
      </c>
      <c r="E4481" s="1">
        <f t="shared" si="1"/>
        <v>47</v>
      </c>
      <c r="F4481" s="1" t="str">
        <f>VLOOKUP(E4481,State_code!$B$1:$C$56, 2, FALSE)</f>
        <v>TN</v>
      </c>
      <c r="G4481" s="1">
        <v>4703.0</v>
      </c>
      <c r="H4481" s="1">
        <v>-2.0</v>
      </c>
      <c r="I4481" s="1" t="s">
        <v>5114</v>
      </c>
      <c r="J4481" s="5">
        <v>2.0</v>
      </c>
    </row>
    <row r="4482" hidden="1">
      <c r="A4482" s="1" t="s">
        <v>5115</v>
      </c>
      <c r="B4482" s="1">
        <v>443669.0</v>
      </c>
      <c r="C4482" s="1">
        <v>8.0</v>
      </c>
      <c r="D4482" s="1">
        <v>-2.0</v>
      </c>
      <c r="E4482" s="1">
        <f t="shared" si="1"/>
        <v>32</v>
      </c>
      <c r="F4482" s="1" t="str">
        <f>VLOOKUP(E4482,State_code!$B$1:$C$56, 2, FALSE)</f>
        <v>NV</v>
      </c>
      <c r="G4482" s="1">
        <v>3202.0</v>
      </c>
      <c r="H4482" s="1">
        <v>-2.0</v>
      </c>
      <c r="I4482" s="1" t="s">
        <v>5115</v>
      </c>
      <c r="J4482" s="5">
        <v>2.0</v>
      </c>
    </row>
    <row r="4483" hidden="1">
      <c r="A4483" s="1" t="s">
        <v>4491</v>
      </c>
      <c r="B4483" s="1">
        <v>443696.0</v>
      </c>
      <c r="C4483" s="1">
        <v>6.0</v>
      </c>
      <c r="D4483" s="1">
        <v>13.0</v>
      </c>
      <c r="E4483" s="1">
        <f t="shared" si="1"/>
        <v>48</v>
      </c>
      <c r="F4483" s="1" t="str">
        <f>VLOOKUP(E4483,State_code!$B$1:$C$56, 2, FALSE)</f>
        <v>TX</v>
      </c>
      <c r="G4483" s="1">
        <v>4829.0</v>
      </c>
      <c r="H4483" s="1">
        <v>-2.0</v>
      </c>
      <c r="I4483" s="1" t="s">
        <v>4491</v>
      </c>
      <c r="J4483" s="5">
        <v>3.0</v>
      </c>
    </row>
    <row r="4484" hidden="1">
      <c r="A4484" s="1" t="s">
        <v>5116</v>
      </c>
      <c r="B4484" s="1">
        <v>443702.0</v>
      </c>
      <c r="C4484" s="1">
        <v>3.0</v>
      </c>
      <c r="D4484" s="1">
        <v>24.0</v>
      </c>
      <c r="E4484" s="1">
        <f t="shared" si="1"/>
        <v>17</v>
      </c>
      <c r="F4484" s="1" t="str">
        <f>VLOOKUP(E4484,State_code!$B$1:$C$56, 2, FALSE)</f>
        <v>IL</v>
      </c>
      <c r="G4484" s="1">
        <v>1701.0</v>
      </c>
      <c r="H4484" s="1">
        <v>73.0</v>
      </c>
      <c r="I4484" s="1" t="s">
        <v>5116</v>
      </c>
      <c r="J4484" s="5">
        <v>4.0</v>
      </c>
    </row>
    <row r="4485" hidden="1">
      <c r="A4485" s="1" t="s">
        <v>5117</v>
      </c>
      <c r="B4485" s="1">
        <v>443711.0</v>
      </c>
      <c r="C4485" s="1">
        <v>6.0</v>
      </c>
      <c r="D4485" s="1">
        <v>-2.0</v>
      </c>
      <c r="E4485" s="1">
        <f t="shared" si="1"/>
        <v>48</v>
      </c>
      <c r="F4485" s="1" t="str">
        <f>VLOOKUP(E4485,State_code!$B$1:$C$56, 2, FALSE)</f>
        <v>TX</v>
      </c>
      <c r="G4485" s="1">
        <v>4830.0</v>
      </c>
      <c r="H4485" s="1">
        <v>-2.0</v>
      </c>
      <c r="I4485" s="1" t="s">
        <v>5117</v>
      </c>
      <c r="J4485" s="5">
        <v>2.0</v>
      </c>
    </row>
    <row r="4486" hidden="1">
      <c r="A4486" s="1" t="s">
        <v>5118</v>
      </c>
      <c r="B4486" s="1">
        <v>443748.0</v>
      </c>
      <c r="C4486" s="1">
        <v>5.0</v>
      </c>
      <c r="D4486" s="1">
        <v>-2.0</v>
      </c>
      <c r="E4486" s="1">
        <f t="shared" si="1"/>
        <v>13</v>
      </c>
      <c r="F4486" s="1" t="str">
        <f>VLOOKUP(E4486,State_code!$B$1:$C$56, 2, FALSE)</f>
        <v>GA</v>
      </c>
      <c r="G4486" s="1">
        <v>1307.0</v>
      </c>
      <c r="H4486" s="1" t="e">
        <v>#N/A</v>
      </c>
      <c r="I4486" s="1" t="s">
        <v>5118</v>
      </c>
      <c r="J4486" s="5">
        <v>2.0</v>
      </c>
    </row>
    <row r="4487" hidden="1">
      <c r="A4487" s="1" t="s">
        <v>5119</v>
      </c>
      <c r="B4487" s="1">
        <v>443766.0</v>
      </c>
      <c r="C4487" s="1">
        <v>5.0</v>
      </c>
      <c r="D4487" s="1">
        <v>29.0</v>
      </c>
      <c r="E4487" s="1">
        <f t="shared" si="1"/>
        <v>47</v>
      </c>
      <c r="F4487" s="1" t="str">
        <f>VLOOKUP(E4487,State_code!$B$1:$C$56, 2, FALSE)</f>
        <v>TN</v>
      </c>
      <c r="G4487" s="1">
        <v>4709.0</v>
      </c>
      <c r="H4487" s="1">
        <v>-2.0</v>
      </c>
      <c r="I4487" s="1" t="s">
        <v>5119</v>
      </c>
      <c r="J4487" s="5">
        <v>2.0</v>
      </c>
    </row>
    <row r="4488" hidden="1">
      <c r="A4488" s="1" t="s">
        <v>5120</v>
      </c>
      <c r="B4488" s="1">
        <v>443784.0</v>
      </c>
      <c r="C4488" s="1">
        <v>2.0</v>
      </c>
      <c r="D4488" s="1">
        <v>20.0</v>
      </c>
      <c r="E4488" s="1">
        <f t="shared" si="1"/>
        <v>42</v>
      </c>
      <c r="F4488" s="1" t="str">
        <f>VLOOKUP(E4488,State_code!$B$1:$C$56, 2, FALSE)</f>
        <v>PA</v>
      </c>
      <c r="G4488" s="1">
        <v>4201.0</v>
      </c>
      <c r="H4488" s="1">
        <v>-2.0</v>
      </c>
      <c r="I4488" s="1" t="s">
        <v>5120</v>
      </c>
      <c r="J4488" s="5">
        <v>2.0</v>
      </c>
    </row>
    <row r="4489" hidden="1">
      <c r="A4489" s="1" t="s">
        <v>5121</v>
      </c>
      <c r="B4489" s="1">
        <v>443951.0</v>
      </c>
      <c r="C4489" s="1">
        <v>9.0</v>
      </c>
      <c r="D4489" s="1">
        <v>-2.0</v>
      </c>
      <c r="E4489" s="1">
        <f t="shared" si="1"/>
        <v>72</v>
      </c>
      <c r="F4489" s="1" t="str">
        <f>VLOOKUP(E4489,State_code!$B$1:$C$56, 2, FALSE)</f>
        <v>PR</v>
      </c>
      <c r="G4489" s="1">
        <v>7298.0</v>
      </c>
      <c r="H4489" s="1">
        <v>-2.0</v>
      </c>
      <c r="I4489" s="1" t="s">
        <v>5121</v>
      </c>
      <c r="J4489" s="5">
        <v>2.0</v>
      </c>
    </row>
    <row r="4490" hidden="1">
      <c r="A4490" s="1" t="s">
        <v>5122</v>
      </c>
      <c r="B4490" s="1">
        <v>443979.0</v>
      </c>
      <c r="C4490" s="1">
        <v>4.0</v>
      </c>
      <c r="D4490" s="1">
        <v>-2.0</v>
      </c>
      <c r="E4490" s="1">
        <f t="shared" si="1"/>
        <v>27</v>
      </c>
      <c r="F4490" s="1" t="str">
        <f>VLOOKUP(E4490,State_code!$B$1:$C$56, 2, FALSE)</f>
        <v>MN</v>
      </c>
      <c r="G4490" s="1">
        <v>2703.0</v>
      </c>
      <c r="H4490" s="1">
        <v>-2.0</v>
      </c>
      <c r="I4490" s="1" t="s">
        <v>5122</v>
      </c>
      <c r="J4490" s="5">
        <v>2.0</v>
      </c>
    </row>
    <row r="4491" hidden="1">
      <c r="A4491" s="1" t="s">
        <v>5123</v>
      </c>
      <c r="B4491" s="1">
        <v>444051.0</v>
      </c>
      <c r="C4491" s="1">
        <v>3.0</v>
      </c>
      <c r="D4491" s="1">
        <v>-2.0</v>
      </c>
      <c r="E4491" s="1">
        <f t="shared" si="1"/>
        <v>39</v>
      </c>
      <c r="F4491" s="1" t="str">
        <f>VLOOKUP(E4491,State_code!$B$1:$C$56, 2, FALSE)</f>
        <v>OH</v>
      </c>
      <c r="G4491" s="1">
        <v>3910.0</v>
      </c>
      <c r="H4491" s="1">
        <v>-2.0</v>
      </c>
      <c r="I4491" s="1" t="s">
        <v>5123</v>
      </c>
      <c r="J4491" s="5">
        <v>3.0</v>
      </c>
    </row>
    <row r="4492" hidden="1">
      <c r="A4492" s="1" t="s">
        <v>5124</v>
      </c>
      <c r="B4492" s="1">
        <v>444088.0</v>
      </c>
      <c r="C4492" s="1">
        <v>6.0</v>
      </c>
      <c r="D4492" s="1">
        <v>26.0</v>
      </c>
      <c r="E4492" s="1">
        <f t="shared" si="1"/>
        <v>35</v>
      </c>
      <c r="F4492" s="1" t="str">
        <f>VLOOKUP(E4492,State_code!$B$1:$C$56, 2, FALSE)</f>
        <v>NM</v>
      </c>
      <c r="G4492" s="1">
        <v>3502.0</v>
      </c>
      <c r="H4492" s="1">
        <v>-2.0</v>
      </c>
      <c r="I4492" s="1" t="s">
        <v>5124</v>
      </c>
      <c r="J4492" s="5">
        <v>3.0</v>
      </c>
    </row>
    <row r="4493" hidden="1">
      <c r="A4493" s="1" t="s">
        <v>5125</v>
      </c>
      <c r="B4493" s="1">
        <v>444103.0</v>
      </c>
      <c r="C4493" s="1">
        <v>2.0</v>
      </c>
      <c r="D4493" s="1">
        <v>24.0</v>
      </c>
      <c r="E4493" s="1">
        <f t="shared" si="1"/>
        <v>42</v>
      </c>
      <c r="F4493" s="1" t="str">
        <f>VLOOKUP(E4493,State_code!$B$1:$C$56, 2, FALSE)</f>
        <v>PA</v>
      </c>
      <c r="G4493" s="1">
        <v>4212.0</v>
      </c>
      <c r="H4493" s="1">
        <v>99.0</v>
      </c>
      <c r="I4493" s="1" t="s">
        <v>5125</v>
      </c>
      <c r="J4493" s="5">
        <v>2.0</v>
      </c>
    </row>
    <row r="4494" hidden="1">
      <c r="A4494" s="1" t="s">
        <v>5126</v>
      </c>
      <c r="B4494" s="1">
        <v>444130.0</v>
      </c>
      <c r="C4494" s="1">
        <v>8.0</v>
      </c>
      <c r="D4494" s="1">
        <v>17.0</v>
      </c>
      <c r="E4494" s="1">
        <f t="shared" si="1"/>
        <v>6</v>
      </c>
      <c r="F4494" s="1" t="str">
        <f>VLOOKUP(E4494,State_code!$B$1:$C$56, 2, FALSE)</f>
        <v>CA</v>
      </c>
      <c r="G4494" s="1">
        <v>651.0</v>
      </c>
      <c r="H4494" s="1">
        <v>-2.0</v>
      </c>
      <c r="I4494" s="1" t="s">
        <v>5126</v>
      </c>
      <c r="J4494" s="5">
        <v>2.0</v>
      </c>
    </row>
    <row r="4495" hidden="1">
      <c r="A4495" s="1" t="s">
        <v>5127</v>
      </c>
      <c r="B4495" s="1">
        <v>444194.0</v>
      </c>
      <c r="C4495" s="1">
        <v>9.0</v>
      </c>
      <c r="D4495" s="1">
        <v>-2.0</v>
      </c>
      <c r="E4495" s="1">
        <f t="shared" si="1"/>
        <v>72</v>
      </c>
      <c r="F4495" s="1" t="str">
        <f>VLOOKUP(E4495,State_code!$B$1:$C$56, 2, FALSE)</f>
        <v>PR</v>
      </c>
      <c r="G4495" s="1">
        <v>7298.0</v>
      </c>
      <c r="H4495" s="1">
        <v>-2.0</v>
      </c>
      <c r="I4495" s="1" t="s">
        <v>5127</v>
      </c>
      <c r="J4495" s="5">
        <v>2.0</v>
      </c>
    </row>
    <row r="4496" hidden="1">
      <c r="A4496" s="1" t="s">
        <v>5128</v>
      </c>
      <c r="B4496" s="1">
        <v>444219.0</v>
      </c>
      <c r="C4496" s="1">
        <v>8.0</v>
      </c>
      <c r="D4496" s="1">
        <v>2.0</v>
      </c>
      <c r="E4496" s="1">
        <f t="shared" si="1"/>
        <v>6</v>
      </c>
      <c r="F4496" s="1" t="str">
        <f>VLOOKUP(E4496,State_code!$B$1:$C$56, 2, FALSE)</f>
        <v>CA</v>
      </c>
      <c r="G4496" s="1">
        <v>603.0</v>
      </c>
      <c r="H4496" s="1">
        <v>-2.0</v>
      </c>
      <c r="I4496" s="1" t="s">
        <v>5128</v>
      </c>
      <c r="J4496" s="5">
        <v>2.0</v>
      </c>
    </row>
    <row r="4497" hidden="1">
      <c r="A4497" s="1" t="s">
        <v>5129</v>
      </c>
      <c r="B4497" s="1">
        <v>444228.0</v>
      </c>
      <c r="C4497" s="1">
        <v>5.0</v>
      </c>
      <c r="D4497" s="1">
        <v>-2.0</v>
      </c>
      <c r="E4497" s="1">
        <f t="shared" si="1"/>
        <v>45</v>
      </c>
      <c r="F4497" s="1" t="str">
        <f>VLOOKUP(E4497,State_code!$B$1:$C$56, 2, FALSE)</f>
        <v>SC</v>
      </c>
      <c r="G4497" s="1">
        <v>4505.0</v>
      </c>
      <c r="H4497" s="1">
        <v>-2.0</v>
      </c>
      <c r="I4497" s="1" t="s">
        <v>5129</v>
      </c>
      <c r="J4497" s="5">
        <v>2.0</v>
      </c>
    </row>
    <row r="4498" hidden="1">
      <c r="A4498" s="1" t="s">
        <v>5130</v>
      </c>
      <c r="B4498" s="1">
        <v>444255.0</v>
      </c>
      <c r="C4498" s="1">
        <v>5.0</v>
      </c>
      <c r="D4498" s="1">
        <v>7.0</v>
      </c>
      <c r="E4498" s="1">
        <f t="shared" si="1"/>
        <v>47</v>
      </c>
      <c r="F4498" s="1" t="str">
        <f>VLOOKUP(E4498,State_code!$B$1:$C$56, 2, FALSE)</f>
        <v>TN</v>
      </c>
      <c r="G4498" s="1">
        <v>4704.0</v>
      </c>
      <c r="H4498" s="1" t="e">
        <v>#N/A</v>
      </c>
      <c r="I4498" s="1" t="s">
        <v>5130</v>
      </c>
      <c r="J4498" s="5">
        <v>2.0</v>
      </c>
    </row>
    <row r="4499" hidden="1">
      <c r="A4499" s="1" t="s">
        <v>5131</v>
      </c>
      <c r="B4499" s="1">
        <v>444264.0</v>
      </c>
      <c r="C4499" s="1">
        <v>9.0</v>
      </c>
      <c r="D4499" s="1">
        <v>-2.0</v>
      </c>
      <c r="E4499" s="1">
        <f t="shared" si="1"/>
        <v>72</v>
      </c>
      <c r="F4499" s="1" t="str">
        <f>VLOOKUP(E4499,State_code!$B$1:$C$56, 2, FALSE)</f>
        <v>PR</v>
      </c>
      <c r="G4499" s="1">
        <v>7298.0</v>
      </c>
      <c r="H4499" s="1">
        <v>-2.0</v>
      </c>
      <c r="I4499" s="1" t="s">
        <v>5131</v>
      </c>
      <c r="J4499" s="5">
        <v>4.0</v>
      </c>
    </row>
    <row r="4500" hidden="1">
      <c r="A4500" s="1" t="s">
        <v>5132</v>
      </c>
      <c r="B4500" s="1">
        <v>444282.0</v>
      </c>
      <c r="C4500" s="1">
        <v>5.0</v>
      </c>
      <c r="D4500" s="1">
        <v>-2.0</v>
      </c>
      <c r="E4500" s="1">
        <f t="shared" si="1"/>
        <v>51</v>
      </c>
      <c r="F4500" s="1" t="str">
        <f>VLOOKUP(E4500,State_code!$B$1:$C$56, 2, FALSE)</f>
        <v>VA</v>
      </c>
      <c r="G4500" s="1">
        <v>5104.0</v>
      </c>
      <c r="H4500" s="1">
        <v>-2.0</v>
      </c>
      <c r="I4500" s="1" t="s">
        <v>5132</v>
      </c>
      <c r="J4500" s="5">
        <v>2.0</v>
      </c>
    </row>
    <row r="4501" hidden="1">
      <c r="A4501" s="1" t="s">
        <v>5133</v>
      </c>
      <c r="B4501" s="1">
        <v>444291.0</v>
      </c>
      <c r="C4501" s="1">
        <v>2.0</v>
      </c>
      <c r="D4501" s="1">
        <v>-2.0</v>
      </c>
      <c r="E4501" s="1">
        <f t="shared" si="1"/>
        <v>24</v>
      </c>
      <c r="F4501" s="1" t="str">
        <f>VLOOKUP(E4501,State_code!$B$1:$C$56, 2, FALSE)</f>
        <v>MD</v>
      </c>
      <c r="G4501" s="1">
        <v>2402.0</v>
      </c>
      <c r="H4501" s="1">
        <v>-2.0</v>
      </c>
      <c r="I4501" s="1" t="s">
        <v>5133</v>
      </c>
      <c r="J4501" s="5">
        <v>2.0</v>
      </c>
    </row>
    <row r="4502" hidden="1">
      <c r="A4502" s="1" t="s">
        <v>5134</v>
      </c>
      <c r="B4502" s="1">
        <v>444307.0</v>
      </c>
      <c r="C4502" s="1">
        <v>2.0</v>
      </c>
      <c r="D4502" s="1">
        <v>-2.0</v>
      </c>
      <c r="E4502" s="1">
        <f t="shared" si="1"/>
        <v>42</v>
      </c>
      <c r="F4502" s="1" t="str">
        <f>VLOOKUP(E4502,State_code!$B$1:$C$56, 2, FALSE)</f>
        <v>PA</v>
      </c>
      <c r="G4502" s="1">
        <v>4212.0</v>
      </c>
      <c r="H4502" s="1">
        <v>-2.0</v>
      </c>
      <c r="I4502" s="1" t="s">
        <v>5134</v>
      </c>
      <c r="J4502" s="5">
        <v>2.0</v>
      </c>
    </row>
    <row r="4503" hidden="1">
      <c r="A4503" s="1" t="s">
        <v>5135</v>
      </c>
      <c r="B4503" s="1">
        <v>444325.0</v>
      </c>
      <c r="C4503" s="1">
        <v>8.0</v>
      </c>
      <c r="D4503" s="1">
        <v>-2.0</v>
      </c>
      <c r="E4503" s="1">
        <f t="shared" si="1"/>
        <v>6</v>
      </c>
      <c r="F4503" s="1" t="str">
        <f>VLOOKUP(E4503,State_code!$B$1:$C$56, 2, FALSE)</f>
        <v>CA</v>
      </c>
      <c r="G4503" s="1">
        <v>638.0</v>
      </c>
      <c r="H4503" s="1">
        <v>-2.0</v>
      </c>
      <c r="I4503" s="1" t="s">
        <v>5135</v>
      </c>
      <c r="J4503" s="5">
        <v>2.0</v>
      </c>
    </row>
    <row r="4504" hidden="1">
      <c r="A4504" s="1" t="s">
        <v>5136</v>
      </c>
      <c r="B4504" s="1">
        <v>444334.0</v>
      </c>
      <c r="C4504" s="1">
        <v>5.0</v>
      </c>
      <c r="D4504" s="1">
        <v>10.0</v>
      </c>
      <c r="E4504" s="1">
        <f t="shared" si="1"/>
        <v>12</v>
      </c>
      <c r="F4504" s="1" t="str">
        <f>VLOOKUP(E4504,State_code!$B$1:$C$56, 2, FALSE)</f>
        <v>FL</v>
      </c>
      <c r="G4504" s="1">
        <v>1224.0</v>
      </c>
      <c r="H4504" s="1">
        <v>-2.0</v>
      </c>
      <c r="I4504" s="1" t="s">
        <v>5136</v>
      </c>
      <c r="J4504" s="5">
        <v>2.0</v>
      </c>
    </row>
    <row r="4505" hidden="1">
      <c r="A4505" s="1" t="s">
        <v>5137</v>
      </c>
      <c r="B4505" s="1">
        <v>444361.0</v>
      </c>
      <c r="C4505" s="1">
        <v>8.0</v>
      </c>
      <c r="D4505" s="1">
        <v>7.0</v>
      </c>
      <c r="E4505" s="1">
        <f t="shared" si="1"/>
        <v>6</v>
      </c>
      <c r="F4505" s="1" t="str">
        <f>VLOOKUP(E4505,State_code!$B$1:$C$56, 2, FALSE)</f>
        <v>CA</v>
      </c>
      <c r="G4505" s="1">
        <v>651.0</v>
      </c>
      <c r="H4505" s="1">
        <v>-2.0</v>
      </c>
      <c r="I4505" s="1" t="s">
        <v>5137</v>
      </c>
      <c r="J4505" s="5">
        <v>4.0</v>
      </c>
    </row>
    <row r="4506" hidden="1">
      <c r="A4506" s="1" t="s">
        <v>5138</v>
      </c>
      <c r="B4506" s="1">
        <v>444370.0</v>
      </c>
      <c r="C4506" s="1">
        <v>5.0</v>
      </c>
      <c r="D4506" s="1">
        <v>-2.0</v>
      </c>
      <c r="E4506" s="1">
        <f t="shared" si="1"/>
        <v>12</v>
      </c>
      <c r="F4506" s="1" t="str">
        <f>VLOOKUP(E4506,State_code!$B$1:$C$56, 2, FALSE)</f>
        <v>FL</v>
      </c>
      <c r="G4506" s="1">
        <v>1226.0</v>
      </c>
      <c r="H4506" s="1">
        <v>-2.0</v>
      </c>
      <c r="I4506" s="1" t="s">
        <v>5138</v>
      </c>
      <c r="J4506" s="5">
        <v>2.0</v>
      </c>
    </row>
    <row r="4507" hidden="1">
      <c r="A4507" s="1" t="s">
        <v>5139</v>
      </c>
      <c r="B4507" s="1">
        <v>444398.0</v>
      </c>
      <c r="C4507" s="1">
        <v>6.0</v>
      </c>
      <c r="D4507" s="1">
        <v>22.0</v>
      </c>
      <c r="E4507" s="1">
        <f t="shared" si="1"/>
        <v>48</v>
      </c>
      <c r="F4507" s="1" t="str">
        <f>VLOOKUP(E4507,State_code!$B$1:$C$56, 2, FALSE)</f>
        <v>TX</v>
      </c>
      <c r="G4507" s="1">
        <v>4820.0</v>
      </c>
      <c r="H4507" s="1">
        <v>54.0</v>
      </c>
      <c r="I4507" s="1" t="s">
        <v>5139</v>
      </c>
      <c r="J4507" s="5">
        <v>2.0</v>
      </c>
    </row>
    <row r="4508" hidden="1">
      <c r="A4508" s="1" t="s">
        <v>3635</v>
      </c>
      <c r="B4508" s="1">
        <v>444404.0</v>
      </c>
      <c r="C4508" s="1">
        <v>5.0</v>
      </c>
      <c r="D4508" s="1">
        <v>-2.0</v>
      </c>
      <c r="E4508" s="1">
        <f t="shared" si="1"/>
        <v>12</v>
      </c>
      <c r="F4508" s="1" t="str">
        <f>VLOOKUP(E4508,State_code!$B$1:$C$56, 2, FALSE)</f>
        <v>FL</v>
      </c>
      <c r="G4508" s="1">
        <v>1221.0</v>
      </c>
      <c r="H4508" s="1">
        <v>-2.0</v>
      </c>
      <c r="I4508" s="1" t="s">
        <v>3635</v>
      </c>
      <c r="J4508" s="5">
        <v>2.0</v>
      </c>
    </row>
    <row r="4509" hidden="1">
      <c r="A4509" s="1" t="s">
        <v>5140</v>
      </c>
      <c r="B4509" s="1">
        <v>444413.0</v>
      </c>
      <c r="C4509" s="1">
        <v>2.0</v>
      </c>
      <c r="D4509" s="1">
        <v>24.0</v>
      </c>
      <c r="E4509" s="1">
        <f t="shared" si="1"/>
        <v>36</v>
      </c>
      <c r="F4509" s="1" t="str">
        <f>VLOOKUP(E4509,State_code!$B$1:$C$56, 2, FALSE)</f>
        <v>NY</v>
      </c>
      <c r="G4509" s="1">
        <v>3605.0</v>
      </c>
      <c r="H4509" s="1">
        <v>80.0</v>
      </c>
      <c r="I4509" s="1" t="s">
        <v>5140</v>
      </c>
      <c r="J4509" s="5">
        <v>2.0</v>
      </c>
    </row>
    <row r="4510" hidden="1">
      <c r="A4510" s="1" t="s">
        <v>5141</v>
      </c>
      <c r="B4510" s="1">
        <v>444440.0</v>
      </c>
      <c r="C4510" s="1">
        <v>5.0</v>
      </c>
      <c r="D4510" s="1">
        <v>-2.0</v>
      </c>
      <c r="E4510" s="1">
        <f t="shared" si="1"/>
        <v>1</v>
      </c>
      <c r="F4510" s="1" t="str">
        <f>VLOOKUP(E4510,State_code!$B$1:$C$56, 2, FALSE)</f>
        <v>AL</v>
      </c>
      <c r="G4510" s="1">
        <v>101.0</v>
      </c>
      <c r="H4510" s="1">
        <v>-2.0</v>
      </c>
      <c r="I4510" s="1" t="s">
        <v>5141</v>
      </c>
      <c r="J4510" s="5">
        <v>2.0</v>
      </c>
    </row>
    <row r="4511" hidden="1">
      <c r="A4511" s="1" t="s">
        <v>5142</v>
      </c>
      <c r="B4511" s="1">
        <v>444468.0</v>
      </c>
      <c r="C4511" s="1">
        <v>5.0</v>
      </c>
      <c r="D4511" s="1">
        <v>-2.0</v>
      </c>
      <c r="E4511" s="1">
        <f t="shared" si="1"/>
        <v>47</v>
      </c>
      <c r="F4511" s="1" t="str">
        <f>VLOOKUP(E4511,State_code!$B$1:$C$56, 2, FALSE)</f>
        <v>TN</v>
      </c>
      <c r="G4511" s="1">
        <v>4704.0</v>
      </c>
      <c r="H4511" s="1">
        <v>-2.0</v>
      </c>
      <c r="I4511" s="1" t="s">
        <v>5142</v>
      </c>
      <c r="J4511" s="5">
        <v>3.0</v>
      </c>
    </row>
    <row r="4512" hidden="1">
      <c r="A4512" s="1" t="s">
        <v>5143</v>
      </c>
      <c r="B4512" s="1">
        <v>444486.0</v>
      </c>
      <c r="C4512" s="1">
        <v>5.0</v>
      </c>
      <c r="D4512" s="1">
        <v>-2.0</v>
      </c>
      <c r="E4512" s="1">
        <f t="shared" si="1"/>
        <v>37</v>
      </c>
      <c r="F4512" s="1" t="str">
        <f>VLOOKUP(E4512,State_code!$B$1:$C$56, 2, FALSE)</f>
        <v>NC</v>
      </c>
      <c r="G4512" s="1">
        <v>3714.0</v>
      </c>
      <c r="H4512" s="1">
        <v>-2.0</v>
      </c>
      <c r="I4512" s="1" t="s">
        <v>5143</v>
      </c>
      <c r="J4512" s="5">
        <v>1.0</v>
      </c>
    </row>
    <row r="4513" hidden="1">
      <c r="A4513" s="1" t="s">
        <v>5144</v>
      </c>
      <c r="B4513" s="1">
        <v>444510.0</v>
      </c>
      <c r="C4513" s="1">
        <v>8.0</v>
      </c>
      <c r="D4513" s="1">
        <v>-2.0</v>
      </c>
      <c r="E4513" s="1">
        <f t="shared" si="1"/>
        <v>6</v>
      </c>
      <c r="F4513" s="1" t="str">
        <f>VLOOKUP(E4513,State_code!$B$1:$C$56, 2, FALSE)</f>
        <v>CA</v>
      </c>
      <c r="G4513" s="1">
        <v>630.0</v>
      </c>
      <c r="H4513" s="1">
        <v>-2.0</v>
      </c>
      <c r="I4513" s="1" t="s">
        <v>5144</v>
      </c>
      <c r="J4513" s="5">
        <v>2.0</v>
      </c>
    </row>
    <row r="4514" hidden="1">
      <c r="A4514" s="1" t="s">
        <v>5145</v>
      </c>
      <c r="B4514" s="1">
        <v>444529.0</v>
      </c>
      <c r="C4514" s="1">
        <v>8.0</v>
      </c>
      <c r="D4514" s="1">
        <v>-2.0</v>
      </c>
      <c r="E4514" s="1">
        <f t="shared" si="1"/>
        <v>6</v>
      </c>
      <c r="F4514" s="1" t="str">
        <f>VLOOKUP(E4514,State_code!$B$1:$C$56, 2, FALSE)</f>
        <v>CA</v>
      </c>
      <c r="G4514" s="1">
        <v>605.0</v>
      </c>
      <c r="H4514" s="1">
        <v>-2.0</v>
      </c>
      <c r="I4514" s="1" t="s">
        <v>5145</v>
      </c>
      <c r="J4514" s="5">
        <v>4.0</v>
      </c>
    </row>
    <row r="4515" hidden="1">
      <c r="A4515" s="1" t="s">
        <v>5146</v>
      </c>
      <c r="B4515" s="1">
        <v>444556.0</v>
      </c>
      <c r="C4515" s="1">
        <v>6.0</v>
      </c>
      <c r="D4515" s="1">
        <v>12.0</v>
      </c>
      <c r="E4515" s="1">
        <f t="shared" si="1"/>
        <v>48</v>
      </c>
      <c r="F4515" s="1" t="str">
        <f>VLOOKUP(E4515,State_code!$B$1:$C$56, 2, FALSE)</f>
        <v>TX</v>
      </c>
      <c r="G4515" s="1">
        <v>4837.0</v>
      </c>
      <c r="H4515" s="1">
        <v>-2.0</v>
      </c>
      <c r="I4515" s="1" t="s">
        <v>5146</v>
      </c>
      <c r="J4515" s="5">
        <v>3.0</v>
      </c>
    </row>
    <row r="4516" hidden="1">
      <c r="A4516" s="1" t="s">
        <v>5147</v>
      </c>
      <c r="B4516" s="1">
        <v>444565.0</v>
      </c>
      <c r="C4516" s="1">
        <v>6.0</v>
      </c>
      <c r="D4516" s="1">
        <v>12.0</v>
      </c>
      <c r="E4516" s="1">
        <f t="shared" si="1"/>
        <v>48</v>
      </c>
      <c r="F4516" s="1" t="str">
        <f>VLOOKUP(E4516,State_code!$B$1:$C$56, 2, FALSE)</f>
        <v>TX</v>
      </c>
      <c r="G4516" s="1">
        <v>4829.0</v>
      </c>
      <c r="H4516" s="1">
        <v>-2.0</v>
      </c>
      <c r="I4516" s="1" t="s">
        <v>5147</v>
      </c>
      <c r="J4516" s="5">
        <v>2.0</v>
      </c>
    </row>
    <row r="4517" hidden="1">
      <c r="A4517" s="1" t="s">
        <v>5148</v>
      </c>
      <c r="B4517" s="1">
        <v>444583.0</v>
      </c>
      <c r="C4517" s="1">
        <v>9.0</v>
      </c>
      <c r="D4517" s="1">
        <v>-2.0</v>
      </c>
      <c r="E4517" s="1">
        <f t="shared" si="1"/>
        <v>72</v>
      </c>
      <c r="F4517" s="1" t="str">
        <f>VLOOKUP(E4517,State_code!$B$1:$C$56, 2, FALSE)</f>
        <v>PR</v>
      </c>
      <c r="G4517" s="1">
        <v>7298.0</v>
      </c>
      <c r="H4517" s="1">
        <v>-2.0</v>
      </c>
      <c r="I4517" s="1" t="s">
        <v>5148</v>
      </c>
      <c r="J4517" s="5">
        <v>2.0</v>
      </c>
    </row>
    <row r="4518" hidden="1">
      <c r="A4518" s="1" t="s">
        <v>5149</v>
      </c>
      <c r="B4518" s="1">
        <v>444635.0</v>
      </c>
      <c r="C4518" s="1">
        <v>3.0</v>
      </c>
      <c r="D4518" s="1">
        <v>-2.0</v>
      </c>
      <c r="E4518" s="1">
        <f t="shared" si="1"/>
        <v>39</v>
      </c>
      <c r="F4518" s="1" t="str">
        <f>VLOOKUP(E4518,State_code!$B$1:$C$56, 2, FALSE)</f>
        <v>OH</v>
      </c>
      <c r="G4518" s="1">
        <v>3909.0</v>
      </c>
      <c r="H4518" s="1">
        <v>-2.0</v>
      </c>
      <c r="I4518" s="1" t="s">
        <v>5149</v>
      </c>
      <c r="J4518" s="5">
        <v>2.0</v>
      </c>
    </row>
    <row r="4519" hidden="1">
      <c r="A4519" s="1" t="s">
        <v>5150</v>
      </c>
      <c r="B4519" s="1">
        <v>444662.0</v>
      </c>
      <c r="C4519" s="1">
        <v>5.0</v>
      </c>
      <c r="D4519" s="1">
        <v>-2.0</v>
      </c>
      <c r="E4519" s="1">
        <f t="shared" si="1"/>
        <v>22</v>
      </c>
      <c r="F4519" s="1" t="str">
        <f>VLOOKUP(E4519,State_code!$B$1:$C$56, 2, FALSE)</f>
        <v>LA</v>
      </c>
      <c r="G4519" s="1">
        <v>2206.0</v>
      </c>
      <c r="H4519" s="1">
        <v>-2.0</v>
      </c>
      <c r="I4519" s="1" t="s">
        <v>5150</v>
      </c>
      <c r="J4519" s="5">
        <v>2.0</v>
      </c>
    </row>
    <row r="4520" hidden="1">
      <c r="A4520" s="1" t="s">
        <v>5151</v>
      </c>
      <c r="B4520" s="1">
        <v>444671.0</v>
      </c>
      <c r="C4520" s="1">
        <v>9.0</v>
      </c>
      <c r="D4520" s="1">
        <v>-2.0</v>
      </c>
      <c r="E4520" s="1">
        <f t="shared" si="1"/>
        <v>72</v>
      </c>
      <c r="F4520" s="1" t="str">
        <f>VLOOKUP(E4520,State_code!$B$1:$C$56, 2, FALSE)</f>
        <v>PR</v>
      </c>
      <c r="G4520" s="1">
        <v>7298.0</v>
      </c>
      <c r="H4520" s="1">
        <v>-2.0</v>
      </c>
      <c r="I4520" s="1" t="s">
        <v>5151</v>
      </c>
      <c r="J4520" s="5">
        <v>1.0</v>
      </c>
    </row>
    <row r="4521" hidden="1">
      <c r="A4521" s="1" t="s">
        <v>5152</v>
      </c>
      <c r="B4521" s="1">
        <v>444699.0</v>
      </c>
      <c r="C4521" s="1">
        <v>8.0</v>
      </c>
      <c r="D4521" s="1">
        <v>26.0</v>
      </c>
      <c r="E4521" s="1">
        <f t="shared" si="1"/>
        <v>15</v>
      </c>
      <c r="F4521" s="1" t="str">
        <f>VLOOKUP(E4521,State_code!$B$1:$C$56, 2, FALSE)</f>
        <v>HI</v>
      </c>
      <c r="G4521" s="1">
        <v>1501.0</v>
      </c>
      <c r="H4521" s="1">
        <v>-2.0</v>
      </c>
      <c r="I4521" s="1" t="s">
        <v>5152</v>
      </c>
      <c r="J4521" s="5">
        <v>2.0</v>
      </c>
    </row>
    <row r="4522" hidden="1">
      <c r="A4522" s="1" t="s">
        <v>5153</v>
      </c>
      <c r="B4522" s="1">
        <v>444714.0</v>
      </c>
      <c r="C4522" s="1">
        <v>5.0</v>
      </c>
      <c r="D4522" s="1">
        <v>10.0</v>
      </c>
      <c r="E4522" s="1">
        <f t="shared" si="1"/>
        <v>13</v>
      </c>
      <c r="F4522" s="1" t="str">
        <f>VLOOKUP(E4522,State_code!$B$1:$C$56, 2, FALSE)</f>
        <v>GA</v>
      </c>
      <c r="G4522" s="1">
        <v>1311.0</v>
      </c>
      <c r="H4522" s="1">
        <v>-2.0</v>
      </c>
      <c r="I4522" s="1" t="s">
        <v>5153</v>
      </c>
      <c r="J4522" s="5">
        <v>2.0</v>
      </c>
    </row>
    <row r="4523" hidden="1">
      <c r="A4523" s="1" t="s">
        <v>5154</v>
      </c>
      <c r="B4523" s="1">
        <v>444732.0</v>
      </c>
      <c r="C4523" s="1">
        <v>9.0</v>
      </c>
      <c r="D4523" s="1">
        <v>-2.0</v>
      </c>
      <c r="E4523" s="1">
        <f t="shared" si="1"/>
        <v>72</v>
      </c>
      <c r="F4523" s="1" t="str">
        <f>VLOOKUP(E4523,State_code!$B$1:$C$56, 2, FALSE)</f>
        <v>PR</v>
      </c>
      <c r="G4523" s="1">
        <v>7298.0</v>
      </c>
      <c r="H4523" s="1">
        <v>-2.0</v>
      </c>
      <c r="I4523" s="1" t="s">
        <v>5154</v>
      </c>
      <c r="J4523" s="5">
        <v>2.0</v>
      </c>
    </row>
    <row r="4524" hidden="1">
      <c r="A4524" s="1" t="s">
        <v>5155</v>
      </c>
      <c r="B4524" s="1">
        <v>444778.0</v>
      </c>
      <c r="C4524" s="1">
        <v>5.0</v>
      </c>
      <c r="D4524" s="1">
        <v>24.0</v>
      </c>
      <c r="E4524" s="1">
        <f t="shared" si="1"/>
        <v>37</v>
      </c>
      <c r="F4524" s="1" t="str">
        <f>VLOOKUP(E4524,State_code!$B$1:$C$56, 2, FALSE)</f>
        <v>NC</v>
      </c>
      <c r="G4524" s="1">
        <v>3714.0</v>
      </c>
      <c r="H4524" s="1">
        <v>-2.0</v>
      </c>
      <c r="I4524" s="1" t="s">
        <v>5155</v>
      </c>
      <c r="J4524" s="5">
        <v>2.0</v>
      </c>
    </row>
    <row r="4525" hidden="1">
      <c r="A4525" s="1" t="s">
        <v>5156</v>
      </c>
      <c r="B4525" s="1">
        <v>444787.0</v>
      </c>
      <c r="C4525" s="1">
        <v>7.0</v>
      </c>
      <c r="D4525" s="1">
        <v>26.0</v>
      </c>
      <c r="E4525" s="1">
        <f t="shared" si="1"/>
        <v>49</v>
      </c>
      <c r="F4525" s="1" t="str">
        <f>VLOOKUP(E4525,State_code!$B$1:$C$56, 2, FALSE)</f>
        <v>UT</v>
      </c>
      <c r="G4525" s="1">
        <v>4901.0</v>
      </c>
      <c r="H4525" s="1">
        <v>-2.0</v>
      </c>
      <c r="I4525" s="1" t="s">
        <v>5156</v>
      </c>
      <c r="J4525" s="5">
        <v>2.0</v>
      </c>
    </row>
    <row r="4526" hidden="1">
      <c r="A4526" s="1" t="s">
        <v>5157</v>
      </c>
      <c r="B4526" s="1">
        <v>444811.0</v>
      </c>
      <c r="C4526" s="1">
        <v>2.0</v>
      </c>
      <c r="D4526" s="1">
        <v>-2.0</v>
      </c>
      <c r="E4526" s="1">
        <f t="shared" si="1"/>
        <v>42</v>
      </c>
      <c r="F4526" s="1" t="str">
        <f>VLOOKUP(E4526,State_code!$B$1:$C$56, 2, FALSE)</f>
        <v>PA</v>
      </c>
      <c r="G4526" s="1">
        <v>4204.0</v>
      </c>
      <c r="H4526" s="1">
        <v>-2.0</v>
      </c>
      <c r="I4526" s="1" t="s">
        <v>5157</v>
      </c>
      <c r="J4526" s="5">
        <v>2.0</v>
      </c>
    </row>
    <row r="4527" hidden="1">
      <c r="A4527" s="1" t="s">
        <v>5158</v>
      </c>
      <c r="B4527" s="1">
        <v>444857.0</v>
      </c>
      <c r="C4527" s="1">
        <v>7.0</v>
      </c>
      <c r="D4527" s="1">
        <v>-2.0</v>
      </c>
      <c r="E4527" s="1">
        <f t="shared" si="1"/>
        <v>49</v>
      </c>
      <c r="F4527" s="1" t="str">
        <f>VLOOKUP(E4527,State_code!$B$1:$C$56, 2, FALSE)</f>
        <v>UT</v>
      </c>
      <c r="G4527" s="1">
        <v>4902.0</v>
      </c>
      <c r="H4527" s="1">
        <v>-2.0</v>
      </c>
      <c r="I4527" s="1" t="s">
        <v>5158</v>
      </c>
      <c r="J4527" s="5">
        <v>4.0</v>
      </c>
    </row>
    <row r="4528" hidden="1">
      <c r="A4528" s="1" t="s">
        <v>5159</v>
      </c>
      <c r="B4528" s="1">
        <v>444866.0</v>
      </c>
      <c r="C4528" s="1">
        <v>5.0</v>
      </c>
      <c r="D4528" s="1">
        <v>10.0</v>
      </c>
      <c r="E4528" s="1">
        <f t="shared" si="1"/>
        <v>45</v>
      </c>
      <c r="F4528" s="1" t="str">
        <f>VLOOKUP(E4528,State_code!$B$1:$C$56, 2, FALSE)</f>
        <v>SC</v>
      </c>
      <c r="G4528" s="1">
        <v>4506.0</v>
      </c>
      <c r="H4528" s="1">
        <v>-2.0</v>
      </c>
      <c r="I4528" s="1" t="s">
        <v>5159</v>
      </c>
      <c r="J4528" s="5">
        <v>3.0</v>
      </c>
    </row>
    <row r="4529" hidden="1">
      <c r="A4529" s="1" t="s">
        <v>5160</v>
      </c>
      <c r="B4529" s="1">
        <v>444936.0</v>
      </c>
      <c r="C4529" s="1">
        <v>6.0</v>
      </c>
      <c r="D4529" s="1">
        <v>-2.0</v>
      </c>
      <c r="E4529" s="1">
        <f t="shared" si="1"/>
        <v>4</v>
      </c>
      <c r="F4529" s="1" t="str">
        <f>VLOOKUP(E4529,State_code!$B$1:$C$56, 2, FALSE)</f>
        <v>AZ</v>
      </c>
      <c r="G4529" s="1">
        <v>406.0</v>
      </c>
      <c r="H4529" s="1">
        <v>-2.0</v>
      </c>
      <c r="I4529" s="1" t="s">
        <v>5160</v>
      </c>
      <c r="J4529" s="5">
        <v>1.0</v>
      </c>
    </row>
    <row r="4530" hidden="1">
      <c r="A4530" s="1" t="s">
        <v>5161</v>
      </c>
      <c r="B4530" s="1">
        <v>444945.0</v>
      </c>
      <c r="C4530" s="1">
        <v>5.0</v>
      </c>
      <c r="D4530" s="1">
        <v>-2.0</v>
      </c>
      <c r="E4530" s="1">
        <f t="shared" si="1"/>
        <v>22</v>
      </c>
      <c r="F4530" s="1" t="str">
        <f>VLOOKUP(E4530,State_code!$B$1:$C$56, 2, FALSE)</f>
        <v>LA</v>
      </c>
      <c r="G4530" s="1">
        <v>2203.0</v>
      </c>
      <c r="H4530" s="1">
        <v>-2.0</v>
      </c>
      <c r="I4530" s="1" t="s">
        <v>5161</v>
      </c>
      <c r="J4530" s="5">
        <v>1.0</v>
      </c>
    </row>
    <row r="4531" hidden="1">
      <c r="A4531" s="1" t="s">
        <v>5162</v>
      </c>
      <c r="B4531" s="1">
        <v>444954.0</v>
      </c>
      <c r="C4531" s="1">
        <v>5.0</v>
      </c>
      <c r="D4531" s="1">
        <v>8.0</v>
      </c>
      <c r="E4531" s="1">
        <f t="shared" si="1"/>
        <v>54</v>
      </c>
      <c r="F4531" s="1" t="str">
        <f>VLOOKUP(E4531,State_code!$B$1:$C$56, 2, FALSE)</f>
        <v>WV</v>
      </c>
      <c r="G4531" s="1">
        <v>5401.0</v>
      </c>
      <c r="H4531" s="1">
        <v>-2.0</v>
      </c>
      <c r="I4531" s="1" t="s">
        <v>5162</v>
      </c>
      <c r="J4531" s="5">
        <v>2.0</v>
      </c>
    </row>
    <row r="4532" hidden="1">
      <c r="A4532" s="1" t="s">
        <v>5163</v>
      </c>
      <c r="B4532" s="1">
        <v>445027.0</v>
      </c>
      <c r="C4532" s="1">
        <v>6.0</v>
      </c>
      <c r="D4532" s="1">
        <v>18.0</v>
      </c>
      <c r="E4532" s="1">
        <f t="shared" si="1"/>
        <v>4</v>
      </c>
      <c r="F4532" s="1" t="str">
        <f>VLOOKUP(E4532,State_code!$B$1:$C$56, 2, FALSE)</f>
        <v>AZ</v>
      </c>
      <c r="G4532" s="1">
        <v>405.0</v>
      </c>
      <c r="H4532" s="1">
        <v>-2.0</v>
      </c>
      <c r="I4532" s="1" t="s">
        <v>5163</v>
      </c>
      <c r="J4532" s="5">
        <v>2.0</v>
      </c>
    </row>
    <row r="4533" hidden="1">
      <c r="A4533" s="1" t="s">
        <v>981</v>
      </c>
      <c r="B4533" s="1">
        <v>445054.0</v>
      </c>
      <c r="C4533" s="1">
        <v>3.0</v>
      </c>
      <c r="D4533" s="1">
        <v>28.0</v>
      </c>
      <c r="E4533" s="1">
        <f t="shared" si="1"/>
        <v>17</v>
      </c>
      <c r="F4533" s="1" t="str">
        <f>VLOOKUP(E4533,State_code!$B$1:$C$56, 2, FALSE)</f>
        <v>IL</v>
      </c>
      <c r="G4533" s="1">
        <v>1701.0</v>
      </c>
      <c r="H4533" s="1">
        <v>-2.0</v>
      </c>
      <c r="I4533" s="1" t="s">
        <v>981</v>
      </c>
      <c r="J4533" s="5">
        <v>2.0</v>
      </c>
    </row>
    <row r="4534" hidden="1">
      <c r="A4534" s="1" t="s">
        <v>5164</v>
      </c>
      <c r="B4534" s="1">
        <v>445133.0</v>
      </c>
      <c r="C4534" s="1">
        <v>6.0</v>
      </c>
      <c r="D4534" s="1">
        <v>20.0</v>
      </c>
      <c r="E4534" s="1">
        <f t="shared" si="1"/>
        <v>48</v>
      </c>
      <c r="F4534" s="1" t="str">
        <f>VLOOKUP(E4534,State_code!$B$1:$C$56, 2, FALSE)</f>
        <v>TX</v>
      </c>
      <c r="G4534" s="1">
        <v>4807.0</v>
      </c>
      <c r="H4534" s="1">
        <v>-2.0</v>
      </c>
      <c r="I4534" s="1" t="s">
        <v>5164</v>
      </c>
      <c r="J4534" s="5">
        <v>2.0</v>
      </c>
    </row>
    <row r="4535" hidden="1">
      <c r="A4535" s="1" t="s">
        <v>5165</v>
      </c>
      <c r="B4535" s="1">
        <v>445188.0</v>
      </c>
      <c r="C4535" s="1">
        <v>8.0</v>
      </c>
      <c r="D4535" s="1">
        <v>16.0</v>
      </c>
      <c r="E4535" s="1">
        <f t="shared" si="1"/>
        <v>6</v>
      </c>
      <c r="F4535" s="1" t="str">
        <f>VLOOKUP(E4535,State_code!$B$1:$C$56, 2, FALSE)</f>
        <v>CA</v>
      </c>
      <c r="G4535" s="1">
        <v>613.0</v>
      </c>
      <c r="H4535" s="1">
        <v>-2.0</v>
      </c>
      <c r="I4535" s="1" t="s">
        <v>5165</v>
      </c>
      <c r="J4535" s="5">
        <v>2.0</v>
      </c>
    </row>
    <row r="4536" hidden="1">
      <c r="A4536" s="1" t="s">
        <v>5166</v>
      </c>
      <c r="B4536" s="1">
        <v>445203.0</v>
      </c>
      <c r="C4536" s="1">
        <v>6.0</v>
      </c>
      <c r="D4536" s="1">
        <v>8.0</v>
      </c>
      <c r="E4536" s="1">
        <f t="shared" si="1"/>
        <v>48</v>
      </c>
      <c r="F4536" s="1" t="str">
        <f>VLOOKUP(E4536,State_code!$B$1:$C$56, 2, FALSE)</f>
        <v>TX</v>
      </c>
      <c r="G4536" s="1">
        <v>4829.0</v>
      </c>
      <c r="H4536" s="1">
        <v>-2.0</v>
      </c>
      <c r="I4536" s="1" t="s">
        <v>5166</v>
      </c>
      <c r="J4536" s="5">
        <v>2.0</v>
      </c>
    </row>
    <row r="4537" hidden="1">
      <c r="A4537" s="1" t="s">
        <v>5167</v>
      </c>
      <c r="B4537" s="1">
        <v>445212.0</v>
      </c>
      <c r="C4537" s="1">
        <v>5.0</v>
      </c>
      <c r="D4537" s="1">
        <v>-2.0</v>
      </c>
      <c r="E4537" s="1">
        <f t="shared" si="1"/>
        <v>12</v>
      </c>
      <c r="F4537" s="1" t="str">
        <f>VLOOKUP(E4537,State_code!$B$1:$C$56, 2, FALSE)</f>
        <v>FL</v>
      </c>
      <c r="G4537" s="1">
        <v>1207.0</v>
      </c>
      <c r="H4537" s="1">
        <v>-2.0</v>
      </c>
      <c r="I4537" s="1" t="s">
        <v>5167</v>
      </c>
      <c r="J4537" s="5">
        <v>2.0</v>
      </c>
    </row>
    <row r="4538" hidden="1">
      <c r="A4538" s="1" t="s">
        <v>5168</v>
      </c>
      <c r="B4538" s="1">
        <v>445230.0</v>
      </c>
      <c r="C4538" s="1">
        <v>8.0</v>
      </c>
      <c r="D4538" s="1">
        <v>10.0</v>
      </c>
      <c r="E4538" s="1">
        <f t="shared" si="1"/>
        <v>32</v>
      </c>
      <c r="F4538" s="1" t="str">
        <f>VLOOKUP(E4538,State_code!$B$1:$C$56, 2, FALSE)</f>
        <v>NV</v>
      </c>
      <c r="G4538" s="1">
        <v>3201.0</v>
      </c>
      <c r="H4538" s="1">
        <v>-2.0</v>
      </c>
      <c r="I4538" s="1" t="s">
        <v>5168</v>
      </c>
      <c r="J4538" s="5">
        <v>2.0</v>
      </c>
    </row>
    <row r="4539" hidden="1">
      <c r="A4539" s="1" t="s">
        <v>5169</v>
      </c>
      <c r="B4539" s="1">
        <v>445249.0</v>
      </c>
      <c r="C4539" s="1">
        <v>5.0</v>
      </c>
      <c r="D4539" s="1">
        <v>10.0</v>
      </c>
      <c r="E4539" s="1">
        <f t="shared" si="1"/>
        <v>47</v>
      </c>
      <c r="F4539" s="1" t="str">
        <f>VLOOKUP(E4539,State_code!$B$1:$C$56, 2, FALSE)</f>
        <v>TN</v>
      </c>
      <c r="G4539" s="1">
        <v>4706.0</v>
      </c>
      <c r="H4539" s="1">
        <v>-2.0</v>
      </c>
      <c r="I4539" s="1" t="s">
        <v>5169</v>
      </c>
      <c r="J4539" s="5">
        <v>2.0</v>
      </c>
    </row>
    <row r="4540" hidden="1">
      <c r="A4540" s="1" t="s">
        <v>5170</v>
      </c>
      <c r="B4540" s="1">
        <v>445267.0</v>
      </c>
      <c r="C4540" s="1">
        <v>4.0</v>
      </c>
      <c r="D4540" s="1">
        <v>20.0</v>
      </c>
      <c r="E4540" s="1">
        <f t="shared" si="1"/>
        <v>29</v>
      </c>
      <c r="F4540" s="1" t="str">
        <f>VLOOKUP(E4540,State_code!$B$1:$C$56, 2, FALSE)</f>
        <v>MO</v>
      </c>
      <c r="G4540" s="1">
        <v>2904.0</v>
      </c>
      <c r="H4540" s="1">
        <v>71.0</v>
      </c>
      <c r="I4540" s="1" t="s">
        <v>5170</v>
      </c>
      <c r="J4540" s="5">
        <v>2.0</v>
      </c>
    </row>
    <row r="4541" hidden="1">
      <c r="A4541" s="1" t="s">
        <v>5171</v>
      </c>
      <c r="B4541" s="1">
        <v>445364.0</v>
      </c>
      <c r="C4541" s="1">
        <v>8.0</v>
      </c>
      <c r="D4541" s="1">
        <v>-2.0</v>
      </c>
      <c r="E4541" s="1">
        <f t="shared" si="1"/>
        <v>6</v>
      </c>
      <c r="F4541" s="1" t="str">
        <f>VLOOKUP(E4541,State_code!$B$1:$C$56, 2, FALSE)</f>
        <v>CA</v>
      </c>
      <c r="G4541" s="1">
        <v>639.0</v>
      </c>
      <c r="H4541" s="1">
        <v>-2.0</v>
      </c>
      <c r="I4541" s="1" t="s">
        <v>5171</v>
      </c>
      <c r="J4541" s="5">
        <v>2.0</v>
      </c>
    </row>
    <row r="4542" hidden="1">
      <c r="A4542" s="1" t="s">
        <v>5172</v>
      </c>
      <c r="B4542" s="1">
        <v>445461.0</v>
      </c>
      <c r="C4542" s="1">
        <v>6.0</v>
      </c>
      <c r="D4542" s="1">
        <v>-2.0</v>
      </c>
      <c r="E4542" s="1">
        <f t="shared" si="1"/>
        <v>48</v>
      </c>
      <c r="F4542" s="1" t="str">
        <f>VLOOKUP(E4542,State_code!$B$1:$C$56, 2, FALSE)</f>
        <v>TX</v>
      </c>
      <c r="G4542" s="1">
        <v>4809.0</v>
      </c>
      <c r="H4542" s="1" t="e">
        <v>#N/A</v>
      </c>
      <c r="I4542" s="1" t="s">
        <v>5172</v>
      </c>
      <c r="J4542" s="5">
        <v>1.0</v>
      </c>
    </row>
    <row r="4543" hidden="1">
      <c r="A4543" s="1" t="s">
        <v>5173</v>
      </c>
      <c r="B4543" s="1">
        <v>445498.0</v>
      </c>
      <c r="C4543" s="1">
        <v>9.0</v>
      </c>
      <c r="D4543" s="1">
        <v>-2.0</v>
      </c>
      <c r="E4543" s="1">
        <f t="shared" si="1"/>
        <v>72</v>
      </c>
      <c r="F4543" s="1" t="str">
        <f>VLOOKUP(E4543,State_code!$B$1:$C$56, 2, FALSE)</f>
        <v>PR</v>
      </c>
      <c r="G4543" s="1">
        <v>7298.0</v>
      </c>
      <c r="H4543" s="1">
        <v>-2.0</v>
      </c>
      <c r="I4543" s="1" t="s">
        <v>5173</v>
      </c>
      <c r="J4543" s="5">
        <v>2.0</v>
      </c>
    </row>
    <row r="4544" hidden="1">
      <c r="A4544" s="1" t="s">
        <v>1176</v>
      </c>
      <c r="B4544" s="1">
        <v>445540.0</v>
      </c>
      <c r="C4544" s="1">
        <v>5.0</v>
      </c>
      <c r="D4544" s="1">
        <v>-2.0</v>
      </c>
      <c r="E4544" s="1">
        <f t="shared" si="1"/>
        <v>5</v>
      </c>
      <c r="F4544" s="1" t="str">
        <f>VLOOKUP(E4544,State_code!$B$1:$C$56, 2, FALSE)</f>
        <v>AR</v>
      </c>
      <c r="G4544" s="1">
        <v>502.0</v>
      </c>
      <c r="H4544" s="1">
        <v>-2.0</v>
      </c>
      <c r="I4544" s="1" t="s">
        <v>1176</v>
      </c>
      <c r="J4544" s="5">
        <v>2.0</v>
      </c>
    </row>
    <row r="4545" hidden="1">
      <c r="A4545" s="1" t="s">
        <v>5174</v>
      </c>
      <c r="B4545" s="1">
        <v>445647.0</v>
      </c>
      <c r="C4545" s="1">
        <v>1.0</v>
      </c>
      <c r="D4545" s="1">
        <v>-2.0</v>
      </c>
      <c r="E4545" s="1">
        <f t="shared" si="1"/>
        <v>25</v>
      </c>
      <c r="F4545" s="1" t="str">
        <f>VLOOKUP(E4545,State_code!$B$1:$C$56, 2, FALSE)</f>
        <v>MA</v>
      </c>
      <c r="G4545" s="1">
        <v>2502.0</v>
      </c>
      <c r="H4545" s="1">
        <v>-2.0</v>
      </c>
      <c r="I4545" s="1" t="s">
        <v>5174</v>
      </c>
      <c r="J4545" s="5">
        <v>2.0</v>
      </c>
    </row>
    <row r="4546" hidden="1">
      <c r="A4546" s="1" t="s">
        <v>5175</v>
      </c>
      <c r="B4546" s="1">
        <v>445656.0</v>
      </c>
      <c r="C4546" s="1">
        <v>1.0</v>
      </c>
      <c r="D4546" s="1">
        <v>-2.0</v>
      </c>
      <c r="E4546" s="1">
        <f t="shared" si="1"/>
        <v>25</v>
      </c>
      <c r="F4546" s="1" t="str">
        <f>VLOOKUP(E4546,State_code!$B$1:$C$56, 2, FALSE)</f>
        <v>MA</v>
      </c>
      <c r="G4546" s="1">
        <v>2509.0</v>
      </c>
      <c r="H4546" s="1">
        <v>-2.0</v>
      </c>
      <c r="I4546" s="1" t="s">
        <v>5175</v>
      </c>
      <c r="J4546" s="5">
        <v>1.0</v>
      </c>
    </row>
    <row r="4547" hidden="1">
      <c r="A4547" s="1" t="s">
        <v>5176</v>
      </c>
      <c r="B4547" s="1">
        <v>445692.0</v>
      </c>
      <c r="C4547" s="1">
        <v>7.0</v>
      </c>
      <c r="D4547" s="1">
        <v>28.0</v>
      </c>
      <c r="E4547" s="1">
        <f t="shared" si="1"/>
        <v>49</v>
      </c>
      <c r="F4547" s="1" t="str">
        <f>VLOOKUP(E4547,State_code!$B$1:$C$56, 2, FALSE)</f>
        <v>UT</v>
      </c>
      <c r="G4547" s="1">
        <v>4901.0</v>
      </c>
      <c r="H4547" s="1">
        <v>-2.0</v>
      </c>
      <c r="I4547" s="1" t="s">
        <v>5176</v>
      </c>
      <c r="J4547" s="5">
        <v>2.0</v>
      </c>
    </row>
    <row r="4548" hidden="1">
      <c r="A4548" s="1" t="s">
        <v>5177</v>
      </c>
      <c r="B4548" s="1">
        <v>445708.0</v>
      </c>
      <c r="C4548" s="1">
        <v>5.0</v>
      </c>
      <c r="D4548" s="1">
        <v>22.0</v>
      </c>
      <c r="E4548" s="1">
        <f t="shared" si="1"/>
        <v>37</v>
      </c>
      <c r="F4548" s="1" t="str">
        <f>VLOOKUP(E4548,State_code!$B$1:$C$56, 2, FALSE)</f>
        <v>NC</v>
      </c>
      <c r="G4548" s="1">
        <v>3714.0</v>
      </c>
      <c r="H4548" s="1">
        <v>-2.0</v>
      </c>
      <c r="I4548" s="1" t="s">
        <v>5177</v>
      </c>
      <c r="J4548" s="5">
        <v>2.0</v>
      </c>
    </row>
    <row r="4549" hidden="1">
      <c r="A4549" s="1" t="s">
        <v>5178</v>
      </c>
      <c r="B4549" s="1">
        <v>445735.0</v>
      </c>
      <c r="C4549" s="1">
        <v>8.0</v>
      </c>
      <c r="D4549" s="1">
        <v>26.0</v>
      </c>
      <c r="E4549" s="1">
        <f t="shared" si="1"/>
        <v>32</v>
      </c>
      <c r="F4549" s="1" t="str">
        <f>VLOOKUP(E4549,State_code!$B$1:$C$56, 2, FALSE)</f>
        <v>NV</v>
      </c>
      <c r="G4549" s="1">
        <v>3201.0</v>
      </c>
      <c r="H4549" s="1">
        <v>-2.0</v>
      </c>
      <c r="I4549" s="1" t="s">
        <v>5178</v>
      </c>
      <c r="J4549" s="5">
        <v>2.0</v>
      </c>
    </row>
    <row r="4550" hidden="1">
      <c r="A4550" s="1" t="s">
        <v>5179</v>
      </c>
      <c r="B4550" s="1">
        <v>445744.0</v>
      </c>
      <c r="C4550" s="1">
        <v>5.0</v>
      </c>
      <c r="D4550" s="1">
        <v>10.0</v>
      </c>
      <c r="E4550" s="1">
        <f t="shared" si="1"/>
        <v>12</v>
      </c>
      <c r="F4550" s="1" t="str">
        <f>VLOOKUP(E4550,State_code!$B$1:$C$56, 2, FALSE)</f>
        <v>FL</v>
      </c>
      <c r="G4550" s="1">
        <v>1221.0</v>
      </c>
      <c r="H4550" s="1">
        <v>-2.0</v>
      </c>
      <c r="I4550" s="1" t="s">
        <v>5179</v>
      </c>
      <c r="J4550" s="5">
        <v>2.0</v>
      </c>
    </row>
    <row r="4551" hidden="1">
      <c r="A4551" s="1" t="s">
        <v>5180</v>
      </c>
      <c r="B4551" s="1">
        <v>445762.0</v>
      </c>
      <c r="C4551" s="1">
        <v>5.0</v>
      </c>
      <c r="D4551" s="1">
        <v>-2.0</v>
      </c>
      <c r="E4551" s="1">
        <f t="shared" si="1"/>
        <v>51</v>
      </c>
      <c r="F4551" s="1" t="str">
        <f>VLOOKUP(E4551,State_code!$B$1:$C$56, 2, FALSE)</f>
        <v>VA</v>
      </c>
      <c r="G4551" s="1">
        <v>5110.0</v>
      </c>
      <c r="H4551" s="1">
        <v>-2.0</v>
      </c>
      <c r="I4551" s="1" t="s">
        <v>5180</v>
      </c>
      <c r="J4551" s="5">
        <v>2.0</v>
      </c>
    </row>
    <row r="4552" hidden="1">
      <c r="A4552" s="1" t="s">
        <v>5181</v>
      </c>
      <c r="B4552" s="1">
        <v>445780.0</v>
      </c>
      <c r="C4552" s="1">
        <v>7.0</v>
      </c>
      <c r="D4552" s="1">
        <v>-2.0</v>
      </c>
      <c r="E4552" s="1">
        <f t="shared" si="1"/>
        <v>16</v>
      </c>
      <c r="F4552" s="1" t="str">
        <f>VLOOKUP(E4552,State_code!$B$1:$C$56, 2, FALSE)</f>
        <v>ID</v>
      </c>
      <c r="G4552" s="1">
        <v>1602.0</v>
      </c>
      <c r="H4552" s="1">
        <v>-2.0</v>
      </c>
      <c r="I4552" s="1" t="s">
        <v>5181</v>
      </c>
      <c r="J4552" s="5">
        <v>2.0</v>
      </c>
    </row>
    <row r="4553" hidden="1">
      <c r="A4553" s="1" t="s">
        <v>5182</v>
      </c>
      <c r="B4553" s="1">
        <v>445799.0</v>
      </c>
      <c r="C4553" s="1">
        <v>2.0</v>
      </c>
      <c r="D4553" s="1">
        <v>-2.0</v>
      </c>
      <c r="E4553" s="1">
        <f t="shared" si="1"/>
        <v>42</v>
      </c>
      <c r="F4553" s="1" t="str">
        <f>VLOOKUP(E4553,State_code!$B$1:$C$56, 2, FALSE)</f>
        <v>PA</v>
      </c>
      <c r="G4553" s="1">
        <v>4206.0</v>
      </c>
      <c r="H4553" s="1">
        <v>-2.0</v>
      </c>
      <c r="I4553" s="1" t="s">
        <v>5182</v>
      </c>
      <c r="J4553" s="5">
        <v>2.0</v>
      </c>
    </row>
    <row r="4554" hidden="1">
      <c r="A4554" s="1" t="s">
        <v>5183</v>
      </c>
      <c r="B4554" s="1">
        <v>445841.0</v>
      </c>
      <c r="C4554" s="1">
        <v>5.0</v>
      </c>
      <c r="D4554" s="1">
        <v>-2.0</v>
      </c>
      <c r="E4554" s="1">
        <f t="shared" si="1"/>
        <v>45</v>
      </c>
      <c r="F4554" s="1" t="str">
        <f>VLOOKUP(E4554,State_code!$B$1:$C$56, 2, FALSE)</f>
        <v>SC</v>
      </c>
      <c r="G4554" s="1">
        <v>4504.0</v>
      </c>
      <c r="H4554" s="1">
        <v>-2.0</v>
      </c>
      <c r="I4554" s="1" t="s">
        <v>5183</v>
      </c>
      <c r="J4554" s="5">
        <v>2.0</v>
      </c>
    </row>
    <row r="4555" hidden="1">
      <c r="A4555" s="1" t="s">
        <v>5184</v>
      </c>
      <c r="B4555" s="1">
        <v>445850.0</v>
      </c>
      <c r="C4555" s="1">
        <v>5.0</v>
      </c>
      <c r="D4555" s="1">
        <v>-2.0</v>
      </c>
      <c r="E4555" s="1">
        <f t="shared" si="1"/>
        <v>45</v>
      </c>
      <c r="F4555" s="1" t="str">
        <f>VLOOKUP(E4555,State_code!$B$1:$C$56, 2, FALSE)</f>
        <v>SC</v>
      </c>
      <c r="G4555" s="1">
        <v>4502.0</v>
      </c>
      <c r="H4555" s="1">
        <v>-2.0</v>
      </c>
      <c r="I4555" s="1" t="s">
        <v>5184</v>
      </c>
      <c r="J4555" s="5">
        <v>2.0</v>
      </c>
    </row>
    <row r="4556" hidden="1">
      <c r="A4556" s="1" t="s">
        <v>5185</v>
      </c>
      <c r="B4556" s="1">
        <v>445869.0</v>
      </c>
      <c r="C4556" s="1">
        <v>5.0</v>
      </c>
      <c r="D4556" s="1">
        <v>26.0</v>
      </c>
      <c r="E4556" s="1">
        <f t="shared" si="1"/>
        <v>51</v>
      </c>
      <c r="F4556" s="1" t="str">
        <f>VLOOKUP(E4556,State_code!$B$1:$C$56, 2, FALSE)</f>
        <v>VA</v>
      </c>
      <c r="G4556" s="1">
        <v>5110.0</v>
      </c>
      <c r="H4556" s="1">
        <v>30.0</v>
      </c>
      <c r="I4556" s="1" t="s">
        <v>5185</v>
      </c>
      <c r="J4556" s="5">
        <v>2.0</v>
      </c>
    </row>
    <row r="4557" hidden="1">
      <c r="A4557" s="1" t="s">
        <v>5186</v>
      </c>
      <c r="B4557" s="1">
        <v>445911.0</v>
      </c>
      <c r="C4557" s="1">
        <v>1.0</v>
      </c>
      <c r="D4557" s="1">
        <v>-2.0</v>
      </c>
      <c r="E4557" s="1">
        <f t="shared" si="1"/>
        <v>9</v>
      </c>
      <c r="F4557" s="1" t="str">
        <f>VLOOKUP(E4557,State_code!$B$1:$C$56, 2, FALSE)</f>
        <v>CT</v>
      </c>
      <c r="G4557" s="1">
        <v>903.0</v>
      </c>
      <c r="H4557" s="1">
        <v>-2.0</v>
      </c>
      <c r="I4557" s="1" t="s">
        <v>5186</v>
      </c>
      <c r="J4557" s="5">
        <v>2.0</v>
      </c>
    </row>
    <row r="4558" hidden="1">
      <c r="A4558" s="1" t="s">
        <v>5187</v>
      </c>
      <c r="B4558" s="1">
        <v>445948.0</v>
      </c>
      <c r="C4558" s="1">
        <v>8.0</v>
      </c>
      <c r="D4558" s="1">
        <v>8.0</v>
      </c>
      <c r="E4558" s="1">
        <f t="shared" si="1"/>
        <v>32</v>
      </c>
      <c r="F4558" s="1" t="str">
        <f>VLOOKUP(E4558,State_code!$B$1:$C$56, 2, FALSE)</f>
        <v>NV</v>
      </c>
      <c r="G4558" s="1">
        <v>3203.0</v>
      </c>
      <c r="H4558" s="1">
        <v>-2.0</v>
      </c>
      <c r="I4558" s="1" t="s">
        <v>5187</v>
      </c>
      <c r="J4558" s="5">
        <v>2.0</v>
      </c>
    </row>
    <row r="4559" hidden="1">
      <c r="A4559" s="1" t="s">
        <v>5188</v>
      </c>
      <c r="B4559" s="1">
        <v>445957.0</v>
      </c>
      <c r="C4559" s="1">
        <v>3.0</v>
      </c>
      <c r="D4559" s="1">
        <v>-2.0</v>
      </c>
      <c r="E4559" s="1">
        <f t="shared" si="1"/>
        <v>17</v>
      </c>
      <c r="F4559" s="1" t="str">
        <f>VLOOKUP(E4559,State_code!$B$1:$C$56, 2, FALSE)</f>
        <v>IL</v>
      </c>
      <c r="G4559" s="1">
        <v>1707.0</v>
      </c>
      <c r="H4559" s="1">
        <v>-2.0</v>
      </c>
      <c r="I4559" s="1" t="s">
        <v>5188</v>
      </c>
      <c r="J4559" s="5">
        <v>2.0</v>
      </c>
    </row>
    <row r="4560" hidden="1">
      <c r="A4560" s="1" t="s">
        <v>5189</v>
      </c>
      <c r="B4560" s="1">
        <v>446002.0</v>
      </c>
      <c r="C4560" s="1">
        <v>4.0</v>
      </c>
      <c r="D4560" s="1">
        <v>26.0</v>
      </c>
      <c r="E4560" s="1">
        <f t="shared" si="1"/>
        <v>27</v>
      </c>
      <c r="F4560" s="1" t="str">
        <f>VLOOKUP(E4560,State_code!$B$1:$C$56, 2, FALSE)</f>
        <v>MN</v>
      </c>
      <c r="G4560" s="1">
        <v>2704.0</v>
      </c>
      <c r="H4560" s="1">
        <v>-2.0</v>
      </c>
      <c r="I4560" s="1" t="s">
        <v>5189</v>
      </c>
      <c r="J4560" s="5">
        <v>2.0</v>
      </c>
    </row>
    <row r="4561" hidden="1">
      <c r="A4561" s="1" t="s">
        <v>5190</v>
      </c>
      <c r="B4561" s="1">
        <v>446039.0</v>
      </c>
      <c r="C4561" s="1">
        <v>6.0</v>
      </c>
      <c r="D4561" s="1">
        <v>26.0</v>
      </c>
      <c r="E4561" s="1">
        <f t="shared" si="1"/>
        <v>4</v>
      </c>
      <c r="F4561" s="1" t="str">
        <f>VLOOKUP(E4561,State_code!$B$1:$C$56, 2, FALSE)</f>
        <v>AZ</v>
      </c>
      <c r="G4561" s="1">
        <v>407.0</v>
      </c>
      <c r="H4561" s="1">
        <v>-2.0</v>
      </c>
      <c r="I4561" s="1" t="s">
        <v>5190</v>
      </c>
      <c r="J4561" s="5">
        <v>2.0</v>
      </c>
    </row>
    <row r="4562" hidden="1">
      <c r="A4562" s="1" t="s">
        <v>5191</v>
      </c>
      <c r="B4562" s="1">
        <v>446048.0</v>
      </c>
      <c r="C4562" s="1">
        <v>5.0</v>
      </c>
      <c r="D4562" s="1">
        <v>21.0</v>
      </c>
      <c r="E4562" s="1">
        <f t="shared" si="1"/>
        <v>12</v>
      </c>
      <c r="F4562" s="1" t="str">
        <f>VLOOKUP(E4562,State_code!$B$1:$C$56, 2, FALSE)</f>
        <v>FL</v>
      </c>
      <c r="G4562" s="1">
        <v>1226.0</v>
      </c>
      <c r="H4562" s="1">
        <v>30.0</v>
      </c>
      <c r="I4562" s="1" t="s">
        <v>5191</v>
      </c>
      <c r="J4562" s="5">
        <v>2.0</v>
      </c>
    </row>
    <row r="4563" hidden="1">
      <c r="A4563" s="1" t="s">
        <v>5192</v>
      </c>
      <c r="B4563" s="1">
        <v>446084.0</v>
      </c>
      <c r="C4563" s="1">
        <v>3.0</v>
      </c>
      <c r="D4563" s="1">
        <v>-2.0</v>
      </c>
      <c r="E4563" s="1">
        <f t="shared" si="1"/>
        <v>17</v>
      </c>
      <c r="F4563" s="1" t="str">
        <f>VLOOKUP(E4563,State_code!$B$1:$C$56, 2, FALSE)</f>
        <v>IL</v>
      </c>
      <c r="G4563" s="1">
        <v>1713.0</v>
      </c>
      <c r="H4563" s="1">
        <v>-2.0</v>
      </c>
      <c r="I4563" s="1" t="s">
        <v>5192</v>
      </c>
      <c r="J4563" s="5">
        <v>2.0</v>
      </c>
    </row>
    <row r="4564" hidden="1">
      <c r="A4564" s="1" t="s">
        <v>5193</v>
      </c>
      <c r="B4564" s="1">
        <v>446093.0</v>
      </c>
      <c r="C4564" s="1">
        <v>8.0</v>
      </c>
      <c r="D4564" s="1">
        <v>-2.0</v>
      </c>
      <c r="E4564" s="1">
        <f t="shared" si="1"/>
        <v>6</v>
      </c>
      <c r="F4564" s="1" t="str">
        <f>VLOOKUP(E4564,State_code!$B$1:$C$56, 2, FALSE)</f>
        <v>CA</v>
      </c>
      <c r="G4564" s="1">
        <v>601.0</v>
      </c>
      <c r="H4564" s="1">
        <v>-2.0</v>
      </c>
      <c r="I4564" s="1" t="s">
        <v>5193</v>
      </c>
      <c r="J4564" s="5">
        <v>2.0</v>
      </c>
    </row>
    <row r="4565" hidden="1">
      <c r="A4565" s="1" t="s">
        <v>5194</v>
      </c>
      <c r="B4565" s="1">
        <v>446109.0</v>
      </c>
      <c r="C4565" s="1">
        <v>5.0</v>
      </c>
      <c r="D4565" s="1">
        <v>10.0</v>
      </c>
      <c r="E4565" s="1">
        <f t="shared" si="1"/>
        <v>12</v>
      </c>
      <c r="F4565" s="1" t="str">
        <f>VLOOKUP(E4565,State_code!$B$1:$C$56, 2, FALSE)</f>
        <v>FL</v>
      </c>
      <c r="G4565" s="1">
        <v>1207.0</v>
      </c>
      <c r="H4565" s="1">
        <v>-2.0</v>
      </c>
      <c r="I4565" s="1" t="s">
        <v>5194</v>
      </c>
      <c r="J4565" s="5">
        <v>4.0</v>
      </c>
    </row>
    <row r="4566" hidden="1">
      <c r="A4566" s="1" t="s">
        <v>5195</v>
      </c>
      <c r="B4566" s="1">
        <v>446118.0</v>
      </c>
      <c r="C4566" s="1">
        <v>8.0</v>
      </c>
      <c r="D4566" s="1">
        <v>10.0</v>
      </c>
      <c r="E4566" s="1">
        <f t="shared" si="1"/>
        <v>6</v>
      </c>
      <c r="F4566" s="1" t="str">
        <f>VLOOKUP(E4566,State_code!$B$1:$C$56, 2, FALSE)</f>
        <v>CA</v>
      </c>
      <c r="G4566" s="1">
        <v>627.0</v>
      </c>
      <c r="H4566" s="1">
        <v>-2.0</v>
      </c>
      <c r="I4566" s="1" t="s">
        <v>5195</v>
      </c>
      <c r="J4566" s="5">
        <v>2.0</v>
      </c>
    </row>
    <row r="4567" hidden="1">
      <c r="A4567" s="1" t="s">
        <v>5196</v>
      </c>
      <c r="B4567" s="1">
        <v>446127.0</v>
      </c>
      <c r="C4567" s="1">
        <v>5.0</v>
      </c>
      <c r="D4567" s="1">
        <v>10.0</v>
      </c>
      <c r="E4567" s="1">
        <f t="shared" si="1"/>
        <v>12</v>
      </c>
      <c r="F4567" s="1" t="str">
        <f>VLOOKUP(E4567,State_code!$B$1:$C$56, 2, FALSE)</f>
        <v>FL</v>
      </c>
      <c r="G4567" s="1">
        <v>1212.0</v>
      </c>
      <c r="H4567" s="1">
        <v>-2.0</v>
      </c>
      <c r="I4567" s="1" t="s">
        <v>5196</v>
      </c>
      <c r="J4567" s="5">
        <v>2.0</v>
      </c>
    </row>
    <row r="4568" hidden="1">
      <c r="A4568" s="1" t="s">
        <v>5197</v>
      </c>
      <c r="B4568" s="1">
        <v>446163.0</v>
      </c>
      <c r="C4568" s="1">
        <v>8.0</v>
      </c>
      <c r="D4568" s="1">
        <v>3.0</v>
      </c>
      <c r="E4568" s="1">
        <f t="shared" si="1"/>
        <v>6</v>
      </c>
      <c r="F4568" s="1" t="str">
        <f>VLOOKUP(E4568,State_code!$B$1:$C$56, 2, FALSE)</f>
        <v>CA</v>
      </c>
      <c r="G4568" s="1">
        <v>633.0</v>
      </c>
      <c r="H4568" s="1">
        <v>-2.0</v>
      </c>
      <c r="I4568" s="1" t="s">
        <v>5197</v>
      </c>
      <c r="J4568" s="5">
        <v>2.0</v>
      </c>
    </row>
    <row r="4569" hidden="1">
      <c r="A4569" s="1" t="s">
        <v>5198</v>
      </c>
      <c r="B4569" s="1">
        <v>446206.0</v>
      </c>
      <c r="C4569" s="1">
        <v>5.0</v>
      </c>
      <c r="D4569" s="1">
        <v>-2.0</v>
      </c>
      <c r="E4569" s="1">
        <f t="shared" si="1"/>
        <v>51</v>
      </c>
      <c r="F4569" s="1" t="str">
        <f>VLOOKUP(E4569,State_code!$B$1:$C$56, 2, FALSE)</f>
        <v>VA</v>
      </c>
      <c r="G4569" s="1">
        <v>5107.0</v>
      </c>
      <c r="H4569" s="1">
        <v>-2.0</v>
      </c>
      <c r="I4569" s="1" t="s">
        <v>5198</v>
      </c>
      <c r="J4569" s="5">
        <v>2.0</v>
      </c>
    </row>
    <row r="4570" hidden="1">
      <c r="A4570" s="1" t="s">
        <v>5199</v>
      </c>
      <c r="B4570" s="1">
        <v>446224.0</v>
      </c>
      <c r="C4570" s="1">
        <v>2.0</v>
      </c>
      <c r="D4570" s="1">
        <v>26.0</v>
      </c>
      <c r="E4570" s="1">
        <f t="shared" si="1"/>
        <v>34</v>
      </c>
      <c r="F4570" s="1" t="str">
        <f>VLOOKUP(E4570,State_code!$B$1:$C$56, 2, FALSE)</f>
        <v>NJ</v>
      </c>
      <c r="G4570" s="1">
        <v>3411.0</v>
      </c>
      <c r="H4570" s="1">
        <v>-2.0</v>
      </c>
      <c r="I4570" s="1" t="s">
        <v>5199</v>
      </c>
      <c r="J4570" s="5">
        <v>2.0</v>
      </c>
    </row>
    <row r="4571" hidden="1">
      <c r="A4571" s="1" t="s">
        <v>5200</v>
      </c>
      <c r="B4571" s="1">
        <v>446233.0</v>
      </c>
      <c r="C4571" s="1">
        <v>5.0</v>
      </c>
      <c r="D4571" s="1">
        <v>22.0</v>
      </c>
      <c r="E4571" s="1">
        <f t="shared" si="1"/>
        <v>5</v>
      </c>
      <c r="F4571" s="1" t="str">
        <f>VLOOKUP(E4571,State_code!$B$1:$C$56, 2, FALSE)</f>
        <v>AR</v>
      </c>
      <c r="G4571" s="1">
        <v>503.0</v>
      </c>
      <c r="H4571" s="1">
        <v>42.0</v>
      </c>
      <c r="I4571" s="1" t="s">
        <v>5200</v>
      </c>
      <c r="J4571" s="5">
        <v>2.0</v>
      </c>
    </row>
    <row r="4572" hidden="1">
      <c r="A4572" s="1" t="s">
        <v>5201</v>
      </c>
      <c r="B4572" s="1">
        <v>446242.0</v>
      </c>
      <c r="C4572" s="1">
        <v>5.0</v>
      </c>
      <c r="D4572" s="1">
        <v>-2.0</v>
      </c>
      <c r="E4572" s="1">
        <f t="shared" si="1"/>
        <v>21</v>
      </c>
      <c r="F4572" s="1" t="str">
        <f>VLOOKUP(E4572,State_code!$B$1:$C$56, 2, FALSE)</f>
        <v>KY</v>
      </c>
      <c r="G4572" s="1">
        <v>2106.0</v>
      </c>
      <c r="H4572" s="1">
        <v>-2.0</v>
      </c>
      <c r="I4572" s="1" t="s">
        <v>5201</v>
      </c>
      <c r="J4572" s="5">
        <v>2.0</v>
      </c>
    </row>
    <row r="4573" hidden="1">
      <c r="A4573" s="1" t="s">
        <v>5202</v>
      </c>
      <c r="B4573" s="1">
        <v>446251.0</v>
      </c>
      <c r="C4573" s="1">
        <v>3.0</v>
      </c>
      <c r="D4573" s="1">
        <v>-2.0</v>
      </c>
      <c r="E4573" s="1">
        <f t="shared" si="1"/>
        <v>17</v>
      </c>
      <c r="F4573" s="1" t="str">
        <f>VLOOKUP(E4573,State_code!$B$1:$C$56, 2, FALSE)</f>
        <v>IL</v>
      </c>
      <c r="G4573" s="1">
        <v>1709.0</v>
      </c>
      <c r="H4573" s="1">
        <v>-2.0</v>
      </c>
      <c r="I4573" s="1" t="s">
        <v>5202</v>
      </c>
      <c r="J4573" s="5">
        <v>2.0</v>
      </c>
    </row>
    <row r="4574" hidden="1">
      <c r="A4574" s="1" t="s">
        <v>5203</v>
      </c>
      <c r="B4574" s="1">
        <v>446260.0</v>
      </c>
      <c r="C4574" s="1">
        <v>8.0</v>
      </c>
      <c r="D4574" s="1">
        <v>-2.0</v>
      </c>
      <c r="E4574" s="1">
        <f t="shared" si="1"/>
        <v>53</v>
      </c>
      <c r="F4574" s="1" t="str">
        <f>VLOOKUP(E4574,State_code!$B$1:$C$56, 2, FALSE)</f>
        <v>WA</v>
      </c>
      <c r="G4574" s="1">
        <v>5302.0</v>
      </c>
      <c r="H4574" s="1">
        <v>-2.0</v>
      </c>
      <c r="I4574" s="1" t="s">
        <v>5203</v>
      </c>
      <c r="J4574" s="5">
        <v>2.0</v>
      </c>
    </row>
    <row r="4575" hidden="1">
      <c r="A4575" s="1" t="s">
        <v>5204</v>
      </c>
      <c r="B4575" s="1">
        <v>446288.0</v>
      </c>
      <c r="C4575" s="1">
        <v>3.0</v>
      </c>
      <c r="D4575" s="1">
        <v>-2.0</v>
      </c>
      <c r="E4575" s="1">
        <f t="shared" si="1"/>
        <v>26</v>
      </c>
      <c r="F4575" s="1" t="str">
        <f>VLOOKUP(E4575,State_code!$B$1:$C$56, 2, FALSE)</f>
        <v>MI</v>
      </c>
      <c r="G4575" s="1">
        <v>2609.0</v>
      </c>
      <c r="H4575" s="1">
        <v>-2.0</v>
      </c>
      <c r="I4575" s="1" t="s">
        <v>5204</v>
      </c>
      <c r="J4575" s="5">
        <v>2.0</v>
      </c>
    </row>
    <row r="4576" hidden="1">
      <c r="A4576" s="1" t="s">
        <v>5205</v>
      </c>
      <c r="B4576" s="1">
        <v>446303.0</v>
      </c>
      <c r="C4576" s="1">
        <v>2.0</v>
      </c>
      <c r="D4576" s="1">
        <v>-2.0</v>
      </c>
      <c r="E4576" s="1">
        <f t="shared" si="1"/>
        <v>34</v>
      </c>
      <c r="F4576" s="1" t="str">
        <f>VLOOKUP(E4576,State_code!$B$1:$C$56, 2, FALSE)</f>
        <v>NJ</v>
      </c>
      <c r="G4576" s="1">
        <v>3410.0</v>
      </c>
      <c r="H4576" s="1">
        <v>-2.0</v>
      </c>
      <c r="I4576" s="1" t="s">
        <v>5205</v>
      </c>
      <c r="J4576" s="5">
        <v>1.0</v>
      </c>
    </row>
    <row r="4577" hidden="1">
      <c r="A4577" s="1" t="s">
        <v>5206</v>
      </c>
      <c r="B4577" s="1">
        <v>446349.0</v>
      </c>
      <c r="C4577" s="1">
        <v>5.0</v>
      </c>
      <c r="D4577" s="1">
        <v>-2.0</v>
      </c>
      <c r="E4577" s="1">
        <f t="shared" si="1"/>
        <v>54</v>
      </c>
      <c r="F4577" s="1" t="str">
        <f>VLOOKUP(E4577,State_code!$B$1:$C$56, 2, FALSE)</f>
        <v>WV</v>
      </c>
      <c r="G4577" s="1">
        <v>5402.0</v>
      </c>
      <c r="H4577" s="1">
        <v>-2.0</v>
      </c>
      <c r="I4577" s="1" t="s">
        <v>5206</v>
      </c>
      <c r="J4577" s="5">
        <v>2.0</v>
      </c>
    </row>
    <row r="4578" hidden="1">
      <c r="A4578" s="1" t="s">
        <v>5207</v>
      </c>
      <c r="B4578" s="1">
        <v>446385.0</v>
      </c>
      <c r="C4578" s="1">
        <v>8.0</v>
      </c>
      <c r="D4578" s="1">
        <v>30.0</v>
      </c>
      <c r="E4578" s="1">
        <f t="shared" si="1"/>
        <v>6</v>
      </c>
      <c r="F4578" s="1" t="str">
        <f>VLOOKUP(E4578,State_code!$B$1:$C$56, 2, FALSE)</f>
        <v>CA</v>
      </c>
      <c r="G4578" s="1">
        <v>628.0</v>
      </c>
      <c r="H4578" s="1">
        <v>-2.0</v>
      </c>
      <c r="I4578" s="1" t="s">
        <v>5207</v>
      </c>
      <c r="J4578" s="5">
        <v>2.0</v>
      </c>
    </row>
    <row r="4579" hidden="1">
      <c r="A4579" s="1" t="s">
        <v>5208</v>
      </c>
      <c r="B4579" s="1">
        <v>446516.0</v>
      </c>
      <c r="C4579" s="1">
        <v>9.0</v>
      </c>
      <c r="D4579" s="1">
        <v>-2.0</v>
      </c>
      <c r="E4579" s="1">
        <f t="shared" si="1"/>
        <v>72</v>
      </c>
      <c r="F4579" s="1" t="str">
        <f>VLOOKUP(E4579,State_code!$B$1:$C$56, 2, FALSE)</f>
        <v>PR</v>
      </c>
      <c r="G4579" s="1">
        <v>7298.0</v>
      </c>
      <c r="H4579" s="1">
        <v>-2.0</v>
      </c>
      <c r="I4579" s="1" t="s">
        <v>5208</v>
      </c>
      <c r="J4579" s="5">
        <v>1.0</v>
      </c>
    </row>
    <row r="4580" hidden="1">
      <c r="A4580" s="1" t="s">
        <v>5209</v>
      </c>
      <c r="B4580" s="1">
        <v>446525.0</v>
      </c>
      <c r="C4580" s="1">
        <v>5.0</v>
      </c>
      <c r="D4580" s="1">
        <v>30.0</v>
      </c>
      <c r="E4580" s="1">
        <f t="shared" si="1"/>
        <v>47</v>
      </c>
      <c r="F4580" s="1" t="str">
        <f>VLOOKUP(E4580,State_code!$B$1:$C$56, 2, FALSE)</f>
        <v>TN</v>
      </c>
      <c r="G4580" s="1">
        <v>4707.0</v>
      </c>
      <c r="H4580" s="1">
        <v>-2.0</v>
      </c>
      <c r="I4580" s="1" t="s">
        <v>5209</v>
      </c>
      <c r="J4580" s="5">
        <v>2.0</v>
      </c>
    </row>
    <row r="4581" hidden="1">
      <c r="A4581" s="1" t="s">
        <v>4479</v>
      </c>
      <c r="B4581" s="1">
        <v>446552.0</v>
      </c>
      <c r="C4581" s="1">
        <v>5.0</v>
      </c>
      <c r="D4581" s="1">
        <v>7.0</v>
      </c>
      <c r="E4581" s="1">
        <f t="shared" si="1"/>
        <v>12</v>
      </c>
      <c r="F4581" s="1" t="str">
        <f>VLOOKUP(E4581,State_code!$B$1:$C$56, 2, FALSE)</f>
        <v>FL</v>
      </c>
      <c r="G4581" s="1">
        <v>1209.0</v>
      </c>
      <c r="H4581" s="1">
        <v>-2.0</v>
      </c>
      <c r="I4581" s="1" t="s">
        <v>4479</v>
      </c>
      <c r="J4581" s="5">
        <v>2.0</v>
      </c>
    </row>
    <row r="4582" hidden="1">
      <c r="A4582" s="1" t="s">
        <v>5210</v>
      </c>
      <c r="B4582" s="1">
        <v>446561.0</v>
      </c>
      <c r="C4582" s="1">
        <v>8.0</v>
      </c>
      <c r="D4582" s="1">
        <v>26.0</v>
      </c>
      <c r="E4582" s="1">
        <f t="shared" si="1"/>
        <v>6</v>
      </c>
      <c r="F4582" s="1" t="str">
        <f>VLOOKUP(E4582,State_code!$B$1:$C$56, 2, FALSE)</f>
        <v>CA</v>
      </c>
      <c r="G4582" s="1">
        <v>647.0</v>
      </c>
      <c r="H4582" s="1">
        <v>-2.0</v>
      </c>
      <c r="I4582" s="1" t="s">
        <v>5210</v>
      </c>
      <c r="J4582" s="5">
        <v>2.0</v>
      </c>
    </row>
    <row r="4583" hidden="1">
      <c r="A4583" s="1" t="s">
        <v>5211</v>
      </c>
      <c r="B4583" s="1">
        <v>446598.0</v>
      </c>
      <c r="C4583" s="1">
        <v>4.0</v>
      </c>
      <c r="D4583" s="1">
        <v>10.0</v>
      </c>
      <c r="E4583" s="1">
        <f t="shared" si="1"/>
        <v>31</v>
      </c>
      <c r="F4583" s="1" t="str">
        <f>VLOOKUP(E4583,State_code!$B$1:$C$56, 2, FALSE)</f>
        <v>NE</v>
      </c>
      <c r="G4583" s="1">
        <v>3102.0</v>
      </c>
      <c r="H4583" s="1">
        <v>-2.0</v>
      </c>
      <c r="I4583" s="1" t="s">
        <v>5211</v>
      </c>
      <c r="J4583" s="5">
        <v>2.0</v>
      </c>
    </row>
    <row r="4584" hidden="1">
      <c r="A4584" s="1" t="s">
        <v>5212</v>
      </c>
      <c r="B4584" s="1">
        <v>446604.0</v>
      </c>
      <c r="C4584" s="1">
        <v>2.0</v>
      </c>
      <c r="D4584" s="1">
        <v>24.0</v>
      </c>
      <c r="E4584" s="1">
        <f t="shared" si="1"/>
        <v>36</v>
      </c>
      <c r="F4584" s="1" t="str">
        <f>VLOOKUP(E4584,State_code!$B$1:$C$56, 2, FALSE)</f>
        <v>NY</v>
      </c>
      <c r="G4584" s="1">
        <v>3618.0</v>
      </c>
      <c r="H4584" s="1">
        <v>80.0</v>
      </c>
      <c r="I4584" s="1" t="s">
        <v>5212</v>
      </c>
      <c r="J4584" s="5">
        <v>1.0</v>
      </c>
    </row>
    <row r="4585" hidden="1">
      <c r="A4585" s="1" t="s">
        <v>5213</v>
      </c>
      <c r="B4585" s="1">
        <v>446640.0</v>
      </c>
      <c r="C4585" s="1">
        <v>2.0</v>
      </c>
      <c r="D4585" s="1">
        <v>18.0</v>
      </c>
      <c r="E4585" s="1">
        <f t="shared" si="1"/>
        <v>42</v>
      </c>
      <c r="F4585" s="1" t="str">
        <f>VLOOKUP(E4585,State_code!$B$1:$C$56, 2, FALSE)</f>
        <v>PA</v>
      </c>
      <c r="G4585" s="1">
        <v>4210.0</v>
      </c>
      <c r="H4585" s="1">
        <v>-2.0</v>
      </c>
      <c r="I4585" s="1" t="s">
        <v>5213</v>
      </c>
      <c r="J4585" s="5">
        <v>2.0</v>
      </c>
    </row>
    <row r="4586" hidden="1">
      <c r="A4586" s="1" t="s">
        <v>5214</v>
      </c>
      <c r="B4586" s="1">
        <v>446774.0</v>
      </c>
      <c r="C4586" s="1">
        <v>5.0</v>
      </c>
      <c r="D4586" s="1">
        <v>3.0</v>
      </c>
      <c r="E4586" s="1">
        <f t="shared" si="1"/>
        <v>54</v>
      </c>
      <c r="F4586" s="1" t="str">
        <f>VLOOKUP(E4586,State_code!$B$1:$C$56, 2, FALSE)</f>
        <v>WV</v>
      </c>
      <c r="G4586" s="1">
        <v>5402.0</v>
      </c>
      <c r="H4586" s="1">
        <v>-2.0</v>
      </c>
      <c r="I4586" s="1" t="s">
        <v>5214</v>
      </c>
      <c r="J4586" s="5">
        <v>1.0</v>
      </c>
    </row>
    <row r="4587" hidden="1">
      <c r="A4587" s="1" t="s">
        <v>5215</v>
      </c>
      <c r="B4587" s="1">
        <v>446978.0</v>
      </c>
      <c r="C4587" s="1">
        <v>7.0</v>
      </c>
      <c r="D4587" s="1">
        <v>-2.0</v>
      </c>
      <c r="E4587" s="1">
        <f t="shared" si="1"/>
        <v>8</v>
      </c>
      <c r="F4587" s="1" t="str">
        <f>VLOOKUP(E4587,State_code!$B$1:$C$56, 2, FALSE)</f>
        <v>CO</v>
      </c>
      <c r="G4587" s="1">
        <v>801.0</v>
      </c>
      <c r="H4587" s="1">
        <v>-2.0</v>
      </c>
      <c r="I4587" s="1" t="s">
        <v>5215</v>
      </c>
      <c r="J4587" s="5">
        <v>2.0</v>
      </c>
    </row>
    <row r="4588" hidden="1">
      <c r="A4588" s="1" t="s">
        <v>5216</v>
      </c>
      <c r="B4588" s="1">
        <v>447014.0</v>
      </c>
      <c r="C4588" s="1">
        <v>5.0</v>
      </c>
      <c r="D4588" s="1">
        <v>10.0</v>
      </c>
      <c r="E4588" s="1">
        <f t="shared" si="1"/>
        <v>12</v>
      </c>
      <c r="F4588" s="1" t="str">
        <f>VLOOKUP(E4588,State_code!$B$1:$C$56, 2, FALSE)</f>
        <v>FL</v>
      </c>
      <c r="G4588" s="1">
        <v>1206.0</v>
      </c>
      <c r="H4588" s="1">
        <v>-2.0</v>
      </c>
      <c r="I4588" s="1" t="s">
        <v>5216</v>
      </c>
      <c r="J4588" s="5">
        <v>2.0</v>
      </c>
    </row>
    <row r="4589" hidden="1">
      <c r="A4589" s="1" t="s">
        <v>5217</v>
      </c>
      <c r="B4589" s="1">
        <v>447023.0</v>
      </c>
      <c r="C4589" s="1">
        <v>5.0</v>
      </c>
      <c r="D4589" s="1">
        <v>-2.0</v>
      </c>
      <c r="E4589" s="1">
        <f t="shared" si="1"/>
        <v>28</v>
      </c>
      <c r="F4589" s="1" t="str">
        <f>VLOOKUP(E4589,State_code!$B$1:$C$56, 2, FALSE)</f>
        <v>MS</v>
      </c>
      <c r="G4589" s="1">
        <v>2801.0</v>
      </c>
      <c r="H4589" s="1">
        <v>-2.0</v>
      </c>
      <c r="I4589" s="1" t="s">
        <v>5217</v>
      </c>
      <c r="J4589" s="5">
        <v>3.0</v>
      </c>
    </row>
    <row r="4590" hidden="1">
      <c r="A4590" s="1" t="s">
        <v>5218</v>
      </c>
      <c r="B4590" s="1">
        <v>447050.0</v>
      </c>
      <c r="C4590" s="1">
        <v>8.0</v>
      </c>
      <c r="D4590" s="1">
        <v>26.0</v>
      </c>
      <c r="E4590" s="1">
        <f t="shared" si="1"/>
        <v>6</v>
      </c>
      <c r="F4590" s="1" t="str">
        <f>VLOOKUP(E4590,State_code!$B$1:$C$56, 2, FALSE)</f>
        <v>CA</v>
      </c>
      <c r="G4590" s="1">
        <v>650.0</v>
      </c>
      <c r="H4590" s="1">
        <v>-2.0</v>
      </c>
      <c r="I4590" s="1" t="s">
        <v>5218</v>
      </c>
      <c r="J4590" s="5">
        <v>2.0</v>
      </c>
    </row>
    <row r="4591" hidden="1">
      <c r="A4591" s="1" t="s">
        <v>5219</v>
      </c>
      <c r="B4591" s="1">
        <v>447148.0</v>
      </c>
      <c r="C4591" s="1">
        <v>6.0</v>
      </c>
      <c r="D4591" s="1">
        <v>-2.0</v>
      </c>
      <c r="E4591" s="1">
        <f t="shared" si="1"/>
        <v>4</v>
      </c>
      <c r="F4591" s="1" t="str">
        <f>VLOOKUP(E4591,State_code!$B$1:$C$56, 2, FALSE)</f>
        <v>AZ</v>
      </c>
      <c r="G4591" s="1">
        <v>407.0</v>
      </c>
      <c r="H4591" s="1">
        <v>-2.0</v>
      </c>
      <c r="I4591" s="1" t="s">
        <v>5219</v>
      </c>
      <c r="J4591" s="5">
        <v>2.0</v>
      </c>
    </row>
    <row r="4592" hidden="1">
      <c r="A4592" s="1" t="s">
        <v>5220</v>
      </c>
      <c r="B4592" s="1">
        <v>447166.0</v>
      </c>
      <c r="C4592" s="1">
        <v>7.0</v>
      </c>
      <c r="D4592" s="1">
        <v>-2.0</v>
      </c>
      <c r="E4592" s="1">
        <f t="shared" si="1"/>
        <v>8</v>
      </c>
      <c r="F4592" s="1" t="str">
        <f>VLOOKUP(E4592,State_code!$B$1:$C$56, 2, FALSE)</f>
        <v>CO</v>
      </c>
      <c r="G4592" s="1">
        <v>806.0</v>
      </c>
      <c r="H4592" s="1">
        <v>-2.0</v>
      </c>
      <c r="I4592" s="1" t="s">
        <v>5220</v>
      </c>
      <c r="J4592" s="5">
        <v>2.0</v>
      </c>
    </row>
    <row r="4593" hidden="1">
      <c r="A4593" s="1" t="s">
        <v>5221</v>
      </c>
      <c r="B4593" s="1">
        <v>447175.0</v>
      </c>
      <c r="C4593" s="1">
        <v>7.0</v>
      </c>
      <c r="D4593" s="1">
        <v>-2.0</v>
      </c>
      <c r="E4593" s="1">
        <f t="shared" si="1"/>
        <v>8</v>
      </c>
      <c r="F4593" s="1" t="str">
        <f>VLOOKUP(E4593,State_code!$B$1:$C$56, 2, FALSE)</f>
        <v>CO</v>
      </c>
      <c r="G4593" s="1">
        <v>806.0</v>
      </c>
      <c r="H4593" s="1">
        <v>-2.0</v>
      </c>
      <c r="I4593" s="1" t="s">
        <v>5221</v>
      </c>
      <c r="J4593" s="5">
        <v>2.0</v>
      </c>
    </row>
    <row r="4594" hidden="1">
      <c r="A4594" s="1" t="s">
        <v>5222</v>
      </c>
      <c r="B4594" s="1">
        <v>447263.0</v>
      </c>
      <c r="C4594" s="1">
        <v>7.0</v>
      </c>
      <c r="D4594" s="1">
        <v>26.0</v>
      </c>
      <c r="E4594" s="1">
        <f t="shared" si="1"/>
        <v>49</v>
      </c>
      <c r="F4594" s="1" t="str">
        <f>VLOOKUP(E4594,State_code!$B$1:$C$56, 2, FALSE)</f>
        <v>UT</v>
      </c>
      <c r="G4594" s="1">
        <v>4904.0</v>
      </c>
      <c r="H4594" s="1">
        <v>-2.0</v>
      </c>
      <c r="I4594" s="1" t="s">
        <v>5222</v>
      </c>
      <c r="J4594" s="5">
        <v>2.0</v>
      </c>
    </row>
    <row r="4595" hidden="1">
      <c r="A4595" s="1" t="s">
        <v>5223</v>
      </c>
      <c r="B4595" s="1">
        <v>447351.0</v>
      </c>
      <c r="C4595" s="1">
        <v>8.0</v>
      </c>
      <c r="D4595" s="1">
        <v>9.0</v>
      </c>
      <c r="E4595" s="1">
        <f t="shared" si="1"/>
        <v>6</v>
      </c>
      <c r="F4595" s="1" t="str">
        <f>VLOOKUP(E4595,State_code!$B$1:$C$56, 2, FALSE)</f>
        <v>CA</v>
      </c>
      <c r="G4595" s="1">
        <v>605.0</v>
      </c>
      <c r="H4595" s="1">
        <v>-2.0</v>
      </c>
      <c r="I4595" s="1" t="s">
        <v>5223</v>
      </c>
      <c r="J4595" s="5">
        <v>2.0</v>
      </c>
    </row>
    <row r="4596" hidden="1">
      <c r="A4596" s="1" t="s">
        <v>5224</v>
      </c>
      <c r="B4596" s="1">
        <v>447421.0</v>
      </c>
      <c r="C4596" s="1">
        <v>7.0</v>
      </c>
      <c r="D4596" s="1">
        <v>26.0</v>
      </c>
      <c r="E4596" s="1">
        <f t="shared" si="1"/>
        <v>49</v>
      </c>
      <c r="F4596" s="1" t="str">
        <f>VLOOKUP(E4596,State_code!$B$1:$C$56, 2, FALSE)</f>
        <v>UT</v>
      </c>
      <c r="G4596" s="1">
        <v>4901.0</v>
      </c>
      <c r="H4596" s="1">
        <v>-2.0</v>
      </c>
      <c r="I4596" s="1" t="s">
        <v>5224</v>
      </c>
      <c r="J4596" s="5">
        <v>2.0</v>
      </c>
    </row>
    <row r="4597" hidden="1">
      <c r="A4597" s="1" t="s">
        <v>5225</v>
      </c>
      <c r="B4597" s="1">
        <v>447449.0</v>
      </c>
      <c r="C4597" s="1">
        <v>6.0</v>
      </c>
      <c r="D4597" s="1">
        <v>-2.0</v>
      </c>
      <c r="E4597" s="1">
        <f t="shared" si="1"/>
        <v>48</v>
      </c>
      <c r="F4597" s="1" t="str">
        <f>VLOOKUP(E4597,State_code!$B$1:$C$56, 2, FALSE)</f>
        <v>TX</v>
      </c>
      <c r="G4597" s="1">
        <v>4836.0</v>
      </c>
      <c r="H4597" s="1">
        <v>-2.0</v>
      </c>
      <c r="I4597" s="1" t="s">
        <v>5225</v>
      </c>
      <c r="J4597" s="5">
        <v>2.0</v>
      </c>
    </row>
    <row r="4598" hidden="1">
      <c r="A4598" s="1" t="s">
        <v>5226</v>
      </c>
      <c r="B4598" s="1">
        <v>447467.0</v>
      </c>
      <c r="C4598" s="1">
        <v>5.0</v>
      </c>
      <c r="D4598" s="1">
        <v>-2.0</v>
      </c>
      <c r="E4598" s="1">
        <f t="shared" si="1"/>
        <v>22</v>
      </c>
      <c r="F4598" s="1" t="str">
        <f>VLOOKUP(E4598,State_code!$B$1:$C$56, 2, FALSE)</f>
        <v>LA</v>
      </c>
      <c r="G4598" s="1">
        <v>2205.0</v>
      </c>
      <c r="H4598" s="1">
        <v>-2.0</v>
      </c>
      <c r="I4598" s="1" t="s">
        <v>5226</v>
      </c>
      <c r="J4598" s="5">
        <v>3.0</v>
      </c>
    </row>
    <row r="4599" hidden="1">
      <c r="A4599" s="1" t="s">
        <v>5227</v>
      </c>
      <c r="B4599" s="1">
        <v>447582.0</v>
      </c>
      <c r="C4599" s="1">
        <v>5.0</v>
      </c>
      <c r="D4599" s="1">
        <v>7.0</v>
      </c>
      <c r="E4599" s="1">
        <f t="shared" si="1"/>
        <v>54</v>
      </c>
      <c r="F4599" s="1" t="str">
        <f>VLOOKUP(E4599,State_code!$B$1:$C$56, 2, FALSE)</f>
        <v>WV</v>
      </c>
      <c r="G4599" s="1">
        <v>5401.0</v>
      </c>
      <c r="H4599" s="1">
        <v>-2.0</v>
      </c>
      <c r="I4599" s="1" t="s">
        <v>5227</v>
      </c>
      <c r="J4599" s="5">
        <v>2.0</v>
      </c>
    </row>
    <row r="4600" hidden="1">
      <c r="A4600" s="1" t="s">
        <v>5228</v>
      </c>
      <c r="B4600" s="1">
        <v>447591.0</v>
      </c>
      <c r="C4600" s="1">
        <v>6.0</v>
      </c>
      <c r="D4600" s="1">
        <v>11.0</v>
      </c>
      <c r="E4600" s="1">
        <f t="shared" si="1"/>
        <v>48</v>
      </c>
      <c r="F4600" s="1" t="str">
        <f>VLOOKUP(E4600,State_code!$B$1:$C$56, 2, FALSE)</f>
        <v>TX</v>
      </c>
      <c r="G4600" s="1">
        <v>4809.0</v>
      </c>
      <c r="H4600" s="1">
        <v>-2.0</v>
      </c>
      <c r="I4600" s="1" t="s">
        <v>5228</v>
      </c>
      <c r="J4600" s="5">
        <v>2.0</v>
      </c>
    </row>
    <row r="4601" hidden="1">
      <c r="A4601" s="1" t="s">
        <v>5229</v>
      </c>
      <c r="B4601" s="1">
        <v>447607.0</v>
      </c>
      <c r="C4601" s="1">
        <v>8.0</v>
      </c>
      <c r="D4601" s="1">
        <v>-2.0</v>
      </c>
      <c r="E4601" s="1">
        <f t="shared" si="1"/>
        <v>6</v>
      </c>
      <c r="F4601" s="1" t="str">
        <f>VLOOKUP(E4601,State_code!$B$1:$C$56, 2, FALSE)</f>
        <v>CA</v>
      </c>
      <c r="G4601" s="1">
        <v>652.0</v>
      </c>
      <c r="H4601" s="1">
        <v>-2.0</v>
      </c>
      <c r="I4601" s="1" t="s">
        <v>5229</v>
      </c>
      <c r="J4601" s="5">
        <v>2.0</v>
      </c>
    </row>
    <row r="4602" hidden="1">
      <c r="A4602" s="1" t="s">
        <v>5230</v>
      </c>
      <c r="B4602" s="1">
        <v>447616.0</v>
      </c>
      <c r="C4602" s="1">
        <v>8.0</v>
      </c>
      <c r="D4602" s="1">
        <v>-2.0</v>
      </c>
      <c r="E4602" s="1">
        <f t="shared" si="1"/>
        <v>6</v>
      </c>
      <c r="F4602" s="1" t="str">
        <f>VLOOKUP(E4602,State_code!$B$1:$C$56, 2, FALSE)</f>
        <v>CA</v>
      </c>
      <c r="G4602" s="1">
        <v>631.0</v>
      </c>
      <c r="H4602" s="1">
        <v>-2.0</v>
      </c>
      <c r="I4602" s="1" t="s">
        <v>5230</v>
      </c>
      <c r="J4602" s="5">
        <v>2.0</v>
      </c>
    </row>
    <row r="4603" hidden="1">
      <c r="A4603" s="1" t="s">
        <v>5231</v>
      </c>
      <c r="B4603" s="1">
        <v>447689.0</v>
      </c>
      <c r="C4603" s="1">
        <v>5.0</v>
      </c>
      <c r="D4603" s="1">
        <v>22.0</v>
      </c>
      <c r="E4603" s="1">
        <f t="shared" si="1"/>
        <v>13</v>
      </c>
      <c r="F4603" s="1" t="str">
        <f>VLOOKUP(E4603,State_code!$B$1:$C$56, 2, FALSE)</f>
        <v>GA</v>
      </c>
      <c r="G4603" s="1">
        <v>1309.0</v>
      </c>
      <c r="H4603" s="1">
        <v>-2.0</v>
      </c>
      <c r="I4603" s="1" t="s">
        <v>5231</v>
      </c>
      <c r="J4603" s="5">
        <v>4.0</v>
      </c>
    </row>
    <row r="4604" hidden="1">
      <c r="A4604" s="1" t="s">
        <v>5232</v>
      </c>
      <c r="B4604" s="1">
        <v>447698.0</v>
      </c>
      <c r="C4604" s="1">
        <v>6.0</v>
      </c>
      <c r="D4604" s="1">
        <v>26.0</v>
      </c>
      <c r="E4604" s="1">
        <f t="shared" si="1"/>
        <v>4</v>
      </c>
      <c r="F4604" s="1" t="str">
        <f>VLOOKUP(E4604,State_code!$B$1:$C$56, 2, FALSE)</f>
        <v>AZ</v>
      </c>
      <c r="G4604" s="1">
        <v>401.0</v>
      </c>
      <c r="H4604" s="1">
        <v>-2.0</v>
      </c>
      <c r="I4604" s="1" t="s">
        <v>5232</v>
      </c>
      <c r="J4604" s="5">
        <v>1.0</v>
      </c>
    </row>
    <row r="4605" hidden="1">
      <c r="A4605" s="1" t="s">
        <v>5233</v>
      </c>
      <c r="B4605" s="1">
        <v>447704.0</v>
      </c>
      <c r="C4605" s="1">
        <v>6.0</v>
      </c>
      <c r="D4605" s="1">
        <v>-2.0</v>
      </c>
      <c r="E4605" s="1">
        <f t="shared" si="1"/>
        <v>4</v>
      </c>
      <c r="F4605" s="1" t="str">
        <f>VLOOKUP(E4605,State_code!$B$1:$C$56, 2, FALSE)</f>
        <v>AZ</v>
      </c>
      <c r="G4605" s="1">
        <v>407.0</v>
      </c>
      <c r="H4605" s="1">
        <v>-2.0</v>
      </c>
      <c r="I4605" s="1" t="s">
        <v>5233</v>
      </c>
      <c r="J4605" s="5">
        <v>2.0</v>
      </c>
    </row>
    <row r="4606" hidden="1">
      <c r="A4606" s="1" t="s">
        <v>5234</v>
      </c>
      <c r="B4606" s="1">
        <v>447713.0</v>
      </c>
      <c r="C4606" s="1">
        <v>8.0</v>
      </c>
      <c r="D4606" s="1">
        <v>10.0</v>
      </c>
      <c r="E4606" s="1">
        <f t="shared" si="1"/>
        <v>6</v>
      </c>
      <c r="F4606" s="1" t="str">
        <f>VLOOKUP(E4606,State_code!$B$1:$C$56, 2, FALSE)</f>
        <v>CA</v>
      </c>
      <c r="G4606" s="1">
        <v>632.0</v>
      </c>
      <c r="H4606" s="1">
        <v>-2.0</v>
      </c>
      <c r="I4606" s="1" t="s">
        <v>5234</v>
      </c>
      <c r="J4606" s="5">
        <v>2.0</v>
      </c>
    </row>
    <row r="4607" hidden="1">
      <c r="A4607" s="1" t="s">
        <v>5235</v>
      </c>
      <c r="B4607" s="1">
        <v>447722.0</v>
      </c>
      <c r="C4607" s="1">
        <v>8.0</v>
      </c>
      <c r="D4607" s="1">
        <v>-2.0</v>
      </c>
      <c r="E4607" s="1">
        <f t="shared" si="1"/>
        <v>6</v>
      </c>
      <c r="F4607" s="1" t="str">
        <f>VLOOKUP(E4607,State_code!$B$1:$C$56, 2, FALSE)</f>
        <v>CA</v>
      </c>
      <c r="G4607" s="1">
        <v>628.0</v>
      </c>
      <c r="H4607" s="1">
        <v>-2.0</v>
      </c>
      <c r="I4607" s="1" t="s">
        <v>5235</v>
      </c>
      <c r="J4607" s="5">
        <v>2.0</v>
      </c>
    </row>
    <row r="4608" hidden="1">
      <c r="A4608" s="1" t="s">
        <v>5236</v>
      </c>
      <c r="B4608" s="1">
        <v>447731.0</v>
      </c>
      <c r="C4608" s="1">
        <v>8.0</v>
      </c>
      <c r="D4608" s="1">
        <v>-2.0</v>
      </c>
      <c r="E4608" s="1">
        <f t="shared" si="1"/>
        <v>6</v>
      </c>
      <c r="F4608" s="1" t="str">
        <f>VLOOKUP(E4608,State_code!$B$1:$C$56, 2, FALSE)</f>
        <v>CA</v>
      </c>
      <c r="G4608" s="1">
        <v>637.0</v>
      </c>
      <c r="H4608" s="1">
        <v>-2.0</v>
      </c>
      <c r="I4608" s="1" t="s">
        <v>5236</v>
      </c>
      <c r="J4608" s="5">
        <v>2.0</v>
      </c>
    </row>
    <row r="4609" hidden="1">
      <c r="A4609" s="1" t="s">
        <v>5237</v>
      </c>
      <c r="B4609" s="1">
        <v>447759.0</v>
      </c>
      <c r="C4609" s="1">
        <v>8.0</v>
      </c>
      <c r="D4609" s="1">
        <v>10.0</v>
      </c>
      <c r="E4609" s="1">
        <f t="shared" si="1"/>
        <v>6</v>
      </c>
      <c r="F4609" s="1" t="str">
        <f>VLOOKUP(E4609,State_code!$B$1:$C$56, 2, FALSE)</f>
        <v>CA</v>
      </c>
      <c r="G4609" s="1">
        <v>644.0</v>
      </c>
      <c r="H4609" s="1">
        <v>-2.0</v>
      </c>
      <c r="I4609" s="1" t="s">
        <v>5237</v>
      </c>
      <c r="J4609" s="5">
        <v>2.0</v>
      </c>
    </row>
    <row r="4610" hidden="1">
      <c r="A4610" s="1" t="s">
        <v>5238</v>
      </c>
      <c r="B4610" s="1">
        <v>447768.0</v>
      </c>
      <c r="C4610" s="1">
        <v>8.0</v>
      </c>
      <c r="D4610" s="1">
        <v>10.0</v>
      </c>
      <c r="E4610" s="1">
        <f t="shared" si="1"/>
        <v>6</v>
      </c>
      <c r="F4610" s="1" t="str">
        <f>VLOOKUP(E4610,State_code!$B$1:$C$56, 2, FALSE)</f>
        <v>CA</v>
      </c>
      <c r="G4610" s="1">
        <v>635.0</v>
      </c>
      <c r="H4610" s="1">
        <v>-2.0</v>
      </c>
      <c r="I4610" s="1" t="s">
        <v>5238</v>
      </c>
      <c r="J4610" s="5">
        <v>2.0</v>
      </c>
    </row>
    <row r="4611" hidden="1">
      <c r="A4611" s="1" t="s">
        <v>5239</v>
      </c>
      <c r="B4611" s="1">
        <v>447777.0</v>
      </c>
      <c r="C4611" s="1">
        <v>8.0</v>
      </c>
      <c r="D4611" s="1">
        <v>7.0</v>
      </c>
      <c r="E4611" s="1">
        <f t="shared" si="1"/>
        <v>6</v>
      </c>
      <c r="F4611" s="1" t="str">
        <f>VLOOKUP(E4611,State_code!$B$1:$C$56, 2, FALSE)</f>
        <v>CA</v>
      </c>
      <c r="G4611" s="1">
        <v>606.0</v>
      </c>
      <c r="H4611" s="1">
        <v>-2.0</v>
      </c>
      <c r="I4611" s="1" t="s">
        <v>5239</v>
      </c>
      <c r="J4611" s="5">
        <v>3.0</v>
      </c>
    </row>
    <row r="4612" hidden="1">
      <c r="A4612" s="1" t="s">
        <v>5240</v>
      </c>
      <c r="B4612" s="1">
        <v>447795.0</v>
      </c>
      <c r="C4612" s="1">
        <v>8.0</v>
      </c>
      <c r="D4612" s="1">
        <v>-2.0</v>
      </c>
      <c r="E4612" s="1">
        <f t="shared" si="1"/>
        <v>6</v>
      </c>
      <c r="F4612" s="1" t="str">
        <f>VLOOKUP(E4612,State_code!$B$1:$C$56, 2, FALSE)</f>
        <v>CA</v>
      </c>
      <c r="G4612" s="1">
        <v>646.0</v>
      </c>
      <c r="H4612" s="1">
        <v>-2.0</v>
      </c>
      <c r="I4612" s="1" t="s">
        <v>5240</v>
      </c>
      <c r="J4612" s="5">
        <v>2.0</v>
      </c>
    </row>
    <row r="4613" hidden="1">
      <c r="A4613" s="1" t="s">
        <v>5241</v>
      </c>
      <c r="B4613" s="1">
        <v>447801.0</v>
      </c>
      <c r="C4613" s="1">
        <v>8.0</v>
      </c>
      <c r="D4613" s="1">
        <v>26.0</v>
      </c>
      <c r="E4613" s="1">
        <f t="shared" si="1"/>
        <v>6</v>
      </c>
      <c r="F4613" s="1" t="str">
        <f>VLOOKUP(E4613,State_code!$B$1:$C$56, 2, FALSE)</f>
        <v>CA</v>
      </c>
      <c r="G4613" s="1">
        <v>617.0</v>
      </c>
      <c r="H4613" s="1">
        <v>-2.0</v>
      </c>
      <c r="I4613" s="1" t="s">
        <v>5241</v>
      </c>
      <c r="J4613" s="5">
        <v>3.0</v>
      </c>
    </row>
    <row r="4614" hidden="1">
      <c r="A4614" s="1" t="s">
        <v>5242</v>
      </c>
      <c r="B4614" s="1">
        <v>447810.0</v>
      </c>
      <c r="C4614" s="1">
        <v>8.0</v>
      </c>
      <c r="D4614" s="1">
        <v>-2.0</v>
      </c>
      <c r="E4614" s="1">
        <f t="shared" si="1"/>
        <v>6</v>
      </c>
      <c r="F4614" s="1" t="str">
        <f>VLOOKUP(E4614,State_code!$B$1:$C$56, 2, FALSE)</f>
        <v>CA</v>
      </c>
      <c r="G4614" s="1">
        <v>604.0</v>
      </c>
      <c r="H4614" s="1">
        <v>-2.0</v>
      </c>
      <c r="I4614" s="1" t="s">
        <v>5242</v>
      </c>
      <c r="J4614" s="5">
        <v>2.0</v>
      </c>
    </row>
    <row r="4615" hidden="1">
      <c r="A4615" s="1" t="s">
        <v>5243</v>
      </c>
      <c r="B4615" s="1">
        <v>447847.0</v>
      </c>
      <c r="C4615" s="1">
        <v>5.0</v>
      </c>
      <c r="D4615" s="1">
        <v>11.0</v>
      </c>
      <c r="E4615" s="1">
        <f t="shared" si="1"/>
        <v>12</v>
      </c>
      <c r="F4615" s="1" t="str">
        <f>VLOOKUP(E4615,State_code!$B$1:$C$56, 2, FALSE)</f>
        <v>FL</v>
      </c>
      <c r="G4615" s="1">
        <v>1221.0</v>
      </c>
      <c r="H4615" s="1">
        <v>-2.0</v>
      </c>
      <c r="I4615" s="1" t="s">
        <v>5243</v>
      </c>
      <c r="J4615" s="5">
        <v>2.0</v>
      </c>
    </row>
    <row r="4616" hidden="1">
      <c r="A4616" s="1" t="s">
        <v>5244</v>
      </c>
      <c r="B4616" s="1">
        <v>447865.0</v>
      </c>
      <c r="C4616" s="1">
        <v>5.0</v>
      </c>
      <c r="D4616" s="1">
        <v>-2.0</v>
      </c>
      <c r="E4616" s="1">
        <f t="shared" si="1"/>
        <v>12</v>
      </c>
      <c r="F4616" s="1" t="str">
        <f>VLOOKUP(E4616,State_code!$B$1:$C$56, 2, FALSE)</f>
        <v>FL</v>
      </c>
      <c r="G4616" s="1">
        <v>1204.0</v>
      </c>
      <c r="H4616" s="1">
        <v>-2.0</v>
      </c>
      <c r="I4616" s="1" t="s">
        <v>5244</v>
      </c>
      <c r="J4616" s="5">
        <v>2.0</v>
      </c>
    </row>
    <row r="4617" hidden="1">
      <c r="A4617" s="1" t="s">
        <v>5245</v>
      </c>
      <c r="B4617" s="1">
        <v>447883.0</v>
      </c>
      <c r="C4617" s="1">
        <v>5.0</v>
      </c>
      <c r="D4617" s="1">
        <v>-2.0</v>
      </c>
      <c r="E4617" s="1">
        <f t="shared" si="1"/>
        <v>12</v>
      </c>
      <c r="F4617" s="1" t="str">
        <f>VLOOKUP(E4617,State_code!$B$1:$C$56, 2, FALSE)</f>
        <v>FL</v>
      </c>
      <c r="G4617" s="1">
        <v>1213.0</v>
      </c>
      <c r="H4617" s="1">
        <v>-2.0</v>
      </c>
      <c r="I4617" s="1" t="s">
        <v>5245</v>
      </c>
      <c r="J4617" s="5">
        <v>2.0</v>
      </c>
    </row>
    <row r="4618" hidden="1">
      <c r="A4618" s="1" t="s">
        <v>5246</v>
      </c>
      <c r="B4618" s="1">
        <v>447892.0</v>
      </c>
      <c r="C4618" s="1">
        <v>5.0</v>
      </c>
      <c r="D4618" s="1">
        <v>-2.0</v>
      </c>
      <c r="E4618" s="1">
        <f t="shared" si="1"/>
        <v>12</v>
      </c>
      <c r="F4618" s="1" t="str">
        <f>VLOOKUP(E4618,State_code!$B$1:$C$56, 2, FALSE)</f>
        <v>FL</v>
      </c>
      <c r="G4618" s="1">
        <v>1202.0</v>
      </c>
      <c r="H4618" s="1">
        <v>-2.0</v>
      </c>
      <c r="I4618" s="1" t="s">
        <v>5246</v>
      </c>
      <c r="J4618" s="5">
        <v>2.0</v>
      </c>
    </row>
    <row r="4619" hidden="1">
      <c r="A4619" s="1" t="s">
        <v>5247</v>
      </c>
      <c r="B4619" s="1">
        <v>447908.0</v>
      </c>
      <c r="C4619" s="1">
        <v>5.0</v>
      </c>
      <c r="D4619" s="1">
        <v>-2.0</v>
      </c>
      <c r="E4619" s="1">
        <f t="shared" si="1"/>
        <v>12</v>
      </c>
      <c r="F4619" s="1" t="str">
        <f>VLOOKUP(E4619,State_code!$B$1:$C$56, 2, FALSE)</f>
        <v>FL</v>
      </c>
      <c r="G4619" s="1">
        <v>1220.0</v>
      </c>
      <c r="H4619" s="1">
        <v>-2.0</v>
      </c>
      <c r="I4619" s="1" t="s">
        <v>5247</v>
      </c>
      <c r="J4619" s="5">
        <v>3.0</v>
      </c>
    </row>
    <row r="4620" hidden="1">
      <c r="A4620" s="1" t="s">
        <v>5248</v>
      </c>
      <c r="B4620" s="1">
        <v>447917.0</v>
      </c>
      <c r="C4620" s="1">
        <v>5.0</v>
      </c>
      <c r="D4620" s="1">
        <v>-2.0</v>
      </c>
      <c r="E4620" s="1">
        <f t="shared" si="1"/>
        <v>13</v>
      </c>
      <c r="F4620" s="1" t="str">
        <f>VLOOKUP(E4620,State_code!$B$1:$C$56, 2, FALSE)</f>
        <v>GA</v>
      </c>
      <c r="G4620" s="1">
        <v>1312.0</v>
      </c>
      <c r="H4620" s="1">
        <v>-2.0</v>
      </c>
      <c r="I4620" s="1" t="s">
        <v>5248</v>
      </c>
      <c r="J4620" s="5">
        <v>2.0</v>
      </c>
    </row>
    <row r="4621" hidden="1">
      <c r="A4621" s="1" t="s">
        <v>5137</v>
      </c>
      <c r="B4621" s="1">
        <v>447935.0</v>
      </c>
      <c r="C4621" s="1">
        <v>5.0</v>
      </c>
      <c r="D4621" s="1">
        <v>10.0</v>
      </c>
      <c r="E4621" s="1">
        <f t="shared" si="1"/>
        <v>21</v>
      </c>
      <c r="F4621" s="1" t="str">
        <f>VLOOKUP(E4621,State_code!$B$1:$C$56, 2, FALSE)</f>
        <v>KY</v>
      </c>
      <c r="G4621" s="1">
        <v>2103.0</v>
      </c>
      <c r="H4621" s="1">
        <v>-2.0</v>
      </c>
      <c r="I4621" s="1" t="s">
        <v>5137</v>
      </c>
      <c r="J4621" s="5">
        <v>2.0</v>
      </c>
    </row>
    <row r="4622" hidden="1">
      <c r="A4622" s="1" t="s">
        <v>5249</v>
      </c>
      <c r="B4622" s="1">
        <v>447953.0</v>
      </c>
      <c r="C4622" s="1">
        <v>8.0</v>
      </c>
      <c r="D4622" s="1">
        <v>24.0</v>
      </c>
      <c r="E4622" s="1">
        <f t="shared" si="1"/>
        <v>6</v>
      </c>
      <c r="F4622" s="1" t="str">
        <f>VLOOKUP(E4622,State_code!$B$1:$C$56, 2, FALSE)</f>
        <v>CA</v>
      </c>
      <c r="G4622" s="1">
        <v>605.0</v>
      </c>
      <c r="H4622" s="1">
        <v>27.0</v>
      </c>
      <c r="I4622" s="1" t="s">
        <v>5249</v>
      </c>
      <c r="J4622" s="5">
        <v>2.0</v>
      </c>
    </row>
    <row r="4623" hidden="1">
      <c r="A4623" s="1" t="s">
        <v>5250</v>
      </c>
      <c r="B4623" s="1">
        <v>447962.0</v>
      </c>
      <c r="C4623" s="1">
        <v>5.0</v>
      </c>
      <c r="D4623" s="1">
        <v>-2.0</v>
      </c>
      <c r="E4623" s="1">
        <f t="shared" si="1"/>
        <v>22</v>
      </c>
      <c r="F4623" s="1" t="str">
        <f>VLOOKUP(E4623,State_code!$B$1:$C$56, 2, FALSE)</f>
        <v>LA</v>
      </c>
      <c r="G4623" s="1">
        <v>2205.0</v>
      </c>
      <c r="H4623" s="1">
        <v>-2.0</v>
      </c>
      <c r="I4623" s="1" t="s">
        <v>5250</v>
      </c>
      <c r="J4623" s="5">
        <v>2.0</v>
      </c>
    </row>
    <row r="4624" hidden="1">
      <c r="A4624" s="1" t="s">
        <v>5251</v>
      </c>
      <c r="B4624" s="1">
        <v>447971.0</v>
      </c>
      <c r="C4624" s="1">
        <v>2.0</v>
      </c>
      <c r="D4624" s="1">
        <v>-2.0</v>
      </c>
      <c r="E4624" s="1">
        <f t="shared" si="1"/>
        <v>24</v>
      </c>
      <c r="F4624" s="1" t="str">
        <f>VLOOKUP(E4624,State_code!$B$1:$C$56, 2, FALSE)</f>
        <v>MD</v>
      </c>
      <c r="G4624" s="1">
        <v>2408.0</v>
      </c>
      <c r="H4624" s="1">
        <v>-2.0</v>
      </c>
      <c r="I4624" s="1" t="s">
        <v>5251</v>
      </c>
      <c r="J4624" s="5">
        <v>4.0</v>
      </c>
    </row>
    <row r="4625" hidden="1">
      <c r="A4625" s="1" t="s">
        <v>5252</v>
      </c>
      <c r="B4625" s="1">
        <v>447980.0</v>
      </c>
      <c r="C4625" s="1">
        <v>3.0</v>
      </c>
      <c r="D4625" s="1">
        <v>-2.0</v>
      </c>
      <c r="E4625" s="1">
        <f t="shared" si="1"/>
        <v>26</v>
      </c>
      <c r="F4625" s="1" t="str">
        <f>VLOOKUP(E4625,State_code!$B$1:$C$56, 2, FALSE)</f>
        <v>MI</v>
      </c>
      <c r="G4625" s="1">
        <v>2603.0</v>
      </c>
      <c r="H4625" s="1">
        <v>-2.0</v>
      </c>
      <c r="I4625" s="1" t="s">
        <v>5252</v>
      </c>
      <c r="J4625" s="5">
        <v>2.0</v>
      </c>
    </row>
    <row r="4626" hidden="1">
      <c r="A4626" s="1" t="s">
        <v>5253</v>
      </c>
      <c r="B4626" s="1">
        <v>447999.0</v>
      </c>
      <c r="C4626" s="1">
        <v>4.0</v>
      </c>
      <c r="D4626" s="1">
        <v>10.0</v>
      </c>
      <c r="E4626" s="1">
        <f t="shared" si="1"/>
        <v>29</v>
      </c>
      <c r="F4626" s="1" t="str">
        <f>VLOOKUP(E4626,State_code!$B$1:$C$56, 2, FALSE)</f>
        <v>MO</v>
      </c>
      <c r="G4626" s="1">
        <v>2905.0</v>
      </c>
      <c r="H4626" s="1">
        <v>-2.0</v>
      </c>
      <c r="I4626" s="1" t="s">
        <v>5253</v>
      </c>
      <c r="J4626" s="5">
        <v>2.0</v>
      </c>
    </row>
    <row r="4627" hidden="1">
      <c r="A4627" s="1" t="s">
        <v>5254</v>
      </c>
      <c r="B4627" s="1">
        <v>448026.0</v>
      </c>
      <c r="C4627" s="1">
        <v>4.0</v>
      </c>
      <c r="D4627" s="1">
        <v>-2.0</v>
      </c>
      <c r="E4627" s="1">
        <f t="shared" si="1"/>
        <v>38</v>
      </c>
      <c r="F4627" s="1" t="str">
        <f>VLOOKUP(E4627,State_code!$B$1:$C$56, 2, FALSE)</f>
        <v>ND</v>
      </c>
      <c r="G4627" s="1">
        <v>3800.0</v>
      </c>
      <c r="H4627" s="1">
        <v>-2.0</v>
      </c>
      <c r="I4627" s="1" t="s">
        <v>5254</v>
      </c>
      <c r="J4627" s="5">
        <v>2.0</v>
      </c>
    </row>
    <row r="4628" hidden="1">
      <c r="A4628" s="1" t="s">
        <v>5255</v>
      </c>
      <c r="B4628" s="1">
        <v>448071.0</v>
      </c>
      <c r="C4628" s="1">
        <v>2.0</v>
      </c>
      <c r="D4628" s="1">
        <v>-2.0</v>
      </c>
      <c r="E4628" s="1">
        <f t="shared" si="1"/>
        <v>36</v>
      </c>
      <c r="F4628" s="1" t="str">
        <f>VLOOKUP(E4628,State_code!$B$1:$C$56, 2, FALSE)</f>
        <v>NY</v>
      </c>
      <c r="G4628" s="1">
        <v>3610.0</v>
      </c>
      <c r="H4628" s="1">
        <v>-2.0</v>
      </c>
      <c r="I4628" s="1" t="s">
        <v>5255</v>
      </c>
      <c r="J4628" s="5">
        <v>1.0</v>
      </c>
    </row>
    <row r="4629" hidden="1">
      <c r="A4629" s="1" t="s">
        <v>5256</v>
      </c>
      <c r="B4629" s="1">
        <v>448123.0</v>
      </c>
      <c r="C4629" s="1">
        <v>9.0</v>
      </c>
      <c r="D4629" s="1">
        <v>-2.0</v>
      </c>
      <c r="E4629" s="1">
        <f t="shared" si="1"/>
        <v>72</v>
      </c>
      <c r="F4629" s="1" t="str">
        <f>VLOOKUP(E4629,State_code!$B$1:$C$56, 2, FALSE)</f>
        <v>PR</v>
      </c>
      <c r="G4629" s="1">
        <v>7298.0</v>
      </c>
      <c r="H4629" s="1">
        <v>-2.0</v>
      </c>
      <c r="I4629" s="1" t="s">
        <v>5256</v>
      </c>
      <c r="J4629" s="5">
        <v>4.0</v>
      </c>
    </row>
    <row r="4630" hidden="1">
      <c r="A4630" s="1" t="s">
        <v>5257</v>
      </c>
      <c r="B4630" s="1">
        <v>448196.0</v>
      </c>
      <c r="C4630" s="1">
        <v>6.0</v>
      </c>
      <c r="D4630" s="1">
        <v>-2.0</v>
      </c>
      <c r="E4630" s="1">
        <f t="shared" si="1"/>
        <v>48</v>
      </c>
      <c r="F4630" s="1" t="str">
        <f>VLOOKUP(E4630,State_code!$B$1:$C$56, 2, FALSE)</f>
        <v>TX</v>
      </c>
      <c r="G4630" s="1">
        <v>4838.0</v>
      </c>
      <c r="H4630" s="1">
        <v>-2.0</v>
      </c>
      <c r="I4630" s="1" t="s">
        <v>5257</v>
      </c>
      <c r="J4630" s="5">
        <v>2.0</v>
      </c>
    </row>
    <row r="4631" hidden="1">
      <c r="A4631" s="1" t="s">
        <v>5258</v>
      </c>
      <c r="B4631" s="1">
        <v>448220.0</v>
      </c>
      <c r="C4631" s="1">
        <v>7.0</v>
      </c>
      <c r="D4631" s="1">
        <v>-2.0</v>
      </c>
      <c r="E4631" s="1">
        <f t="shared" si="1"/>
        <v>49</v>
      </c>
      <c r="F4631" s="1" t="str">
        <f>VLOOKUP(E4631,State_code!$B$1:$C$56, 2, FALSE)</f>
        <v>UT</v>
      </c>
      <c r="G4631" s="1">
        <v>4901.0</v>
      </c>
      <c r="H4631" s="1">
        <v>-2.0</v>
      </c>
      <c r="I4631" s="1" t="s">
        <v>5258</v>
      </c>
      <c r="J4631" s="5">
        <v>3.0</v>
      </c>
    </row>
    <row r="4632" hidden="1">
      <c r="A4632" s="1" t="s">
        <v>5259</v>
      </c>
      <c r="B4632" s="1">
        <v>448239.0</v>
      </c>
      <c r="C4632" s="1">
        <v>7.0</v>
      </c>
      <c r="D4632" s="1">
        <v>26.0</v>
      </c>
      <c r="E4632" s="1">
        <f t="shared" si="1"/>
        <v>49</v>
      </c>
      <c r="F4632" s="1" t="str">
        <f>VLOOKUP(E4632,State_code!$B$1:$C$56, 2, FALSE)</f>
        <v>UT</v>
      </c>
      <c r="G4632" s="1">
        <v>4903.0</v>
      </c>
      <c r="H4632" s="1">
        <v>-2.0</v>
      </c>
      <c r="I4632" s="1" t="s">
        <v>5259</v>
      </c>
      <c r="J4632" s="5">
        <v>2.0</v>
      </c>
    </row>
    <row r="4633" hidden="1">
      <c r="A4633" s="1" t="s">
        <v>5260</v>
      </c>
      <c r="B4633" s="1">
        <v>448248.0</v>
      </c>
      <c r="C4633" s="1">
        <v>7.0</v>
      </c>
      <c r="D4633" s="1">
        <v>-2.0</v>
      </c>
      <c r="E4633" s="1">
        <f t="shared" si="1"/>
        <v>49</v>
      </c>
      <c r="F4633" s="1" t="str">
        <f>VLOOKUP(E4633,State_code!$B$1:$C$56, 2, FALSE)</f>
        <v>UT</v>
      </c>
      <c r="G4633" s="1">
        <v>4904.0</v>
      </c>
      <c r="H4633" s="1">
        <v>-2.0</v>
      </c>
      <c r="I4633" s="1" t="s">
        <v>5260</v>
      </c>
      <c r="J4633" s="5">
        <v>2.0</v>
      </c>
    </row>
    <row r="4634" hidden="1">
      <c r="A4634" s="1" t="s">
        <v>5261</v>
      </c>
      <c r="B4634" s="1">
        <v>448257.0</v>
      </c>
      <c r="C4634" s="1">
        <v>5.0</v>
      </c>
      <c r="D4634" s="1">
        <v>-2.0</v>
      </c>
      <c r="E4634" s="1">
        <f t="shared" si="1"/>
        <v>51</v>
      </c>
      <c r="F4634" s="1" t="str">
        <f>VLOOKUP(E4634,State_code!$B$1:$C$56, 2, FALSE)</f>
        <v>VA</v>
      </c>
      <c r="G4634" s="1">
        <v>5111.0</v>
      </c>
      <c r="H4634" s="1">
        <v>-2.0</v>
      </c>
      <c r="I4634" s="1" t="s">
        <v>5261</v>
      </c>
      <c r="J4634" s="5">
        <v>2.0</v>
      </c>
    </row>
    <row r="4635" hidden="1">
      <c r="A4635" s="1" t="s">
        <v>5262</v>
      </c>
      <c r="B4635" s="1">
        <v>448275.0</v>
      </c>
      <c r="C4635" s="1">
        <v>5.0</v>
      </c>
      <c r="D4635" s="1">
        <v>-2.0</v>
      </c>
      <c r="E4635" s="1">
        <f t="shared" si="1"/>
        <v>54</v>
      </c>
      <c r="F4635" s="1" t="str">
        <f>VLOOKUP(E4635,State_code!$B$1:$C$56, 2, FALSE)</f>
        <v>WV</v>
      </c>
      <c r="G4635" s="1">
        <v>5401.0</v>
      </c>
      <c r="H4635" s="1">
        <v>-2.0</v>
      </c>
      <c r="I4635" s="1" t="s">
        <v>5262</v>
      </c>
      <c r="J4635" s="5">
        <v>3.0</v>
      </c>
    </row>
    <row r="4636" hidden="1">
      <c r="A4636" s="1" t="s">
        <v>5263</v>
      </c>
      <c r="B4636" s="1">
        <v>448336.0</v>
      </c>
      <c r="C4636" s="1">
        <v>5.0</v>
      </c>
      <c r="D4636" s="1">
        <v>-2.0</v>
      </c>
      <c r="E4636" s="1">
        <f t="shared" si="1"/>
        <v>5</v>
      </c>
      <c r="F4636" s="1" t="str">
        <f>VLOOKUP(E4636,State_code!$B$1:$C$56, 2, FALSE)</f>
        <v>AR</v>
      </c>
      <c r="G4636" s="1">
        <v>502.0</v>
      </c>
      <c r="H4636" s="1">
        <v>-2.0</v>
      </c>
      <c r="I4636" s="1" t="s">
        <v>5263</v>
      </c>
      <c r="J4636" s="5">
        <v>2.0</v>
      </c>
    </row>
    <row r="4637" hidden="1">
      <c r="A4637" s="1" t="s">
        <v>5264</v>
      </c>
      <c r="B4637" s="1">
        <v>448372.0</v>
      </c>
      <c r="C4637" s="1">
        <v>8.0</v>
      </c>
      <c r="D4637" s="1">
        <v>10.0</v>
      </c>
      <c r="E4637" s="1">
        <f t="shared" si="1"/>
        <v>6</v>
      </c>
      <c r="F4637" s="1" t="str">
        <f>VLOOKUP(E4637,State_code!$B$1:$C$56, 2, FALSE)</f>
        <v>CA</v>
      </c>
      <c r="G4637" s="1">
        <v>606.0</v>
      </c>
      <c r="H4637" s="1">
        <v>-2.0</v>
      </c>
      <c r="I4637" s="1" t="s">
        <v>5264</v>
      </c>
      <c r="J4637" s="5">
        <v>2.0</v>
      </c>
    </row>
    <row r="4638" hidden="1">
      <c r="A4638" s="1" t="s">
        <v>5265</v>
      </c>
      <c r="B4638" s="1">
        <v>448381.0</v>
      </c>
      <c r="C4638" s="1">
        <v>8.0</v>
      </c>
      <c r="D4638" s="1">
        <v>-2.0</v>
      </c>
      <c r="E4638" s="1">
        <f t="shared" si="1"/>
        <v>6</v>
      </c>
      <c r="F4638" s="1" t="str">
        <f>VLOOKUP(E4638,State_code!$B$1:$C$56, 2, FALSE)</f>
        <v>CA</v>
      </c>
      <c r="G4638" s="1">
        <v>620.0</v>
      </c>
      <c r="H4638" s="1">
        <v>-2.0</v>
      </c>
      <c r="I4638" s="1" t="s">
        <v>5265</v>
      </c>
      <c r="J4638" s="5">
        <v>2.0</v>
      </c>
    </row>
    <row r="4639" hidden="1">
      <c r="A4639" s="1" t="s">
        <v>5266</v>
      </c>
      <c r="B4639" s="1">
        <v>448424.0</v>
      </c>
      <c r="C4639" s="1">
        <v>6.0</v>
      </c>
      <c r="D4639" s="1">
        <v>-2.0</v>
      </c>
      <c r="E4639" s="1">
        <f t="shared" si="1"/>
        <v>40</v>
      </c>
      <c r="F4639" s="1" t="str">
        <f>VLOOKUP(E4639,State_code!$B$1:$C$56, 2, FALSE)</f>
        <v>OK</v>
      </c>
      <c r="G4639" s="1">
        <v>4001.0</v>
      </c>
      <c r="H4639" s="1">
        <v>-2.0</v>
      </c>
      <c r="I4639" s="1" t="s">
        <v>5266</v>
      </c>
      <c r="J4639" s="5">
        <v>2.0</v>
      </c>
    </row>
    <row r="4640" hidden="1">
      <c r="A4640" s="1" t="s">
        <v>5267</v>
      </c>
      <c r="B4640" s="1">
        <v>448433.0</v>
      </c>
      <c r="C4640" s="1">
        <v>8.0</v>
      </c>
      <c r="D4640" s="1">
        <v>11.0</v>
      </c>
      <c r="E4640" s="1">
        <f t="shared" si="1"/>
        <v>6</v>
      </c>
      <c r="F4640" s="1" t="str">
        <f>VLOOKUP(E4640,State_code!$B$1:$C$56, 2, FALSE)</f>
        <v>CA</v>
      </c>
      <c r="G4640" s="1">
        <v>606.0</v>
      </c>
      <c r="H4640" s="1">
        <v>-2.0</v>
      </c>
      <c r="I4640" s="1" t="s">
        <v>5267</v>
      </c>
      <c r="J4640" s="5">
        <v>2.0</v>
      </c>
    </row>
    <row r="4641" hidden="1">
      <c r="A4641" s="1" t="s">
        <v>5268</v>
      </c>
      <c r="B4641" s="1">
        <v>448594.0</v>
      </c>
      <c r="C4641" s="1">
        <v>8.0</v>
      </c>
      <c r="D4641" s="1">
        <v>2.0</v>
      </c>
      <c r="E4641" s="1">
        <f t="shared" si="1"/>
        <v>6</v>
      </c>
      <c r="F4641" s="1" t="str">
        <f>VLOOKUP(E4641,State_code!$B$1:$C$56, 2, FALSE)</f>
        <v>CA</v>
      </c>
      <c r="G4641" s="1">
        <v>620.0</v>
      </c>
      <c r="H4641" s="1">
        <v>-2.0</v>
      </c>
      <c r="I4641" s="1" t="s">
        <v>5268</v>
      </c>
      <c r="J4641" s="5">
        <v>2.0</v>
      </c>
    </row>
    <row r="4642" hidden="1">
      <c r="A4642" s="1" t="s">
        <v>5269</v>
      </c>
      <c r="B4642" s="1">
        <v>448600.0</v>
      </c>
      <c r="C4642" s="1">
        <v>3.0</v>
      </c>
      <c r="D4642" s="1">
        <v>8.0</v>
      </c>
      <c r="E4642" s="1">
        <f t="shared" si="1"/>
        <v>39</v>
      </c>
      <c r="F4642" s="1" t="str">
        <f>VLOOKUP(E4642,State_code!$B$1:$C$56, 2, FALSE)</f>
        <v>OH</v>
      </c>
      <c r="G4642" s="1">
        <v>3907.0</v>
      </c>
      <c r="H4642" s="1">
        <v>-2.0</v>
      </c>
      <c r="I4642" s="1" t="s">
        <v>5269</v>
      </c>
      <c r="J4642" s="5">
        <v>2.0</v>
      </c>
    </row>
    <row r="4643" hidden="1">
      <c r="A4643" s="1" t="s">
        <v>5270</v>
      </c>
      <c r="B4643" s="1">
        <v>448637.0</v>
      </c>
      <c r="C4643" s="1">
        <v>8.0</v>
      </c>
      <c r="D4643" s="1">
        <v>-2.0</v>
      </c>
      <c r="E4643" s="1">
        <f t="shared" si="1"/>
        <v>6</v>
      </c>
      <c r="F4643" s="1" t="str">
        <f>VLOOKUP(E4643,State_code!$B$1:$C$56, 2, FALSE)</f>
        <v>CA</v>
      </c>
      <c r="G4643" s="1">
        <v>613.0</v>
      </c>
      <c r="H4643" s="1">
        <v>-2.0</v>
      </c>
      <c r="I4643" s="1" t="s">
        <v>5270</v>
      </c>
      <c r="J4643" s="5">
        <v>2.0</v>
      </c>
    </row>
    <row r="4644" hidden="1">
      <c r="A4644" s="1" t="s">
        <v>5271</v>
      </c>
      <c r="B4644" s="1">
        <v>448646.0</v>
      </c>
      <c r="C4644" s="1">
        <v>5.0</v>
      </c>
      <c r="D4644" s="1">
        <v>-2.0</v>
      </c>
      <c r="E4644" s="1">
        <f t="shared" si="1"/>
        <v>22</v>
      </c>
      <c r="F4644" s="1" t="str">
        <f>VLOOKUP(E4644,State_code!$B$1:$C$56, 2, FALSE)</f>
        <v>LA</v>
      </c>
      <c r="G4644" s="1">
        <v>2206.0</v>
      </c>
      <c r="H4644" s="1">
        <v>-2.0</v>
      </c>
      <c r="I4644" s="1" t="s">
        <v>5271</v>
      </c>
      <c r="J4644" s="5">
        <v>2.0</v>
      </c>
    </row>
    <row r="4645" hidden="1">
      <c r="A4645" s="1" t="s">
        <v>5272</v>
      </c>
      <c r="B4645" s="1">
        <v>448673.0</v>
      </c>
      <c r="C4645" s="1">
        <v>3.0</v>
      </c>
      <c r="D4645" s="1">
        <v>14.0</v>
      </c>
      <c r="E4645" s="1">
        <f t="shared" si="1"/>
        <v>17</v>
      </c>
      <c r="F4645" s="1" t="str">
        <f>VLOOKUP(E4645,State_code!$B$1:$C$56, 2, FALSE)</f>
        <v>IL</v>
      </c>
      <c r="G4645" s="1">
        <v>1717.0</v>
      </c>
      <c r="H4645" s="1">
        <v>-2.0</v>
      </c>
      <c r="I4645" s="1" t="s">
        <v>5272</v>
      </c>
      <c r="J4645" s="5">
        <v>4.0</v>
      </c>
    </row>
    <row r="4646" hidden="1">
      <c r="A4646" s="1" t="s">
        <v>5273</v>
      </c>
      <c r="B4646" s="1">
        <v>448691.0</v>
      </c>
      <c r="C4646" s="1">
        <v>2.0</v>
      </c>
      <c r="D4646" s="1">
        <v>32.0</v>
      </c>
      <c r="E4646" s="1">
        <f t="shared" si="1"/>
        <v>42</v>
      </c>
      <c r="F4646" s="1" t="str">
        <f>VLOOKUP(E4646,State_code!$B$1:$C$56, 2, FALSE)</f>
        <v>PA</v>
      </c>
      <c r="G4646" s="1">
        <v>4207.0</v>
      </c>
      <c r="H4646" s="1">
        <v>-2.0</v>
      </c>
      <c r="I4646" s="1" t="s">
        <v>5273</v>
      </c>
      <c r="J4646" s="5">
        <v>2.0</v>
      </c>
    </row>
    <row r="4647" hidden="1">
      <c r="A4647" s="1" t="s">
        <v>5274</v>
      </c>
      <c r="B4647" s="1">
        <v>448770.0</v>
      </c>
      <c r="C4647" s="1">
        <v>2.0</v>
      </c>
      <c r="D4647" s="1">
        <v>-2.0</v>
      </c>
      <c r="E4647" s="1">
        <f t="shared" si="1"/>
        <v>42</v>
      </c>
      <c r="F4647" s="1" t="str">
        <f>VLOOKUP(E4647,State_code!$B$1:$C$56, 2, FALSE)</f>
        <v>PA</v>
      </c>
      <c r="G4647" s="1">
        <v>4201.0</v>
      </c>
      <c r="H4647" s="1">
        <v>-2.0</v>
      </c>
      <c r="I4647" s="1" t="s">
        <v>5274</v>
      </c>
      <c r="J4647" s="5">
        <v>2.0</v>
      </c>
    </row>
    <row r="4648" hidden="1">
      <c r="A4648" s="1" t="s">
        <v>5275</v>
      </c>
      <c r="B4648" s="1">
        <v>448798.0</v>
      </c>
      <c r="C4648" s="1">
        <v>3.0</v>
      </c>
      <c r="D4648" s="1">
        <v>-2.0</v>
      </c>
      <c r="E4648" s="1">
        <f t="shared" si="1"/>
        <v>55</v>
      </c>
      <c r="F4648" s="1" t="str">
        <f>VLOOKUP(E4648,State_code!$B$1:$C$56, 2, FALSE)</f>
        <v>WI</v>
      </c>
      <c r="G4648" s="1">
        <v>5504.0</v>
      </c>
      <c r="H4648" s="1">
        <v>-2.0</v>
      </c>
      <c r="I4648" s="1" t="s">
        <v>5275</v>
      </c>
      <c r="J4648" s="5">
        <v>3.0</v>
      </c>
    </row>
    <row r="4649" hidden="1">
      <c r="A4649" s="1" t="s">
        <v>5276</v>
      </c>
      <c r="B4649" s="1">
        <v>448859.0</v>
      </c>
      <c r="C4649" s="1">
        <v>2.0</v>
      </c>
      <c r="D4649" s="1">
        <v>11.0</v>
      </c>
      <c r="E4649" s="1">
        <f t="shared" si="1"/>
        <v>42</v>
      </c>
      <c r="F4649" s="1" t="str">
        <f>VLOOKUP(E4649,State_code!$B$1:$C$56, 2, FALSE)</f>
        <v>PA</v>
      </c>
      <c r="G4649" s="1">
        <v>4207.0</v>
      </c>
      <c r="H4649" s="1">
        <v>-2.0</v>
      </c>
      <c r="I4649" s="1" t="s">
        <v>5276</v>
      </c>
      <c r="J4649" s="5">
        <v>2.0</v>
      </c>
    </row>
    <row r="4650" hidden="1">
      <c r="A4650" s="1" t="s">
        <v>5277</v>
      </c>
      <c r="B4650" s="1">
        <v>448895.0</v>
      </c>
      <c r="C4650" s="1">
        <v>8.0</v>
      </c>
      <c r="D4650" s="1">
        <v>-2.0</v>
      </c>
      <c r="E4650" s="1">
        <f t="shared" si="1"/>
        <v>6</v>
      </c>
      <c r="F4650" s="1" t="str">
        <f>VLOOKUP(E4650,State_code!$B$1:$C$56, 2, FALSE)</f>
        <v>CA</v>
      </c>
      <c r="G4650" s="1">
        <v>620.0</v>
      </c>
      <c r="H4650" s="1">
        <v>-2.0</v>
      </c>
      <c r="I4650" s="1" t="s">
        <v>5277</v>
      </c>
      <c r="J4650" s="5">
        <v>2.0</v>
      </c>
    </row>
    <row r="4651" hidden="1">
      <c r="A4651" s="1" t="s">
        <v>5278</v>
      </c>
      <c r="B4651" s="1">
        <v>449038.0</v>
      </c>
      <c r="C4651" s="1">
        <v>5.0</v>
      </c>
      <c r="D4651" s="1">
        <v>19.0</v>
      </c>
      <c r="E4651" s="1">
        <f t="shared" si="1"/>
        <v>12</v>
      </c>
      <c r="F4651" s="1" t="str">
        <f>VLOOKUP(E4651,State_code!$B$1:$C$56, 2, FALSE)</f>
        <v>FL</v>
      </c>
      <c r="G4651" s="1">
        <v>1214.0</v>
      </c>
      <c r="H4651" s="1">
        <v>-2.0</v>
      </c>
      <c r="I4651" s="1" t="s">
        <v>5278</v>
      </c>
      <c r="J4651" s="5">
        <v>2.0</v>
      </c>
    </row>
    <row r="4652" hidden="1">
      <c r="A4652" s="1" t="s">
        <v>5279</v>
      </c>
      <c r="B4652" s="1">
        <v>449074.0</v>
      </c>
      <c r="C4652" s="1">
        <v>8.0</v>
      </c>
      <c r="D4652" s="1">
        <v>10.0</v>
      </c>
      <c r="E4652" s="1">
        <f t="shared" si="1"/>
        <v>53</v>
      </c>
      <c r="F4652" s="1" t="str">
        <f>VLOOKUP(E4652,State_code!$B$1:$C$56, 2, FALSE)</f>
        <v>WA</v>
      </c>
      <c r="G4652" s="1">
        <v>5309.0</v>
      </c>
      <c r="H4652" s="1">
        <v>-2.0</v>
      </c>
      <c r="I4652" s="1" t="s">
        <v>5279</v>
      </c>
      <c r="J4652" s="5">
        <v>2.0</v>
      </c>
    </row>
    <row r="4653" hidden="1">
      <c r="A4653" s="1" t="s">
        <v>5280</v>
      </c>
      <c r="B4653" s="1">
        <v>449083.0</v>
      </c>
      <c r="C4653" s="1">
        <v>5.0</v>
      </c>
      <c r="D4653" s="1">
        <v>7.0</v>
      </c>
      <c r="E4653" s="1">
        <f t="shared" si="1"/>
        <v>12</v>
      </c>
      <c r="F4653" s="1" t="str">
        <f>VLOOKUP(E4653,State_code!$B$1:$C$56, 2, FALSE)</f>
        <v>FL</v>
      </c>
      <c r="G4653" s="1">
        <v>1227.0</v>
      </c>
      <c r="H4653" s="1">
        <v>-2.0</v>
      </c>
      <c r="I4653" s="1" t="s">
        <v>5280</v>
      </c>
      <c r="J4653" s="5">
        <v>2.0</v>
      </c>
    </row>
    <row r="4654" hidden="1">
      <c r="A4654" s="1" t="s">
        <v>5281</v>
      </c>
      <c r="B4654" s="1">
        <v>449092.0</v>
      </c>
      <c r="C4654" s="1">
        <v>5.0</v>
      </c>
      <c r="D4654" s="1">
        <v>9.0</v>
      </c>
      <c r="E4654" s="1">
        <f t="shared" si="1"/>
        <v>12</v>
      </c>
      <c r="F4654" s="1" t="str">
        <f>VLOOKUP(E4654,State_code!$B$1:$C$56, 2, FALSE)</f>
        <v>FL</v>
      </c>
      <c r="G4654" s="1">
        <v>1226.0</v>
      </c>
      <c r="H4654" s="1">
        <v>-2.0</v>
      </c>
      <c r="I4654" s="1" t="s">
        <v>5281</v>
      </c>
      <c r="J4654" s="5">
        <v>2.0</v>
      </c>
    </row>
    <row r="4655" hidden="1">
      <c r="A4655" s="1" t="s">
        <v>5282</v>
      </c>
      <c r="B4655" s="1">
        <v>449135.0</v>
      </c>
      <c r="C4655" s="1">
        <v>9.0</v>
      </c>
      <c r="D4655" s="1">
        <v>26.0</v>
      </c>
      <c r="E4655" s="1">
        <f t="shared" si="1"/>
        <v>72</v>
      </c>
      <c r="F4655" s="1" t="str">
        <f>VLOOKUP(E4655,State_code!$B$1:$C$56, 2, FALSE)</f>
        <v>PR</v>
      </c>
      <c r="G4655" s="1">
        <v>7298.0</v>
      </c>
      <c r="H4655" s="1">
        <v>-2.0</v>
      </c>
      <c r="I4655" s="1" t="s">
        <v>5282</v>
      </c>
      <c r="J4655" s="5">
        <v>2.0</v>
      </c>
    </row>
    <row r="4656" hidden="1">
      <c r="A4656" s="1" t="s">
        <v>5283</v>
      </c>
      <c r="B4656" s="1">
        <v>449250.0</v>
      </c>
      <c r="C4656" s="1">
        <v>6.0</v>
      </c>
      <c r="D4656" s="1">
        <v>10.0</v>
      </c>
      <c r="E4656" s="1">
        <f t="shared" si="1"/>
        <v>48</v>
      </c>
      <c r="F4656" s="1" t="str">
        <f>VLOOKUP(E4656,State_code!$B$1:$C$56, 2, FALSE)</f>
        <v>TX</v>
      </c>
      <c r="G4656" s="1">
        <v>4820.0</v>
      </c>
      <c r="H4656" s="1">
        <v>-2.0</v>
      </c>
      <c r="I4656" s="1" t="s">
        <v>5283</v>
      </c>
      <c r="J4656" s="5">
        <v>2.0</v>
      </c>
    </row>
    <row r="4657" hidden="1">
      <c r="A4657" s="1" t="s">
        <v>2870</v>
      </c>
      <c r="B4657" s="1">
        <v>449311.0</v>
      </c>
      <c r="C4657" s="1">
        <v>2.0</v>
      </c>
      <c r="D4657" s="1">
        <v>-2.0</v>
      </c>
      <c r="E4657" s="1">
        <f t="shared" si="1"/>
        <v>36</v>
      </c>
      <c r="F4657" s="1" t="str">
        <f>VLOOKUP(E4657,State_code!$B$1:$C$56, 2, FALSE)</f>
        <v>NY</v>
      </c>
      <c r="G4657" s="1">
        <v>3613.0</v>
      </c>
      <c r="H4657" s="1">
        <v>-2.0</v>
      </c>
      <c r="I4657" s="1" t="s">
        <v>2870</v>
      </c>
      <c r="J4657" s="5">
        <v>2.0</v>
      </c>
    </row>
    <row r="4658" hidden="1">
      <c r="A4658" s="1" t="s">
        <v>5284</v>
      </c>
      <c r="B4658" s="1">
        <v>449320.0</v>
      </c>
      <c r="C4658" s="1">
        <v>2.0</v>
      </c>
      <c r="D4658" s="1">
        <v>-2.0</v>
      </c>
      <c r="E4658" s="1">
        <f t="shared" si="1"/>
        <v>36</v>
      </c>
      <c r="F4658" s="1" t="str">
        <f>VLOOKUP(E4658,State_code!$B$1:$C$56, 2, FALSE)</f>
        <v>NY</v>
      </c>
      <c r="G4658" s="1">
        <v>3614.0</v>
      </c>
      <c r="H4658" s="1">
        <v>-2.0</v>
      </c>
      <c r="I4658" s="1" t="s">
        <v>5284</v>
      </c>
      <c r="J4658" s="5">
        <v>2.0</v>
      </c>
    </row>
    <row r="4659" hidden="1">
      <c r="A4659" s="1" t="s">
        <v>5285</v>
      </c>
      <c r="B4659" s="1">
        <v>449339.0</v>
      </c>
      <c r="C4659" s="1">
        <v>5.0</v>
      </c>
      <c r="D4659" s="1">
        <v>18.0</v>
      </c>
      <c r="E4659" s="1">
        <f t="shared" si="1"/>
        <v>54</v>
      </c>
      <c r="F4659" s="1" t="str">
        <f>VLOOKUP(E4659,State_code!$B$1:$C$56, 2, FALSE)</f>
        <v>WV</v>
      </c>
      <c r="G4659" s="1">
        <v>5402.0</v>
      </c>
      <c r="H4659" s="1">
        <v>-2.0</v>
      </c>
      <c r="I4659" s="1" t="s">
        <v>5285</v>
      </c>
      <c r="J4659" s="5">
        <v>2.0</v>
      </c>
    </row>
    <row r="4660" hidden="1">
      <c r="A4660" s="1" t="s">
        <v>5286</v>
      </c>
      <c r="B4660" s="1">
        <v>449348.0</v>
      </c>
      <c r="C4660" s="1">
        <v>5.0</v>
      </c>
      <c r="D4660" s="1">
        <v>24.0</v>
      </c>
      <c r="E4660" s="1">
        <f t="shared" si="1"/>
        <v>1</v>
      </c>
      <c r="F4660" s="1" t="str">
        <f>VLOOKUP(E4660,State_code!$B$1:$C$56, 2, FALSE)</f>
        <v>AL</v>
      </c>
      <c r="G4660" s="1">
        <v>105.0</v>
      </c>
      <c r="H4660" s="1">
        <v>42.0</v>
      </c>
      <c r="I4660" s="1" t="s">
        <v>5286</v>
      </c>
      <c r="J4660" s="5">
        <v>2.0</v>
      </c>
    </row>
    <row r="4661" hidden="1">
      <c r="A4661" s="1" t="s">
        <v>5287</v>
      </c>
      <c r="B4661" s="1">
        <v>449357.0</v>
      </c>
      <c r="C4661" s="1">
        <v>8.0</v>
      </c>
      <c r="D4661" s="1">
        <v>-2.0</v>
      </c>
      <c r="E4661" s="1">
        <f t="shared" si="1"/>
        <v>6</v>
      </c>
      <c r="F4661" s="1" t="str">
        <f>VLOOKUP(E4661,State_code!$B$1:$C$56, 2, FALSE)</f>
        <v>CA</v>
      </c>
      <c r="G4661" s="1">
        <v>625.0</v>
      </c>
      <c r="H4661" s="1">
        <v>-2.0</v>
      </c>
      <c r="I4661" s="1" t="s">
        <v>5287</v>
      </c>
      <c r="J4661" s="5">
        <v>2.0</v>
      </c>
    </row>
    <row r="4662" hidden="1">
      <c r="A4662" s="1" t="s">
        <v>5288</v>
      </c>
      <c r="B4662" s="1">
        <v>449384.0</v>
      </c>
      <c r="C4662" s="1">
        <v>8.0</v>
      </c>
      <c r="D4662" s="1">
        <v>30.0</v>
      </c>
      <c r="E4662" s="1">
        <f t="shared" si="1"/>
        <v>6</v>
      </c>
      <c r="F4662" s="1" t="str">
        <f>VLOOKUP(E4662,State_code!$B$1:$C$56, 2, FALSE)</f>
        <v>CA</v>
      </c>
      <c r="G4662" s="1">
        <v>630.0</v>
      </c>
      <c r="H4662" s="1">
        <v>-2.0</v>
      </c>
      <c r="I4662" s="1" t="s">
        <v>5288</v>
      </c>
      <c r="J4662" s="5">
        <v>2.0</v>
      </c>
    </row>
    <row r="4663" hidden="1">
      <c r="A4663" s="1" t="s">
        <v>5289</v>
      </c>
      <c r="B4663" s="1">
        <v>449393.0</v>
      </c>
      <c r="C4663" s="1">
        <v>8.0</v>
      </c>
      <c r="D4663" s="1">
        <v>-2.0</v>
      </c>
      <c r="E4663" s="1">
        <f t="shared" si="1"/>
        <v>6</v>
      </c>
      <c r="F4663" s="1" t="str">
        <f>VLOOKUP(E4663,State_code!$B$1:$C$56, 2, FALSE)</f>
        <v>CA</v>
      </c>
      <c r="G4663" s="1">
        <v>641.0</v>
      </c>
      <c r="H4663" s="1">
        <v>-2.0</v>
      </c>
      <c r="I4663" s="1" t="s">
        <v>5289</v>
      </c>
      <c r="J4663" s="5">
        <v>2.0</v>
      </c>
    </row>
    <row r="4664" hidden="1">
      <c r="A4664" s="1" t="s">
        <v>5290</v>
      </c>
      <c r="B4664" s="1">
        <v>449445.0</v>
      </c>
      <c r="C4664" s="1">
        <v>8.0</v>
      </c>
      <c r="D4664" s="1">
        <v>10.0</v>
      </c>
      <c r="E4664" s="1">
        <f t="shared" si="1"/>
        <v>6</v>
      </c>
      <c r="F4664" s="1" t="str">
        <f>VLOOKUP(E4664,State_code!$B$1:$C$56, 2, FALSE)</f>
        <v>CA</v>
      </c>
      <c r="G4664" s="1">
        <v>632.0</v>
      </c>
      <c r="H4664" s="1">
        <v>-2.0</v>
      </c>
      <c r="I4664" s="1" t="s">
        <v>5290</v>
      </c>
      <c r="J4664" s="5">
        <v>2.0</v>
      </c>
    </row>
    <row r="4665" hidden="1">
      <c r="A4665" s="1" t="s">
        <v>5291</v>
      </c>
      <c r="B4665" s="1">
        <v>449454.0</v>
      </c>
      <c r="C4665" s="1">
        <v>7.0</v>
      </c>
      <c r="D4665" s="1">
        <v>-2.0</v>
      </c>
      <c r="E4665" s="1">
        <f t="shared" si="1"/>
        <v>8</v>
      </c>
      <c r="F4665" s="1" t="str">
        <f>VLOOKUP(E4665,State_code!$B$1:$C$56, 2, FALSE)</f>
        <v>CO</v>
      </c>
      <c r="G4665" s="1">
        <v>808.0</v>
      </c>
      <c r="H4665" s="1">
        <v>-2.0</v>
      </c>
      <c r="I4665" s="1" t="s">
        <v>5291</v>
      </c>
      <c r="J4665" s="5">
        <v>3.0</v>
      </c>
    </row>
    <row r="4666" hidden="1">
      <c r="A4666" s="1" t="s">
        <v>5292</v>
      </c>
      <c r="B4666" s="1">
        <v>449463.0</v>
      </c>
      <c r="C4666" s="1">
        <v>1.0</v>
      </c>
      <c r="D4666" s="1">
        <v>-2.0</v>
      </c>
      <c r="E4666" s="1">
        <f t="shared" si="1"/>
        <v>9</v>
      </c>
      <c r="F4666" s="1" t="str">
        <f>VLOOKUP(E4666,State_code!$B$1:$C$56, 2, FALSE)</f>
        <v>CT</v>
      </c>
      <c r="G4666" s="1">
        <v>903.0</v>
      </c>
      <c r="H4666" s="1">
        <v>-2.0</v>
      </c>
      <c r="I4666" s="1" t="s">
        <v>5292</v>
      </c>
      <c r="J4666" s="5">
        <v>2.0</v>
      </c>
    </row>
    <row r="4667" hidden="1">
      <c r="A4667" s="1" t="s">
        <v>5293</v>
      </c>
      <c r="B4667" s="1">
        <v>449472.0</v>
      </c>
      <c r="C4667" s="1">
        <v>2.0</v>
      </c>
      <c r="D4667" s="1">
        <v>-2.0</v>
      </c>
      <c r="E4667" s="1">
        <f t="shared" si="1"/>
        <v>10</v>
      </c>
      <c r="F4667" s="1" t="str">
        <f>VLOOKUP(E4667,State_code!$B$1:$C$56, 2, FALSE)</f>
        <v>DE</v>
      </c>
      <c r="G4667" s="1">
        <v>1000.0</v>
      </c>
      <c r="H4667" s="1">
        <v>-2.0</v>
      </c>
      <c r="I4667" s="1" t="s">
        <v>5293</v>
      </c>
      <c r="J4667" s="5">
        <v>2.0</v>
      </c>
    </row>
    <row r="4668" hidden="1">
      <c r="A4668" s="1" t="s">
        <v>5294</v>
      </c>
      <c r="B4668" s="1">
        <v>449481.0</v>
      </c>
      <c r="C4668" s="1">
        <v>5.0</v>
      </c>
      <c r="D4668" s="1">
        <v>26.0</v>
      </c>
      <c r="E4668" s="1">
        <f t="shared" si="1"/>
        <v>12</v>
      </c>
      <c r="F4668" s="1" t="str">
        <f>VLOOKUP(E4668,State_code!$B$1:$C$56, 2, FALSE)</f>
        <v>FL</v>
      </c>
      <c r="G4668" s="1">
        <v>1203.0</v>
      </c>
      <c r="H4668" s="1">
        <v>-2.0</v>
      </c>
      <c r="I4668" s="1" t="s">
        <v>5294</v>
      </c>
      <c r="J4668" s="5">
        <v>2.0</v>
      </c>
    </row>
    <row r="4669" hidden="1">
      <c r="A4669" s="1" t="s">
        <v>5295</v>
      </c>
      <c r="B4669" s="1">
        <v>449490.0</v>
      </c>
      <c r="C4669" s="1">
        <v>5.0</v>
      </c>
      <c r="D4669" s="1">
        <v>-2.0</v>
      </c>
      <c r="E4669" s="1">
        <f t="shared" si="1"/>
        <v>12</v>
      </c>
      <c r="F4669" s="1" t="str">
        <f>VLOOKUP(E4669,State_code!$B$1:$C$56, 2, FALSE)</f>
        <v>FL</v>
      </c>
      <c r="G4669" s="1">
        <v>1222.0</v>
      </c>
      <c r="H4669" s="1">
        <v>-2.0</v>
      </c>
      <c r="I4669" s="1" t="s">
        <v>5295</v>
      </c>
      <c r="J4669" s="5">
        <v>2.0</v>
      </c>
    </row>
    <row r="4670" hidden="1">
      <c r="A4670" s="1" t="s">
        <v>5296</v>
      </c>
      <c r="B4670" s="1">
        <v>449506.0</v>
      </c>
      <c r="C4670" s="1">
        <v>5.0</v>
      </c>
      <c r="D4670" s="1">
        <v>10.0</v>
      </c>
      <c r="E4670" s="1">
        <f t="shared" si="1"/>
        <v>12</v>
      </c>
      <c r="F4670" s="1" t="str">
        <f>VLOOKUP(E4670,State_code!$B$1:$C$56, 2, FALSE)</f>
        <v>FL</v>
      </c>
      <c r="G4670" s="1">
        <v>1227.0</v>
      </c>
      <c r="H4670" s="1">
        <v>-2.0</v>
      </c>
      <c r="I4670" s="1" t="s">
        <v>5296</v>
      </c>
      <c r="J4670" s="5">
        <v>2.0</v>
      </c>
    </row>
    <row r="4671" hidden="1">
      <c r="A4671" s="1" t="s">
        <v>5297</v>
      </c>
      <c r="B4671" s="1">
        <v>449524.0</v>
      </c>
      <c r="C4671" s="1">
        <v>5.0</v>
      </c>
      <c r="D4671" s="1">
        <v>10.0</v>
      </c>
      <c r="E4671" s="1">
        <f t="shared" si="1"/>
        <v>12</v>
      </c>
      <c r="F4671" s="1" t="str">
        <f>VLOOKUP(E4671,State_code!$B$1:$C$56, 2, FALSE)</f>
        <v>FL</v>
      </c>
      <c r="G4671" s="1">
        <v>1203.0</v>
      </c>
      <c r="H4671" s="1">
        <v>-2.0</v>
      </c>
      <c r="I4671" s="1" t="s">
        <v>5297</v>
      </c>
      <c r="J4671" s="5">
        <v>2.0</v>
      </c>
    </row>
    <row r="4672" hidden="1">
      <c r="A4672" s="1" t="s">
        <v>5298</v>
      </c>
      <c r="B4672" s="1">
        <v>449533.0</v>
      </c>
      <c r="C4672" s="1">
        <v>5.0</v>
      </c>
      <c r="D4672" s="1">
        <v>-2.0</v>
      </c>
      <c r="E4672" s="1">
        <f t="shared" si="1"/>
        <v>12</v>
      </c>
      <c r="F4672" s="1" t="str">
        <f>VLOOKUP(E4672,State_code!$B$1:$C$56, 2, FALSE)</f>
        <v>FL</v>
      </c>
      <c r="G4672" s="1">
        <v>1201.0</v>
      </c>
      <c r="H4672" s="1">
        <v>-2.0</v>
      </c>
      <c r="I4672" s="1" t="s">
        <v>5298</v>
      </c>
      <c r="J4672" s="5">
        <v>2.0</v>
      </c>
    </row>
    <row r="4673" hidden="1">
      <c r="A4673" s="1" t="s">
        <v>5299</v>
      </c>
      <c r="B4673" s="1">
        <v>449597.0</v>
      </c>
      <c r="C4673" s="1">
        <v>3.0</v>
      </c>
      <c r="D4673" s="1">
        <v>-2.0</v>
      </c>
      <c r="E4673" s="1">
        <f t="shared" si="1"/>
        <v>18</v>
      </c>
      <c r="F4673" s="1" t="str">
        <f>VLOOKUP(E4673,State_code!$B$1:$C$56, 2, FALSE)</f>
        <v>IN</v>
      </c>
      <c r="G4673" s="1">
        <v>1809.0</v>
      </c>
      <c r="H4673" s="1">
        <v>-2.0</v>
      </c>
      <c r="I4673" s="1" t="s">
        <v>5299</v>
      </c>
      <c r="J4673" s="5">
        <v>2.0</v>
      </c>
    </row>
    <row r="4674" hidden="1">
      <c r="A4674" s="1" t="s">
        <v>5300</v>
      </c>
      <c r="B4674" s="1">
        <v>449603.0</v>
      </c>
      <c r="C4674" s="1">
        <v>3.0</v>
      </c>
      <c r="D4674" s="1">
        <v>-2.0</v>
      </c>
      <c r="E4674" s="1">
        <f t="shared" si="1"/>
        <v>18</v>
      </c>
      <c r="F4674" s="1" t="str">
        <f>VLOOKUP(E4674,State_code!$B$1:$C$56, 2, FALSE)</f>
        <v>IN</v>
      </c>
      <c r="G4674" s="1">
        <v>1801.0</v>
      </c>
      <c r="H4674" s="1">
        <v>-2.0</v>
      </c>
      <c r="I4674" s="1" t="s">
        <v>5300</v>
      </c>
      <c r="J4674" s="5">
        <v>2.0</v>
      </c>
    </row>
    <row r="4675" hidden="1">
      <c r="A4675" s="1" t="s">
        <v>5301</v>
      </c>
      <c r="B4675" s="1">
        <v>449612.0</v>
      </c>
      <c r="C4675" s="1">
        <v>5.0</v>
      </c>
      <c r="D4675" s="1">
        <v>12.0</v>
      </c>
      <c r="E4675" s="1">
        <f t="shared" si="1"/>
        <v>22</v>
      </c>
      <c r="F4675" s="1" t="str">
        <f>VLOOKUP(E4675,State_code!$B$1:$C$56, 2, FALSE)</f>
        <v>LA</v>
      </c>
      <c r="G4675" s="1">
        <v>2206.0</v>
      </c>
      <c r="H4675" s="1">
        <v>-2.0</v>
      </c>
      <c r="I4675" s="1" t="s">
        <v>5301</v>
      </c>
      <c r="J4675" s="5">
        <v>2.0</v>
      </c>
    </row>
    <row r="4676" hidden="1">
      <c r="A4676" s="1" t="s">
        <v>5302</v>
      </c>
      <c r="B4676" s="1">
        <v>449658.0</v>
      </c>
      <c r="C4676" s="1">
        <v>2.0</v>
      </c>
      <c r="D4676" s="1">
        <v>24.0</v>
      </c>
      <c r="E4676" s="1">
        <f t="shared" si="1"/>
        <v>34</v>
      </c>
      <c r="F4676" s="1" t="str">
        <f>VLOOKUP(E4676,State_code!$B$1:$C$56, 2, FALSE)</f>
        <v>NJ</v>
      </c>
      <c r="G4676" s="1">
        <v>3404.0</v>
      </c>
      <c r="H4676" s="1">
        <v>-2.0</v>
      </c>
      <c r="I4676" s="1" t="s">
        <v>5302</v>
      </c>
      <c r="J4676" s="5">
        <v>2.0</v>
      </c>
    </row>
    <row r="4677" hidden="1">
      <c r="A4677" s="1" t="s">
        <v>5303</v>
      </c>
      <c r="B4677" s="1">
        <v>449676.0</v>
      </c>
      <c r="C4677" s="1">
        <v>2.0</v>
      </c>
      <c r="D4677" s="1">
        <v>-2.0</v>
      </c>
      <c r="E4677" s="1">
        <f t="shared" si="1"/>
        <v>36</v>
      </c>
      <c r="F4677" s="1" t="str">
        <f>VLOOKUP(E4677,State_code!$B$1:$C$56, 2, FALSE)</f>
        <v>NY</v>
      </c>
      <c r="G4677" s="1">
        <v>3612.0</v>
      </c>
      <c r="H4677" s="1">
        <v>-2.0</v>
      </c>
      <c r="I4677" s="1" t="s">
        <v>5303</v>
      </c>
      <c r="J4677" s="5">
        <v>2.0</v>
      </c>
    </row>
    <row r="4678" hidden="1">
      <c r="A4678" s="1" t="s">
        <v>5304</v>
      </c>
      <c r="B4678" s="1">
        <v>449685.0</v>
      </c>
      <c r="C4678" s="1">
        <v>2.0</v>
      </c>
      <c r="D4678" s="1">
        <v>-2.0</v>
      </c>
      <c r="E4678" s="1">
        <f t="shared" si="1"/>
        <v>36</v>
      </c>
      <c r="F4678" s="1" t="str">
        <f>VLOOKUP(E4678,State_code!$B$1:$C$56, 2, FALSE)</f>
        <v>NY</v>
      </c>
      <c r="G4678" s="1">
        <v>3612.0</v>
      </c>
      <c r="H4678" s="1">
        <v>-2.0</v>
      </c>
      <c r="I4678" s="1" t="s">
        <v>5304</v>
      </c>
      <c r="J4678" s="5">
        <v>2.0</v>
      </c>
    </row>
    <row r="4679" hidden="1">
      <c r="A4679" s="1" t="s">
        <v>5305</v>
      </c>
      <c r="B4679" s="1">
        <v>449700.0</v>
      </c>
      <c r="C4679" s="1">
        <v>3.0</v>
      </c>
      <c r="D4679" s="1">
        <v>-2.0</v>
      </c>
      <c r="E4679" s="1">
        <f t="shared" si="1"/>
        <v>39</v>
      </c>
      <c r="F4679" s="1" t="str">
        <f>VLOOKUP(E4679,State_code!$B$1:$C$56, 2, FALSE)</f>
        <v>OH</v>
      </c>
      <c r="G4679" s="1">
        <v>3910.0</v>
      </c>
      <c r="H4679" s="1">
        <v>-2.0</v>
      </c>
      <c r="I4679" s="1" t="s">
        <v>5305</v>
      </c>
      <c r="J4679" s="5">
        <v>2.0</v>
      </c>
    </row>
    <row r="4680" hidden="1">
      <c r="A4680" s="1" t="s">
        <v>5137</v>
      </c>
      <c r="B4680" s="1">
        <v>449728.0</v>
      </c>
      <c r="C4680" s="1">
        <v>6.0</v>
      </c>
      <c r="D4680" s="1">
        <v>-2.0</v>
      </c>
      <c r="E4680" s="1">
        <f t="shared" si="1"/>
        <v>40</v>
      </c>
      <c r="F4680" s="1" t="str">
        <f>VLOOKUP(E4680,State_code!$B$1:$C$56, 2, FALSE)</f>
        <v>OK</v>
      </c>
      <c r="G4680" s="1">
        <v>4001.0</v>
      </c>
      <c r="H4680" s="1">
        <v>-2.0</v>
      </c>
      <c r="I4680" s="1" t="s">
        <v>5137</v>
      </c>
      <c r="J4680" s="5">
        <v>2.0</v>
      </c>
    </row>
    <row r="4681" hidden="1">
      <c r="A4681" s="1" t="s">
        <v>5306</v>
      </c>
      <c r="B4681" s="1">
        <v>449764.0</v>
      </c>
      <c r="C4681" s="1">
        <v>5.0</v>
      </c>
      <c r="D4681" s="1">
        <v>30.0</v>
      </c>
      <c r="E4681" s="1">
        <f t="shared" si="1"/>
        <v>47</v>
      </c>
      <c r="F4681" s="1" t="str">
        <f>VLOOKUP(E4681,State_code!$B$1:$C$56, 2, FALSE)</f>
        <v>TN</v>
      </c>
      <c r="G4681" s="1">
        <v>4709.0</v>
      </c>
      <c r="H4681" s="1">
        <v>42.0</v>
      </c>
      <c r="I4681" s="1" t="s">
        <v>5306</v>
      </c>
      <c r="J4681" s="5">
        <v>2.0</v>
      </c>
    </row>
    <row r="4682" hidden="1">
      <c r="A4682" s="1" t="s">
        <v>5307</v>
      </c>
      <c r="B4682" s="1">
        <v>449773.0</v>
      </c>
      <c r="C4682" s="1">
        <v>6.0</v>
      </c>
      <c r="D4682" s="1">
        <v>-2.0</v>
      </c>
      <c r="E4682" s="1">
        <f t="shared" si="1"/>
        <v>48</v>
      </c>
      <c r="F4682" s="1" t="str">
        <f>VLOOKUP(E4682,State_code!$B$1:$C$56, 2, FALSE)</f>
        <v>TX</v>
      </c>
      <c r="G4682" s="1">
        <v>4825.0</v>
      </c>
      <c r="H4682" s="1">
        <v>-2.0</v>
      </c>
      <c r="I4682" s="1" t="s">
        <v>5307</v>
      </c>
      <c r="J4682" s="5">
        <v>2.0</v>
      </c>
    </row>
    <row r="4683" hidden="1">
      <c r="A4683" s="1" t="s">
        <v>5308</v>
      </c>
      <c r="B4683" s="1">
        <v>449782.0</v>
      </c>
      <c r="C4683" s="1">
        <v>6.0</v>
      </c>
      <c r="D4683" s="1">
        <v>-2.0</v>
      </c>
      <c r="E4683" s="1">
        <f t="shared" si="1"/>
        <v>48</v>
      </c>
      <c r="F4683" s="1" t="str">
        <f>VLOOKUP(E4683,State_code!$B$1:$C$56, 2, FALSE)</f>
        <v>TX</v>
      </c>
      <c r="G4683" s="1">
        <v>4802.0</v>
      </c>
      <c r="H4683" s="1">
        <v>-2.0</v>
      </c>
      <c r="I4683" s="1" t="s">
        <v>5308</v>
      </c>
      <c r="J4683" s="5">
        <v>3.0</v>
      </c>
    </row>
    <row r="4684" hidden="1">
      <c r="A4684" s="1" t="s">
        <v>5309</v>
      </c>
      <c r="B4684" s="1">
        <v>449807.0</v>
      </c>
      <c r="C4684" s="1">
        <v>6.0</v>
      </c>
      <c r="D4684" s="1">
        <v>-2.0</v>
      </c>
      <c r="E4684" s="1">
        <f t="shared" si="1"/>
        <v>48</v>
      </c>
      <c r="F4684" s="1" t="str">
        <f>VLOOKUP(E4684,State_code!$B$1:$C$56, 2, FALSE)</f>
        <v>TX</v>
      </c>
      <c r="G4684" s="1">
        <v>4836.0</v>
      </c>
      <c r="H4684" s="1">
        <v>-2.0</v>
      </c>
      <c r="I4684" s="1" t="s">
        <v>5309</v>
      </c>
      <c r="J4684" s="5">
        <v>3.0</v>
      </c>
    </row>
    <row r="4685" hidden="1">
      <c r="A4685" s="1" t="s">
        <v>5310</v>
      </c>
      <c r="B4685" s="1">
        <v>449816.0</v>
      </c>
      <c r="C4685" s="1">
        <v>7.0</v>
      </c>
      <c r="D4685" s="1">
        <v>-2.0</v>
      </c>
      <c r="E4685" s="1">
        <f t="shared" si="1"/>
        <v>49</v>
      </c>
      <c r="F4685" s="1" t="str">
        <f>VLOOKUP(E4685,State_code!$B$1:$C$56, 2, FALSE)</f>
        <v>UT</v>
      </c>
      <c r="G4685" s="1">
        <v>4902.0</v>
      </c>
      <c r="H4685" s="1">
        <v>-2.0</v>
      </c>
      <c r="I4685" s="1" t="s">
        <v>5310</v>
      </c>
      <c r="J4685" s="5">
        <v>4.0</v>
      </c>
    </row>
    <row r="4686" hidden="1">
      <c r="A4686" s="1" t="s">
        <v>5311</v>
      </c>
      <c r="B4686" s="1">
        <v>449834.0</v>
      </c>
      <c r="C4686" s="1">
        <v>5.0</v>
      </c>
      <c r="D4686" s="1">
        <v>24.0</v>
      </c>
      <c r="E4686" s="1">
        <f t="shared" si="1"/>
        <v>51</v>
      </c>
      <c r="F4686" s="1" t="str">
        <f>VLOOKUP(E4686,State_code!$B$1:$C$56, 2, FALSE)</f>
        <v>VA</v>
      </c>
      <c r="G4686" s="1">
        <v>5102.0</v>
      </c>
      <c r="H4686" s="1">
        <v>54.0</v>
      </c>
      <c r="I4686" s="1" t="s">
        <v>5311</v>
      </c>
      <c r="J4686" s="5">
        <v>2.0</v>
      </c>
    </row>
    <row r="4687" hidden="1">
      <c r="A4687" s="1" t="s">
        <v>5312</v>
      </c>
      <c r="B4687" s="1">
        <v>449861.0</v>
      </c>
      <c r="C4687" s="1">
        <v>3.0</v>
      </c>
      <c r="D4687" s="1">
        <v>8.0</v>
      </c>
      <c r="E4687" s="1">
        <f t="shared" si="1"/>
        <v>55</v>
      </c>
      <c r="F4687" s="1" t="str">
        <f>VLOOKUP(E4687,State_code!$B$1:$C$56, 2, FALSE)</f>
        <v>WI</v>
      </c>
      <c r="G4687" s="1">
        <v>5504.0</v>
      </c>
      <c r="H4687" s="1">
        <v>-2.0</v>
      </c>
      <c r="I4687" s="1" t="s">
        <v>5312</v>
      </c>
      <c r="J4687" s="5">
        <v>1.0</v>
      </c>
    </row>
    <row r="4688" hidden="1">
      <c r="A4688" s="1" t="s">
        <v>5313</v>
      </c>
      <c r="B4688" s="1">
        <v>449870.0</v>
      </c>
      <c r="C4688" s="1">
        <v>8.0</v>
      </c>
      <c r="D4688" s="1">
        <v>21.0</v>
      </c>
      <c r="E4688" s="1">
        <f t="shared" si="1"/>
        <v>6</v>
      </c>
      <c r="F4688" s="1" t="str">
        <f>VLOOKUP(E4688,State_code!$B$1:$C$56, 2, FALSE)</f>
        <v>CA</v>
      </c>
      <c r="G4688" s="1">
        <v>628.0</v>
      </c>
      <c r="H4688" s="1">
        <v>-2.0</v>
      </c>
      <c r="I4688" s="1" t="s">
        <v>5313</v>
      </c>
      <c r="J4688" s="5">
        <v>2.0</v>
      </c>
    </row>
    <row r="4689" hidden="1">
      <c r="A4689" s="1" t="s">
        <v>5314</v>
      </c>
      <c r="B4689" s="1">
        <v>449889.0</v>
      </c>
      <c r="C4689" s="1">
        <v>3.0</v>
      </c>
      <c r="D4689" s="1">
        <v>32.0</v>
      </c>
      <c r="E4689" s="1">
        <f t="shared" si="1"/>
        <v>18</v>
      </c>
      <c r="F4689" s="1" t="str">
        <f>VLOOKUP(E4689,State_code!$B$1:$C$56, 2, FALSE)</f>
        <v>IN</v>
      </c>
      <c r="G4689" s="1">
        <v>1807.0</v>
      </c>
      <c r="H4689" s="1">
        <v>-2.0</v>
      </c>
      <c r="I4689" s="1" t="s">
        <v>5314</v>
      </c>
      <c r="J4689" s="5">
        <v>2.0</v>
      </c>
    </row>
    <row r="4690" hidden="1">
      <c r="A4690" s="1" t="s">
        <v>5315</v>
      </c>
      <c r="B4690" s="1">
        <v>449898.0</v>
      </c>
      <c r="C4690" s="1">
        <v>5.0</v>
      </c>
      <c r="D4690" s="1">
        <v>26.0</v>
      </c>
      <c r="E4690" s="1">
        <f t="shared" si="1"/>
        <v>12</v>
      </c>
      <c r="F4690" s="1" t="str">
        <f>VLOOKUP(E4690,State_code!$B$1:$C$56, 2, FALSE)</f>
        <v>FL</v>
      </c>
      <c r="G4690" s="1">
        <v>1214.0</v>
      </c>
      <c r="H4690" s="1">
        <v>-2.0</v>
      </c>
      <c r="I4690" s="1" t="s">
        <v>5315</v>
      </c>
      <c r="J4690" s="5">
        <v>2.0</v>
      </c>
    </row>
    <row r="4691" hidden="1">
      <c r="A4691" s="1" t="s">
        <v>5316</v>
      </c>
      <c r="B4691" s="1">
        <v>449904.0</v>
      </c>
      <c r="C4691" s="1">
        <v>6.0</v>
      </c>
      <c r="D4691" s="1">
        <v>-2.0</v>
      </c>
      <c r="E4691" s="1">
        <f t="shared" si="1"/>
        <v>48</v>
      </c>
      <c r="F4691" s="1" t="str">
        <f>VLOOKUP(E4691,State_code!$B$1:$C$56, 2, FALSE)</f>
        <v>TX</v>
      </c>
      <c r="G4691" s="1">
        <v>4828.0</v>
      </c>
      <c r="H4691" s="1">
        <v>-2.0</v>
      </c>
      <c r="I4691" s="1" t="s">
        <v>5316</v>
      </c>
      <c r="J4691" s="5">
        <v>2.0</v>
      </c>
    </row>
    <row r="4692" hidden="1">
      <c r="A4692" s="1" t="s">
        <v>5317</v>
      </c>
      <c r="B4692" s="1">
        <v>449922.0</v>
      </c>
      <c r="C4692" s="1">
        <v>5.0</v>
      </c>
      <c r="D4692" s="1">
        <v>26.0</v>
      </c>
      <c r="E4692" s="1">
        <f t="shared" si="1"/>
        <v>51</v>
      </c>
      <c r="F4692" s="1" t="str">
        <f>VLOOKUP(E4692,State_code!$B$1:$C$56, 2, FALSE)</f>
        <v>VA</v>
      </c>
      <c r="G4692" s="1">
        <v>5109.0</v>
      </c>
      <c r="H4692" s="1">
        <v>-2.0</v>
      </c>
      <c r="I4692" s="1" t="s">
        <v>5317</v>
      </c>
      <c r="J4692" s="5">
        <v>2.0</v>
      </c>
    </row>
    <row r="4693" hidden="1">
      <c r="A4693" s="1" t="s">
        <v>5318</v>
      </c>
      <c r="B4693" s="1">
        <v>449959.0</v>
      </c>
      <c r="C4693" s="1">
        <v>5.0</v>
      </c>
      <c r="D4693" s="1">
        <v>-2.0</v>
      </c>
      <c r="E4693" s="1">
        <f t="shared" si="1"/>
        <v>12</v>
      </c>
      <c r="F4693" s="1" t="str">
        <f>VLOOKUP(E4693,State_code!$B$1:$C$56, 2, FALSE)</f>
        <v>FL</v>
      </c>
      <c r="G4693" s="1">
        <v>1214.0</v>
      </c>
      <c r="H4693" s="1">
        <v>-2.0</v>
      </c>
      <c r="I4693" s="1" t="s">
        <v>5318</v>
      </c>
      <c r="J4693" s="5">
        <v>2.0</v>
      </c>
    </row>
    <row r="4694" hidden="1">
      <c r="A4694" s="1" t="s">
        <v>5319</v>
      </c>
      <c r="B4694" s="1">
        <v>449968.0</v>
      </c>
      <c r="C4694" s="1">
        <v>8.0</v>
      </c>
      <c r="D4694" s="1">
        <v>-2.0</v>
      </c>
      <c r="E4694" s="1">
        <f t="shared" si="1"/>
        <v>6</v>
      </c>
      <c r="F4694" s="1" t="str">
        <f>VLOOKUP(E4694,State_code!$B$1:$C$56, 2, FALSE)</f>
        <v>CA</v>
      </c>
      <c r="G4694" s="1">
        <v>650.0</v>
      </c>
      <c r="H4694" s="1">
        <v>-2.0</v>
      </c>
      <c r="I4694" s="1" t="s">
        <v>5319</v>
      </c>
      <c r="J4694" s="5">
        <v>2.0</v>
      </c>
    </row>
    <row r="4695" hidden="1">
      <c r="A4695" s="1" t="s">
        <v>5320</v>
      </c>
      <c r="B4695" s="1">
        <v>449977.0</v>
      </c>
      <c r="C4695" s="1">
        <v>3.0</v>
      </c>
      <c r="D4695" s="1">
        <v>-2.0</v>
      </c>
      <c r="E4695" s="1">
        <f t="shared" si="1"/>
        <v>26</v>
      </c>
      <c r="F4695" s="1" t="str">
        <f>VLOOKUP(E4695,State_code!$B$1:$C$56, 2, FALSE)</f>
        <v>MI</v>
      </c>
      <c r="G4695" s="1">
        <v>2610.0</v>
      </c>
      <c r="H4695" s="1">
        <v>-2.0</v>
      </c>
      <c r="I4695" s="1" t="s">
        <v>5320</v>
      </c>
      <c r="J4695" s="5">
        <v>2.0</v>
      </c>
    </row>
    <row r="4696" hidden="1">
      <c r="A4696" s="1" t="s">
        <v>5321</v>
      </c>
      <c r="B4696" s="1">
        <v>449986.0</v>
      </c>
      <c r="C4696" s="1">
        <v>8.0</v>
      </c>
      <c r="D4696" s="1">
        <v>-2.0</v>
      </c>
      <c r="E4696" s="1">
        <f t="shared" si="1"/>
        <v>6</v>
      </c>
      <c r="F4696" s="1" t="str">
        <f>VLOOKUP(E4696,State_code!$B$1:$C$56, 2, FALSE)</f>
        <v>CA</v>
      </c>
      <c r="G4696" s="1">
        <v>632.0</v>
      </c>
      <c r="H4696" s="1">
        <v>-2.0</v>
      </c>
      <c r="I4696" s="1" t="s">
        <v>5321</v>
      </c>
      <c r="J4696" s="5">
        <v>2.0</v>
      </c>
    </row>
    <row r="4697" hidden="1">
      <c r="A4697" s="1" t="s">
        <v>5322</v>
      </c>
      <c r="B4697" s="1">
        <v>449995.0</v>
      </c>
      <c r="C4697" s="1">
        <v>5.0</v>
      </c>
      <c r="D4697" s="1">
        <v>-2.0</v>
      </c>
      <c r="E4697" s="1">
        <f t="shared" si="1"/>
        <v>51</v>
      </c>
      <c r="F4697" s="1" t="str">
        <f>VLOOKUP(E4697,State_code!$B$1:$C$56, 2, FALSE)</f>
        <v>VA</v>
      </c>
      <c r="G4697" s="1">
        <v>5111.0</v>
      </c>
      <c r="H4697" s="1">
        <v>-2.0</v>
      </c>
      <c r="I4697" s="1" t="s">
        <v>5322</v>
      </c>
      <c r="J4697" s="5">
        <v>2.0</v>
      </c>
    </row>
    <row r="4698" hidden="1">
      <c r="A4698" s="1" t="s">
        <v>5323</v>
      </c>
      <c r="B4698" s="1">
        <v>450021.0</v>
      </c>
      <c r="C4698" s="1">
        <v>5.0</v>
      </c>
      <c r="D4698" s="1">
        <v>-2.0</v>
      </c>
      <c r="E4698" s="1">
        <f t="shared" si="1"/>
        <v>22</v>
      </c>
      <c r="F4698" s="1" t="str">
        <f>VLOOKUP(E4698,State_code!$B$1:$C$56, 2, FALSE)</f>
        <v>LA</v>
      </c>
      <c r="G4698" s="1">
        <v>2201.0</v>
      </c>
      <c r="H4698" s="1" t="e">
        <v>#N/A</v>
      </c>
      <c r="I4698" s="1" t="s">
        <v>5323</v>
      </c>
      <c r="J4698" s="5">
        <v>1.0</v>
      </c>
    </row>
    <row r="4699" hidden="1">
      <c r="A4699" s="1" t="s">
        <v>5324</v>
      </c>
      <c r="B4699" s="1">
        <v>450058.0</v>
      </c>
      <c r="C4699" s="1">
        <v>3.0</v>
      </c>
      <c r="D4699" s="1">
        <v>10.0</v>
      </c>
      <c r="E4699" s="1">
        <f t="shared" si="1"/>
        <v>39</v>
      </c>
      <c r="F4699" s="1" t="str">
        <f>VLOOKUP(E4699,State_code!$B$1:$C$56, 2, FALSE)</f>
        <v>OH</v>
      </c>
      <c r="G4699" s="1">
        <v>3903.0</v>
      </c>
      <c r="H4699" s="1">
        <v>-2.0</v>
      </c>
      <c r="I4699" s="1" t="s">
        <v>5324</v>
      </c>
      <c r="J4699" s="5">
        <v>2.0</v>
      </c>
    </row>
    <row r="4700" hidden="1">
      <c r="A4700" s="1" t="s">
        <v>5325</v>
      </c>
      <c r="B4700" s="1">
        <v>450067.0</v>
      </c>
      <c r="C4700" s="1">
        <v>3.0</v>
      </c>
      <c r="D4700" s="1">
        <v>10.0</v>
      </c>
      <c r="E4700" s="1">
        <f t="shared" si="1"/>
        <v>39</v>
      </c>
      <c r="F4700" s="1" t="str">
        <f>VLOOKUP(E4700,State_code!$B$1:$C$56, 2, FALSE)</f>
        <v>OH</v>
      </c>
      <c r="G4700" s="1">
        <v>3908.0</v>
      </c>
      <c r="H4700" s="1">
        <v>-2.0</v>
      </c>
      <c r="I4700" s="1" t="s">
        <v>5325</v>
      </c>
      <c r="J4700" s="5">
        <v>2.0</v>
      </c>
    </row>
    <row r="4701" hidden="1">
      <c r="A4701" s="1" t="s">
        <v>5326</v>
      </c>
      <c r="B4701" s="1">
        <v>450119.0</v>
      </c>
      <c r="C4701" s="1">
        <v>5.0</v>
      </c>
      <c r="D4701" s="1">
        <v>-2.0</v>
      </c>
      <c r="E4701" s="1">
        <f t="shared" si="1"/>
        <v>5</v>
      </c>
      <c r="F4701" s="1" t="str">
        <f>VLOOKUP(E4701,State_code!$B$1:$C$56, 2, FALSE)</f>
        <v>AR</v>
      </c>
      <c r="G4701" s="1">
        <v>503.0</v>
      </c>
      <c r="H4701" s="1" t="e">
        <v>#N/A</v>
      </c>
      <c r="I4701" s="1" t="s">
        <v>5326</v>
      </c>
      <c r="J4701" s="5">
        <v>3.0</v>
      </c>
    </row>
    <row r="4702" hidden="1">
      <c r="A4702" s="1" t="s">
        <v>5327</v>
      </c>
      <c r="B4702" s="1">
        <v>450128.0</v>
      </c>
      <c r="C4702" s="1">
        <v>5.0</v>
      </c>
      <c r="D4702" s="1">
        <v>10.0</v>
      </c>
      <c r="E4702" s="1">
        <f t="shared" si="1"/>
        <v>22</v>
      </c>
      <c r="F4702" s="1" t="str">
        <f>VLOOKUP(E4702,State_code!$B$1:$C$56, 2, FALSE)</f>
        <v>LA</v>
      </c>
      <c r="G4702" s="1">
        <v>2205.0</v>
      </c>
      <c r="H4702" s="1">
        <v>-2.0</v>
      </c>
      <c r="I4702" s="1" t="s">
        <v>5327</v>
      </c>
      <c r="J4702" s="5">
        <v>3.0</v>
      </c>
    </row>
    <row r="4703" hidden="1">
      <c r="A4703" s="1" t="s">
        <v>5328</v>
      </c>
      <c r="B4703" s="1">
        <v>450298.0</v>
      </c>
      <c r="C4703" s="1">
        <v>2.0</v>
      </c>
      <c r="D4703" s="1">
        <v>29.0</v>
      </c>
      <c r="E4703" s="1">
        <f t="shared" si="1"/>
        <v>10</v>
      </c>
      <c r="F4703" s="1" t="str">
        <f>VLOOKUP(E4703,State_code!$B$1:$C$56, 2, FALSE)</f>
        <v>DE</v>
      </c>
      <c r="G4703" s="1">
        <v>1000.0</v>
      </c>
      <c r="H4703" s="1">
        <v>-2.0</v>
      </c>
      <c r="I4703" s="1" t="s">
        <v>5328</v>
      </c>
      <c r="J4703" s="5">
        <v>3.0</v>
      </c>
    </row>
    <row r="4704" hidden="1">
      <c r="A4704" s="1" t="s">
        <v>137</v>
      </c>
      <c r="B4704" s="1">
        <v>450304.0</v>
      </c>
      <c r="C4704" s="1">
        <v>6.0</v>
      </c>
      <c r="D4704" s="1">
        <v>24.0</v>
      </c>
      <c r="E4704" s="1">
        <f t="shared" si="1"/>
        <v>48</v>
      </c>
      <c r="F4704" s="1" t="str">
        <f>VLOOKUP(E4704,State_code!$B$1:$C$56, 2, FALSE)</f>
        <v>TX</v>
      </c>
      <c r="G4704" s="1">
        <v>4812.0</v>
      </c>
      <c r="H4704" s="1">
        <v>61.0</v>
      </c>
      <c r="I4704" s="1" t="s">
        <v>137</v>
      </c>
      <c r="J4704" s="5">
        <v>2.0</v>
      </c>
    </row>
    <row r="4705" hidden="1">
      <c r="A4705" s="1" t="s">
        <v>5329</v>
      </c>
      <c r="B4705" s="1">
        <v>450377.0</v>
      </c>
      <c r="C4705" s="1">
        <v>5.0</v>
      </c>
      <c r="D4705" s="1">
        <v>20.0</v>
      </c>
      <c r="E4705" s="1">
        <f t="shared" si="1"/>
        <v>1</v>
      </c>
      <c r="F4705" s="1" t="str">
        <f>VLOOKUP(E4705,State_code!$B$1:$C$56, 2, FALSE)</f>
        <v>AL</v>
      </c>
      <c r="G4705" s="1">
        <v>107.0</v>
      </c>
      <c r="H4705" s="1">
        <v>-2.0</v>
      </c>
      <c r="I4705" s="1" t="s">
        <v>5329</v>
      </c>
      <c r="J4705" s="5">
        <v>4.0</v>
      </c>
    </row>
    <row r="4706" hidden="1">
      <c r="A4706" s="1" t="s">
        <v>5330</v>
      </c>
      <c r="B4706" s="1">
        <v>450395.0</v>
      </c>
      <c r="C4706" s="1">
        <v>3.0</v>
      </c>
      <c r="D4706" s="1">
        <v>-2.0</v>
      </c>
      <c r="E4706" s="1">
        <f t="shared" si="1"/>
        <v>39</v>
      </c>
      <c r="F4706" s="1" t="str">
        <f>VLOOKUP(E4706,State_code!$B$1:$C$56, 2, FALSE)</f>
        <v>OH</v>
      </c>
      <c r="G4706" s="1">
        <v>3907.0</v>
      </c>
      <c r="H4706" s="1">
        <v>-2.0</v>
      </c>
      <c r="I4706" s="1" t="s">
        <v>5330</v>
      </c>
      <c r="J4706" s="5">
        <v>2.0</v>
      </c>
    </row>
    <row r="4707" hidden="1">
      <c r="A4707" s="1" t="s">
        <v>5331</v>
      </c>
      <c r="B4707" s="1">
        <v>450401.0</v>
      </c>
      <c r="C4707" s="1">
        <v>6.0</v>
      </c>
      <c r="D4707" s="1">
        <v>-2.0</v>
      </c>
      <c r="E4707" s="1">
        <f t="shared" si="1"/>
        <v>40</v>
      </c>
      <c r="F4707" s="1" t="str">
        <f>VLOOKUP(E4707,State_code!$B$1:$C$56, 2, FALSE)</f>
        <v>OK</v>
      </c>
      <c r="G4707" s="1">
        <v>4001.0</v>
      </c>
      <c r="H4707" s="1">
        <v>-2.0</v>
      </c>
      <c r="I4707" s="1" t="s">
        <v>5331</v>
      </c>
      <c r="J4707" s="5">
        <v>2.0</v>
      </c>
    </row>
    <row r="4708" hidden="1">
      <c r="A4708" s="1" t="s">
        <v>5332</v>
      </c>
      <c r="B4708" s="1">
        <v>450571.0</v>
      </c>
      <c r="C4708" s="1">
        <v>3.0</v>
      </c>
      <c r="D4708" s="1">
        <v>23.0</v>
      </c>
      <c r="E4708" s="1">
        <f t="shared" si="1"/>
        <v>55</v>
      </c>
      <c r="F4708" s="1" t="str">
        <f>VLOOKUP(E4708,State_code!$B$1:$C$56, 2, FALSE)</f>
        <v>WI</v>
      </c>
      <c r="G4708" s="1">
        <v>5508.0</v>
      </c>
      <c r="H4708" s="1">
        <v>-2.0</v>
      </c>
      <c r="I4708" s="1" t="s">
        <v>5332</v>
      </c>
      <c r="J4708" s="5">
        <v>2.0</v>
      </c>
    </row>
    <row r="4709" hidden="1">
      <c r="A4709" s="1" t="s">
        <v>5333</v>
      </c>
      <c r="B4709" s="1">
        <v>450599.0</v>
      </c>
      <c r="C4709" s="1">
        <v>5.0</v>
      </c>
      <c r="D4709" s="1">
        <v>-2.0</v>
      </c>
      <c r="E4709" s="1">
        <f t="shared" si="1"/>
        <v>51</v>
      </c>
      <c r="F4709" s="1" t="str">
        <f>VLOOKUP(E4709,State_code!$B$1:$C$56, 2, FALSE)</f>
        <v>VA</v>
      </c>
      <c r="G4709" s="1">
        <v>5101.0</v>
      </c>
      <c r="H4709" s="1">
        <v>-2.0</v>
      </c>
      <c r="I4709" s="1" t="s">
        <v>5333</v>
      </c>
      <c r="J4709" s="5">
        <v>1.0</v>
      </c>
    </row>
    <row r="4710" hidden="1">
      <c r="A4710" s="1" t="s">
        <v>5334</v>
      </c>
      <c r="B4710" s="1">
        <v>450605.0</v>
      </c>
      <c r="C4710" s="1">
        <v>2.0</v>
      </c>
      <c r="D4710" s="1">
        <v>-2.0</v>
      </c>
      <c r="E4710" s="1">
        <f t="shared" si="1"/>
        <v>42</v>
      </c>
      <c r="F4710" s="1" t="str">
        <f>VLOOKUP(E4710,State_code!$B$1:$C$56, 2, FALSE)</f>
        <v>PA</v>
      </c>
      <c r="G4710" s="1">
        <v>4217.0</v>
      </c>
      <c r="H4710" s="1">
        <v>-2.0</v>
      </c>
      <c r="I4710" s="1" t="s">
        <v>5334</v>
      </c>
      <c r="J4710" s="5">
        <v>2.0</v>
      </c>
    </row>
    <row r="4711" hidden="1">
      <c r="A4711" s="1" t="s">
        <v>5335</v>
      </c>
      <c r="B4711" s="1">
        <v>450614.0</v>
      </c>
      <c r="C4711" s="1">
        <v>5.0</v>
      </c>
      <c r="D4711" s="1">
        <v>-2.0</v>
      </c>
      <c r="E4711" s="1">
        <f t="shared" si="1"/>
        <v>37</v>
      </c>
      <c r="F4711" s="1" t="str">
        <f>VLOOKUP(E4711,State_code!$B$1:$C$56, 2, FALSE)</f>
        <v>NC</v>
      </c>
      <c r="G4711" s="1">
        <v>3712.0</v>
      </c>
      <c r="H4711" s="1">
        <v>-2.0</v>
      </c>
      <c r="I4711" s="1" t="s">
        <v>5335</v>
      </c>
      <c r="J4711" s="5">
        <v>2.0</v>
      </c>
    </row>
    <row r="4712" hidden="1">
      <c r="A4712" s="1" t="s">
        <v>5336</v>
      </c>
      <c r="B4712" s="1">
        <v>450632.0</v>
      </c>
      <c r="C4712" s="1">
        <v>5.0</v>
      </c>
      <c r="D4712" s="1">
        <v>-2.0</v>
      </c>
      <c r="E4712" s="1">
        <f t="shared" si="1"/>
        <v>21</v>
      </c>
      <c r="F4712" s="1" t="str">
        <f>VLOOKUP(E4712,State_code!$B$1:$C$56, 2, FALSE)</f>
        <v>KY</v>
      </c>
      <c r="G4712" s="1">
        <v>2106.0</v>
      </c>
      <c r="H4712" s="1">
        <v>-2.0</v>
      </c>
      <c r="I4712" s="1" t="s">
        <v>5336</v>
      </c>
      <c r="J4712" s="5">
        <v>3.0</v>
      </c>
    </row>
    <row r="4713" hidden="1">
      <c r="A4713" s="1" t="s">
        <v>5337</v>
      </c>
      <c r="B4713" s="1">
        <v>450641.0</v>
      </c>
      <c r="C4713" s="1">
        <v>1.0</v>
      </c>
      <c r="D4713" s="1">
        <v>-2.0</v>
      </c>
      <c r="E4713" s="1">
        <f t="shared" si="1"/>
        <v>33</v>
      </c>
      <c r="F4713" s="1" t="str">
        <f>VLOOKUP(E4713,State_code!$B$1:$C$56, 2, FALSE)</f>
        <v>NH</v>
      </c>
      <c r="G4713" s="1">
        <v>3301.0</v>
      </c>
      <c r="H4713" s="1">
        <v>-2.0</v>
      </c>
      <c r="I4713" s="1" t="s">
        <v>5337</v>
      </c>
      <c r="J4713" s="5">
        <v>2.0</v>
      </c>
    </row>
    <row r="4714" hidden="1">
      <c r="A4714" s="1" t="s">
        <v>5338</v>
      </c>
      <c r="B4714" s="1">
        <v>450650.0</v>
      </c>
      <c r="C4714" s="1">
        <v>3.0</v>
      </c>
      <c r="D4714" s="1">
        <v>-2.0</v>
      </c>
      <c r="E4714" s="1">
        <f t="shared" si="1"/>
        <v>55</v>
      </c>
      <c r="F4714" s="1" t="str">
        <f>VLOOKUP(E4714,State_code!$B$1:$C$56, 2, FALSE)</f>
        <v>WI</v>
      </c>
      <c r="G4714" s="1">
        <v>5504.0</v>
      </c>
      <c r="H4714" s="1">
        <v>-2.0</v>
      </c>
      <c r="I4714" s="1" t="s">
        <v>5338</v>
      </c>
      <c r="J4714" s="5">
        <v>2.0</v>
      </c>
    </row>
    <row r="4715" hidden="1">
      <c r="A4715" s="1" t="s">
        <v>5339</v>
      </c>
      <c r="B4715" s="1">
        <v>450696.0</v>
      </c>
      <c r="C4715" s="1">
        <v>8.0</v>
      </c>
      <c r="D4715" s="1">
        <v>13.0</v>
      </c>
      <c r="E4715" s="1">
        <f t="shared" si="1"/>
        <v>6</v>
      </c>
      <c r="F4715" s="1" t="str">
        <f>VLOOKUP(E4715,State_code!$B$1:$C$56, 2, FALSE)</f>
        <v>CA</v>
      </c>
      <c r="G4715" s="1">
        <v>609.0</v>
      </c>
      <c r="H4715" s="1">
        <v>-2.0</v>
      </c>
      <c r="I4715" s="1" t="s">
        <v>5339</v>
      </c>
      <c r="J4715" s="5">
        <v>2.0</v>
      </c>
    </row>
    <row r="4716" hidden="1">
      <c r="A4716" s="1" t="s">
        <v>5340</v>
      </c>
      <c r="B4716" s="1">
        <v>450702.0</v>
      </c>
      <c r="C4716" s="1">
        <v>8.0</v>
      </c>
      <c r="D4716" s="1">
        <v>13.0</v>
      </c>
      <c r="E4716" s="1">
        <f t="shared" si="1"/>
        <v>6</v>
      </c>
      <c r="F4716" s="1" t="str">
        <f>VLOOKUP(E4716,State_code!$B$1:$C$56, 2, FALSE)</f>
        <v>CA</v>
      </c>
      <c r="G4716" s="1">
        <v>606.0</v>
      </c>
      <c r="H4716" s="1" t="e">
        <v>#N/A</v>
      </c>
      <c r="I4716" s="1" t="s">
        <v>5340</v>
      </c>
      <c r="J4716" s="5">
        <v>2.0</v>
      </c>
    </row>
    <row r="4717" hidden="1">
      <c r="A4717" s="1" t="s">
        <v>5101</v>
      </c>
      <c r="B4717" s="1">
        <v>450711.0</v>
      </c>
      <c r="C4717" s="1">
        <v>6.0</v>
      </c>
      <c r="D4717" s="1">
        <v>-2.0</v>
      </c>
      <c r="E4717" s="1">
        <f t="shared" si="1"/>
        <v>48</v>
      </c>
      <c r="F4717" s="1" t="str">
        <f>VLOOKUP(E4717,State_code!$B$1:$C$56, 2, FALSE)</f>
        <v>TX</v>
      </c>
      <c r="G4717" s="1">
        <v>4818.0</v>
      </c>
      <c r="H4717" s="1">
        <v>-2.0</v>
      </c>
      <c r="I4717" s="1" t="s">
        <v>5101</v>
      </c>
      <c r="J4717" s="5">
        <v>2.0</v>
      </c>
    </row>
    <row r="4718" hidden="1">
      <c r="A4718" s="1" t="s">
        <v>5341</v>
      </c>
      <c r="B4718" s="1">
        <v>450720.0</v>
      </c>
      <c r="C4718" s="1">
        <v>8.0</v>
      </c>
      <c r="D4718" s="1">
        <v>-2.0</v>
      </c>
      <c r="E4718" s="1">
        <f t="shared" si="1"/>
        <v>32</v>
      </c>
      <c r="F4718" s="1" t="str">
        <f>VLOOKUP(E4718,State_code!$B$1:$C$56, 2, FALSE)</f>
        <v>NV</v>
      </c>
      <c r="G4718" s="1">
        <v>3203.0</v>
      </c>
      <c r="H4718" s="1">
        <v>-2.0</v>
      </c>
      <c r="I4718" s="1" t="s">
        <v>5341</v>
      </c>
      <c r="J4718" s="5">
        <v>2.0</v>
      </c>
    </row>
    <row r="4719" hidden="1">
      <c r="A4719" s="1" t="s">
        <v>5342</v>
      </c>
      <c r="B4719" s="1">
        <v>450933.0</v>
      </c>
      <c r="C4719" s="1">
        <v>5.0</v>
      </c>
      <c r="D4719" s="1">
        <v>18.0</v>
      </c>
      <c r="E4719" s="1">
        <f t="shared" si="1"/>
        <v>1</v>
      </c>
      <c r="F4719" s="1" t="str">
        <f>VLOOKUP(E4719,State_code!$B$1:$C$56, 2, FALSE)</f>
        <v>AL</v>
      </c>
      <c r="G4719" s="1">
        <v>101.0</v>
      </c>
      <c r="H4719" s="1">
        <v>-2.0</v>
      </c>
      <c r="I4719" s="1" t="s">
        <v>5342</v>
      </c>
      <c r="J4719" s="5">
        <v>2.0</v>
      </c>
    </row>
    <row r="4720" hidden="1">
      <c r="A4720" s="1" t="s">
        <v>5343</v>
      </c>
      <c r="B4720" s="1">
        <v>450951.0</v>
      </c>
      <c r="C4720" s="1">
        <v>6.0</v>
      </c>
      <c r="D4720" s="1">
        <v>-2.0</v>
      </c>
      <c r="E4720" s="1">
        <f t="shared" si="1"/>
        <v>4</v>
      </c>
      <c r="F4720" s="1" t="str">
        <f>VLOOKUP(E4720,State_code!$B$1:$C$56, 2, FALSE)</f>
        <v>AZ</v>
      </c>
      <c r="G4720" s="1">
        <v>401.0</v>
      </c>
      <c r="H4720" s="1">
        <v>-2.0</v>
      </c>
      <c r="I4720" s="1" t="s">
        <v>5343</v>
      </c>
      <c r="J4720" s="5">
        <v>2.0</v>
      </c>
    </row>
    <row r="4721" hidden="1">
      <c r="A4721" s="1" t="s">
        <v>5344</v>
      </c>
      <c r="B4721" s="1">
        <v>450960.0</v>
      </c>
      <c r="C4721" s="1">
        <v>8.0</v>
      </c>
      <c r="D4721" s="1">
        <v>10.0</v>
      </c>
      <c r="E4721" s="1">
        <f t="shared" si="1"/>
        <v>6</v>
      </c>
      <c r="F4721" s="1" t="str">
        <f>VLOOKUP(E4721,State_code!$B$1:$C$56, 2, FALSE)</f>
        <v>CA</v>
      </c>
      <c r="G4721" s="1">
        <v>644.0</v>
      </c>
      <c r="H4721" s="1">
        <v>-2.0</v>
      </c>
      <c r="I4721" s="1" t="s">
        <v>5344</v>
      </c>
      <c r="J4721" s="5">
        <v>2.0</v>
      </c>
    </row>
    <row r="4722" hidden="1">
      <c r="A4722" s="1" t="s">
        <v>5345</v>
      </c>
      <c r="B4722" s="1">
        <v>450988.0</v>
      </c>
      <c r="C4722" s="1">
        <v>8.0</v>
      </c>
      <c r="D4722" s="1">
        <v>-2.0</v>
      </c>
      <c r="E4722" s="1">
        <f t="shared" si="1"/>
        <v>6</v>
      </c>
      <c r="F4722" s="1" t="str">
        <f>VLOOKUP(E4722,State_code!$B$1:$C$56, 2, FALSE)</f>
        <v>CA</v>
      </c>
      <c r="G4722" s="1">
        <v>645.0</v>
      </c>
      <c r="H4722" s="1">
        <v>-2.0</v>
      </c>
      <c r="I4722" s="1" t="s">
        <v>5345</v>
      </c>
      <c r="J4722" s="5">
        <v>4.0</v>
      </c>
    </row>
    <row r="4723" hidden="1">
      <c r="A4723" s="1" t="s">
        <v>5346</v>
      </c>
      <c r="B4723" s="1">
        <v>451042.0</v>
      </c>
      <c r="C4723" s="1">
        <v>1.0</v>
      </c>
      <c r="D4723" s="1">
        <v>-2.0</v>
      </c>
      <c r="E4723" s="1">
        <f t="shared" si="1"/>
        <v>9</v>
      </c>
      <c r="F4723" s="1" t="str">
        <f>VLOOKUP(E4723,State_code!$B$1:$C$56, 2, FALSE)</f>
        <v>CT</v>
      </c>
      <c r="G4723" s="1">
        <v>903.0</v>
      </c>
      <c r="H4723" s="1">
        <v>-2.0</v>
      </c>
      <c r="I4723" s="1" t="s">
        <v>5346</v>
      </c>
      <c r="J4723" s="5">
        <v>2.0</v>
      </c>
    </row>
    <row r="4724" hidden="1">
      <c r="A4724" s="1" t="s">
        <v>5347</v>
      </c>
      <c r="B4724" s="1">
        <v>451051.0</v>
      </c>
      <c r="C4724" s="1">
        <v>2.0</v>
      </c>
      <c r="D4724" s="1">
        <v>-2.0</v>
      </c>
      <c r="E4724" s="1">
        <f t="shared" si="1"/>
        <v>10</v>
      </c>
      <c r="F4724" s="1" t="str">
        <f>VLOOKUP(E4724,State_code!$B$1:$C$56, 2, FALSE)</f>
        <v>DE</v>
      </c>
      <c r="G4724" s="1">
        <v>1000.0</v>
      </c>
      <c r="H4724" s="1">
        <v>-2.0</v>
      </c>
      <c r="I4724" s="1" t="s">
        <v>5347</v>
      </c>
      <c r="J4724" s="5">
        <v>2.0</v>
      </c>
    </row>
    <row r="4725" hidden="1">
      <c r="A4725" s="1" t="s">
        <v>5348</v>
      </c>
      <c r="B4725" s="1">
        <v>451079.0</v>
      </c>
      <c r="C4725" s="1">
        <v>5.0</v>
      </c>
      <c r="D4725" s="1">
        <v>26.0</v>
      </c>
      <c r="E4725" s="1">
        <f t="shared" si="1"/>
        <v>12</v>
      </c>
      <c r="F4725" s="1" t="str">
        <f>VLOOKUP(E4725,State_code!$B$1:$C$56, 2, FALSE)</f>
        <v>FL</v>
      </c>
      <c r="G4725" s="1">
        <v>1203.0</v>
      </c>
      <c r="H4725" s="1">
        <v>-2.0</v>
      </c>
      <c r="I4725" s="1" t="s">
        <v>5348</v>
      </c>
      <c r="J4725" s="5">
        <v>2.0</v>
      </c>
    </row>
    <row r="4726" hidden="1">
      <c r="A4726" s="1" t="s">
        <v>5349</v>
      </c>
      <c r="B4726" s="1">
        <v>451097.0</v>
      </c>
      <c r="C4726" s="1">
        <v>5.0</v>
      </c>
      <c r="D4726" s="1">
        <v>-2.0</v>
      </c>
      <c r="E4726" s="1">
        <f t="shared" si="1"/>
        <v>12</v>
      </c>
      <c r="F4726" s="1" t="str">
        <f>VLOOKUP(E4726,State_code!$B$1:$C$56, 2, FALSE)</f>
        <v>FL</v>
      </c>
      <c r="G4726" s="1">
        <v>1209.0</v>
      </c>
      <c r="H4726" s="1">
        <v>-2.0</v>
      </c>
      <c r="I4726" s="1" t="s">
        <v>5349</v>
      </c>
      <c r="J4726" s="5">
        <v>2.0</v>
      </c>
    </row>
    <row r="4727" hidden="1">
      <c r="A4727" s="1" t="s">
        <v>5350</v>
      </c>
      <c r="B4727" s="1">
        <v>451103.0</v>
      </c>
      <c r="C4727" s="1">
        <v>5.0</v>
      </c>
      <c r="D4727" s="1">
        <v>26.0</v>
      </c>
      <c r="E4727" s="1">
        <f t="shared" si="1"/>
        <v>12</v>
      </c>
      <c r="F4727" s="1" t="str">
        <f>VLOOKUP(E4727,State_code!$B$1:$C$56, 2, FALSE)</f>
        <v>FL</v>
      </c>
      <c r="G4727" s="1">
        <v>1226.0</v>
      </c>
      <c r="H4727" s="1">
        <v>-2.0</v>
      </c>
      <c r="I4727" s="1" t="s">
        <v>5350</v>
      </c>
      <c r="J4727" s="5">
        <v>2.0</v>
      </c>
    </row>
    <row r="4728" hidden="1">
      <c r="A4728" s="1" t="s">
        <v>5351</v>
      </c>
      <c r="B4728" s="1">
        <v>451121.0</v>
      </c>
      <c r="C4728" s="1">
        <v>5.0</v>
      </c>
      <c r="D4728" s="1">
        <v>-2.0</v>
      </c>
      <c r="E4728" s="1">
        <f t="shared" si="1"/>
        <v>12</v>
      </c>
      <c r="F4728" s="1" t="str">
        <f>VLOOKUP(E4728,State_code!$B$1:$C$56, 2, FALSE)</f>
        <v>FL</v>
      </c>
      <c r="G4728" s="1">
        <v>1227.0</v>
      </c>
      <c r="H4728" s="1">
        <v>-2.0</v>
      </c>
      <c r="I4728" s="1" t="s">
        <v>5351</v>
      </c>
      <c r="J4728" s="5">
        <v>2.0</v>
      </c>
    </row>
    <row r="4729" hidden="1">
      <c r="A4729" s="1" t="s">
        <v>5352</v>
      </c>
      <c r="B4729" s="1">
        <v>451149.0</v>
      </c>
      <c r="C4729" s="1">
        <v>5.0</v>
      </c>
      <c r="D4729" s="1">
        <v>-2.0</v>
      </c>
      <c r="E4729" s="1">
        <f t="shared" si="1"/>
        <v>12</v>
      </c>
      <c r="F4729" s="1" t="str">
        <f>VLOOKUP(E4729,State_code!$B$1:$C$56, 2, FALSE)</f>
        <v>FL</v>
      </c>
      <c r="G4729" s="1">
        <v>1225.0</v>
      </c>
      <c r="H4729" s="1">
        <v>-2.0</v>
      </c>
      <c r="I4729" s="1" t="s">
        <v>5352</v>
      </c>
      <c r="J4729" s="5">
        <v>2.0</v>
      </c>
    </row>
    <row r="4730" hidden="1">
      <c r="A4730" s="1" t="s">
        <v>5353</v>
      </c>
      <c r="B4730" s="1">
        <v>451158.0</v>
      </c>
      <c r="C4730" s="1">
        <v>5.0</v>
      </c>
      <c r="D4730" s="1">
        <v>-2.0</v>
      </c>
      <c r="E4730" s="1">
        <f t="shared" si="1"/>
        <v>12</v>
      </c>
      <c r="F4730" s="1" t="str">
        <f>VLOOKUP(E4730,State_code!$B$1:$C$56, 2, FALSE)</f>
        <v>FL</v>
      </c>
      <c r="G4730" s="1">
        <v>1202.0</v>
      </c>
      <c r="H4730" s="1">
        <v>-2.0</v>
      </c>
      <c r="I4730" s="1" t="s">
        <v>5353</v>
      </c>
      <c r="J4730" s="5">
        <v>4.0</v>
      </c>
    </row>
    <row r="4731" hidden="1">
      <c r="A4731" s="1" t="s">
        <v>5354</v>
      </c>
      <c r="B4731" s="1">
        <v>451167.0</v>
      </c>
      <c r="C4731" s="1">
        <v>5.0</v>
      </c>
      <c r="D4731" s="1">
        <v>-2.0</v>
      </c>
      <c r="E4731" s="1">
        <f t="shared" si="1"/>
        <v>12</v>
      </c>
      <c r="F4731" s="1" t="str">
        <f>VLOOKUP(E4731,State_code!$B$1:$C$56, 2, FALSE)</f>
        <v>FL</v>
      </c>
      <c r="G4731" s="1">
        <v>1214.0</v>
      </c>
      <c r="H4731" s="1">
        <v>-2.0</v>
      </c>
      <c r="I4731" s="1" t="s">
        <v>5354</v>
      </c>
      <c r="J4731" s="5">
        <v>2.0</v>
      </c>
    </row>
    <row r="4732" hidden="1">
      <c r="A4732" s="1" t="s">
        <v>5355</v>
      </c>
      <c r="B4732" s="1">
        <v>451194.0</v>
      </c>
      <c r="C4732" s="1">
        <v>4.0</v>
      </c>
      <c r="D4732" s="1">
        <v>-2.0</v>
      </c>
      <c r="E4732" s="1">
        <f t="shared" si="1"/>
        <v>19</v>
      </c>
      <c r="F4732" s="1" t="str">
        <f>VLOOKUP(E4732,State_code!$B$1:$C$56, 2, FALSE)</f>
        <v>IA</v>
      </c>
      <c r="G4732" s="1">
        <v>1901.0</v>
      </c>
      <c r="H4732" s="1">
        <v>-2.0</v>
      </c>
      <c r="I4732" s="1" t="s">
        <v>5355</v>
      </c>
      <c r="J4732" s="5">
        <v>2.0</v>
      </c>
    </row>
    <row r="4733" hidden="1">
      <c r="A4733" s="1" t="s">
        <v>5356</v>
      </c>
      <c r="B4733" s="1">
        <v>451228.0</v>
      </c>
      <c r="C4733" s="1">
        <v>3.0</v>
      </c>
      <c r="D4733" s="1">
        <v>-2.0</v>
      </c>
      <c r="E4733" s="1">
        <f t="shared" si="1"/>
        <v>18</v>
      </c>
      <c r="F4733" s="1" t="str">
        <f>VLOOKUP(E4733,State_code!$B$1:$C$56, 2, FALSE)</f>
        <v>IN</v>
      </c>
      <c r="G4733" s="1">
        <v>1807.0</v>
      </c>
      <c r="H4733" s="1">
        <v>-2.0</v>
      </c>
      <c r="I4733" s="1" t="s">
        <v>5356</v>
      </c>
      <c r="J4733" s="5">
        <v>2.0</v>
      </c>
    </row>
    <row r="4734" hidden="1">
      <c r="A4734" s="1" t="s">
        <v>5357</v>
      </c>
      <c r="B4734" s="1">
        <v>451237.0</v>
      </c>
      <c r="C4734" s="1">
        <v>4.0</v>
      </c>
      <c r="D4734" s="1">
        <v>-2.0</v>
      </c>
      <c r="E4734" s="1">
        <f t="shared" si="1"/>
        <v>20</v>
      </c>
      <c r="F4734" s="1" t="str">
        <f>VLOOKUP(E4734,State_code!$B$1:$C$56, 2, FALSE)</f>
        <v>KS</v>
      </c>
      <c r="G4734" s="1">
        <v>2003.0</v>
      </c>
      <c r="H4734" s="1">
        <v>-2.0</v>
      </c>
      <c r="I4734" s="1" t="s">
        <v>5357</v>
      </c>
      <c r="J4734" s="5">
        <v>2.0</v>
      </c>
    </row>
    <row r="4735" hidden="1">
      <c r="A4735" s="1" t="s">
        <v>5358</v>
      </c>
      <c r="B4735" s="1">
        <v>451255.0</v>
      </c>
      <c r="C4735" s="1">
        <v>1.0</v>
      </c>
      <c r="D4735" s="1">
        <v>-2.0</v>
      </c>
      <c r="E4735" s="1">
        <f t="shared" si="1"/>
        <v>25</v>
      </c>
      <c r="F4735" s="1" t="str">
        <f>VLOOKUP(E4735,State_code!$B$1:$C$56, 2, FALSE)</f>
        <v>MA</v>
      </c>
      <c r="G4735" s="1">
        <v>2501.0</v>
      </c>
      <c r="H4735" s="1">
        <v>-2.0</v>
      </c>
      <c r="I4735" s="1" t="s">
        <v>5358</v>
      </c>
      <c r="J4735" s="5">
        <v>2.0</v>
      </c>
    </row>
    <row r="4736" hidden="1">
      <c r="A4736" s="1" t="s">
        <v>5359</v>
      </c>
      <c r="B4736" s="1">
        <v>451282.0</v>
      </c>
      <c r="C4736" s="1">
        <v>3.0</v>
      </c>
      <c r="D4736" s="1">
        <v>-2.0</v>
      </c>
      <c r="E4736" s="1">
        <f t="shared" si="1"/>
        <v>26</v>
      </c>
      <c r="F4736" s="1" t="str">
        <f>VLOOKUP(E4736,State_code!$B$1:$C$56, 2, FALSE)</f>
        <v>MI</v>
      </c>
      <c r="G4736" s="1">
        <v>2611.0</v>
      </c>
      <c r="H4736" s="1">
        <v>-2.0</v>
      </c>
      <c r="I4736" s="1" t="s">
        <v>5359</v>
      </c>
      <c r="J4736" s="5">
        <v>2.0</v>
      </c>
    </row>
    <row r="4737" hidden="1">
      <c r="A4737" s="1" t="s">
        <v>5360</v>
      </c>
      <c r="B4737" s="1">
        <v>451291.0</v>
      </c>
      <c r="C4737" s="1">
        <v>3.0</v>
      </c>
      <c r="D4737" s="1">
        <v>-2.0</v>
      </c>
      <c r="E4737" s="1">
        <f t="shared" si="1"/>
        <v>26</v>
      </c>
      <c r="F4737" s="1" t="str">
        <f>VLOOKUP(E4737,State_code!$B$1:$C$56, 2, FALSE)</f>
        <v>MI</v>
      </c>
      <c r="G4737" s="1">
        <v>2609.0</v>
      </c>
      <c r="H4737" s="1">
        <v>-2.0</v>
      </c>
      <c r="I4737" s="1" t="s">
        <v>5360</v>
      </c>
      <c r="J4737" s="5">
        <v>2.0</v>
      </c>
    </row>
    <row r="4738" hidden="1">
      <c r="A4738" s="1" t="s">
        <v>5361</v>
      </c>
      <c r="B4738" s="1">
        <v>451307.0</v>
      </c>
      <c r="C4738" s="1">
        <v>3.0</v>
      </c>
      <c r="D4738" s="1">
        <v>-2.0</v>
      </c>
      <c r="E4738" s="1">
        <f t="shared" si="1"/>
        <v>26</v>
      </c>
      <c r="F4738" s="1" t="str">
        <f>VLOOKUP(E4738,State_code!$B$1:$C$56, 2, FALSE)</f>
        <v>MI</v>
      </c>
      <c r="G4738" s="1">
        <v>2604.0</v>
      </c>
      <c r="H4738" s="1">
        <v>-2.0</v>
      </c>
      <c r="I4738" s="1" t="s">
        <v>5361</v>
      </c>
      <c r="J4738" s="5">
        <v>2.0</v>
      </c>
    </row>
    <row r="4739" hidden="1">
      <c r="A4739" s="1" t="s">
        <v>5362</v>
      </c>
      <c r="B4739" s="1">
        <v>451316.0</v>
      </c>
      <c r="C4739" s="1">
        <v>4.0</v>
      </c>
      <c r="D4739" s="1">
        <v>-2.0</v>
      </c>
      <c r="E4739" s="1">
        <f t="shared" si="1"/>
        <v>29</v>
      </c>
      <c r="F4739" s="1" t="str">
        <f>VLOOKUP(E4739,State_code!$B$1:$C$56, 2, FALSE)</f>
        <v>MO</v>
      </c>
      <c r="G4739" s="1">
        <v>2908.0</v>
      </c>
      <c r="H4739" s="1">
        <v>-2.0</v>
      </c>
      <c r="I4739" s="1" t="s">
        <v>5362</v>
      </c>
      <c r="J4739" s="5">
        <v>2.0</v>
      </c>
    </row>
    <row r="4740" hidden="1">
      <c r="A4740" s="1" t="s">
        <v>5363</v>
      </c>
      <c r="B4740" s="1">
        <v>451334.0</v>
      </c>
      <c r="C4740" s="1">
        <v>4.0</v>
      </c>
      <c r="D4740" s="1">
        <v>-2.0</v>
      </c>
      <c r="E4740" s="1">
        <f t="shared" si="1"/>
        <v>29</v>
      </c>
      <c r="F4740" s="1" t="str">
        <f>VLOOKUP(E4740,State_code!$B$1:$C$56, 2, FALSE)</f>
        <v>MO</v>
      </c>
      <c r="G4740" s="1">
        <v>2907.0</v>
      </c>
      <c r="H4740" s="1">
        <v>-2.0</v>
      </c>
      <c r="I4740" s="1" t="s">
        <v>5363</v>
      </c>
      <c r="J4740" s="5">
        <v>2.0</v>
      </c>
    </row>
    <row r="4741" hidden="1">
      <c r="A4741" s="1" t="s">
        <v>5364</v>
      </c>
      <c r="B4741" s="1">
        <v>451343.0</v>
      </c>
      <c r="C4741" s="1">
        <v>5.0</v>
      </c>
      <c r="D4741" s="1">
        <v>-2.0</v>
      </c>
      <c r="E4741" s="1">
        <f t="shared" si="1"/>
        <v>28</v>
      </c>
      <c r="F4741" s="1" t="str">
        <f>VLOOKUP(E4741,State_code!$B$1:$C$56, 2, FALSE)</f>
        <v>MS</v>
      </c>
      <c r="G4741" s="1">
        <v>2801.0</v>
      </c>
      <c r="H4741" s="1">
        <v>-2.0</v>
      </c>
      <c r="I4741" s="1" t="s">
        <v>5364</v>
      </c>
      <c r="J4741" s="5">
        <v>2.0</v>
      </c>
    </row>
    <row r="4742" hidden="1">
      <c r="A4742" s="1" t="s">
        <v>5365</v>
      </c>
      <c r="B4742" s="1">
        <v>451352.0</v>
      </c>
      <c r="C4742" s="1">
        <v>5.0</v>
      </c>
      <c r="D4742" s="1">
        <v>-2.0</v>
      </c>
      <c r="E4742" s="1">
        <f t="shared" si="1"/>
        <v>37</v>
      </c>
      <c r="F4742" s="1" t="str">
        <f>VLOOKUP(E4742,State_code!$B$1:$C$56, 2, FALSE)</f>
        <v>NC</v>
      </c>
      <c r="G4742" s="1">
        <v>3714.0</v>
      </c>
      <c r="H4742" s="1">
        <v>-2.0</v>
      </c>
      <c r="I4742" s="1" t="s">
        <v>5365</v>
      </c>
      <c r="J4742" s="5">
        <v>2.0</v>
      </c>
    </row>
    <row r="4743" hidden="1">
      <c r="A4743" s="1" t="s">
        <v>5366</v>
      </c>
      <c r="B4743" s="1">
        <v>451370.0</v>
      </c>
      <c r="C4743" s="1">
        <v>2.0</v>
      </c>
      <c r="D4743" s="1">
        <v>24.0</v>
      </c>
      <c r="E4743" s="1">
        <f t="shared" si="1"/>
        <v>34</v>
      </c>
      <c r="F4743" s="1" t="str">
        <f>VLOOKUP(E4743,State_code!$B$1:$C$56, 2, FALSE)</f>
        <v>NJ</v>
      </c>
      <c r="G4743" s="1">
        <v>3408.0</v>
      </c>
      <c r="H4743" s="1">
        <v>-2.0</v>
      </c>
      <c r="I4743" s="1" t="s">
        <v>5366</v>
      </c>
      <c r="J4743" s="5">
        <v>2.0</v>
      </c>
    </row>
    <row r="4744" hidden="1">
      <c r="A4744" s="1" t="s">
        <v>5367</v>
      </c>
      <c r="B4744" s="1">
        <v>451398.0</v>
      </c>
      <c r="C4744" s="1">
        <v>2.0</v>
      </c>
      <c r="D4744" s="1">
        <v>24.0</v>
      </c>
      <c r="E4744" s="1">
        <f t="shared" si="1"/>
        <v>34</v>
      </c>
      <c r="F4744" s="1" t="str">
        <f>VLOOKUP(E4744,State_code!$B$1:$C$56, 2, FALSE)</f>
        <v>NJ</v>
      </c>
      <c r="G4744" s="1">
        <v>3404.0</v>
      </c>
      <c r="H4744" s="1">
        <v>-2.0</v>
      </c>
      <c r="I4744" s="1" t="s">
        <v>5367</v>
      </c>
      <c r="J4744" s="5">
        <v>3.0</v>
      </c>
    </row>
    <row r="4745" hidden="1">
      <c r="A4745" s="1" t="s">
        <v>5368</v>
      </c>
      <c r="B4745" s="1">
        <v>451404.0</v>
      </c>
      <c r="C4745" s="1">
        <v>2.0</v>
      </c>
      <c r="D4745" s="1">
        <v>24.0</v>
      </c>
      <c r="E4745" s="1">
        <f t="shared" si="1"/>
        <v>36</v>
      </c>
      <c r="F4745" s="1" t="str">
        <f>VLOOKUP(E4745,State_code!$B$1:$C$56, 2, FALSE)</f>
        <v>NY</v>
      </c>
      <c r="G4745" s="1">
        <v>3610.0</v>
      </c>
      <c r="H4745" s="1">
        <v>80.0</v>
      </c>
      <c r="I4745" s="1" t="s">
        <v>5368</v>
      </c>
      <c r="J4745" s="5">
        <v>2.0</v>
      </c>
    </row>
    <row r="4746" hidden="1">
      <c r="A4746" s="1" t="s">
        <v>5369</v>
      </c>
      <c r="B4746" s="1">
        <v>451413.0</v>
      </c>
      <c r="C4746" s="1">
        <v>2.0</v>
      </c>
      <c r="D4746" s="1">
        <v>-2.0</v>
      </c>
      <c r="E4746" s="1">
        <f t="shared" si="1"/>
        <v>36</v>
      </c>
      <c r="F4746" s="1" t="str">
        <f>VLOOKUP(E4746,State_code!$B$1:$C$56, 2, FALSE)</f>
        <v>NY</v>
      </c>
      <c r="G4746" s="1">
        <v>3609.0</v>
      </c>
      <c r="H4746" s="1">
        <v>-2.0</v>
      </c>
      <c r="I4746" s="1" t="s">
        <v>5369</v>
      </c>
      <c r="J4746" s="5">
        <v>2.0</v>
      </c>
    </row>
    <row r="4747" hidden="1">
      <c r="A4747" s="1" t="s">
        <v>5370</v>
      </c>
      <c r="B4747" s="1">
        <v>451459.0</v>
      </c>
      <c r="C4747" s="1">
        <v>2.0</v>
      </c>
      <c r="D4747" s="1">
        <v>-2.0</v>
      </c>
      <c r="E4747" s="1">
        <f t="shared" si="1"/>
        <v>36</v>
      </c>
      <c r="F4747" s="1" t="str">
        <f>VLOOKUP(E4747,State_code!$B$1:$C$56, 2, FALSE)</f>
        <v>NY</v>
      </c>
      <c r="G4747" s="1">
        <v>3625.0</v>
      </c>
      <c r="H4747" s="1">
        <v>-2.0</v>
      </c>
      <c r="I4747" s="1" t="s">
        <v>5370</v>
      </c>
      <c r="J4747" s="5">
        <v>2.0</v>
      </c>
    </row>
    <row r="4748" hidden="1">
      <c r="A4748" s="1" t="s">
        <v>5371</v>
      </c>
      <c r="B4748" s="1">
        <v>451468.0</v>
      </c>
      <c r="C4748" s="1">
        <v>3.0</v>
      </c>
      <c r="D4748" s="1">
        <v>-2.0</v>
      </c>
      <c r="E4748" s="1">
        <f t="shared" si="1"/>
        <v>39</v>
      </c>
      <c r="F4748" s="1" t="str">
        <f>VLOOKUP(E4748,State_code!$B$1:$C$56, 2, FALSE)</f>
        <v>OH</v>
      </c>
      <c r="G4748" s="1">
        <v>3908.0</v>
      </c>
      <c r="H4748" s="1">
        <v>-2.0</v>
      </c>
      <c r="I4748" s="1" t="s">
        <v>5371</v>
      </c>
      <c r="J4748" s="5">
        <v>2.0</v>
      </c>
    </row>
    <row r="4749" hidden="1">
      <c r="A4749" s="1" t="s">
        <v>5372</v>
      </c>
      <c r="B4749" s="1">
        <v>451477.0</v>
      </c>
      <c r="C4749" s="1">
        <v>3.0</v>
      </c>
      <c r="D4749" s="1">
        <v>11.0</v>
      </c>
      <c r="E4749" s="1">
        <f t="shared" si="1"/>
        <v>39</v>
      </c>
      <c r="F4749" s="1" t="str">
        <f>VLOOKUP(E4749,State_code!$B$1:$C$56, 2, FALSE)</f>
        <v>OH</v>
      </c>
      <c r="G4749" s="1">
        <v>3903.0</v>
      </c>
      <c r="H4749" s="1">
        <v>-2.0</v>
      </c>
      <c r="I4749" s="1" t="s">
        <v>5372</v>
      </c>
      <c r="J4749" s="5">
        <v>2.0</v>
      </c>
    </row>
    <row r="4750" hidden="1">
      <c r="A4750" s="1" t="s">
        <v>5373</v>
      </c>
      <c r="B4750" s="1">
        <v>451495.0</v>
      </c>
      <c r="C4750" s="1">
        <v>2.0</v>
      </c>
      <c r="D4750" s="1">
        <v>-2.0</v>
      </c>
      <c r="E4750" s="1">
        <f t="shared" si="1"/>
        <v>42</v>
      </c>
      <c r="F4750" s="1" t="str">
        <f>VLOOKUP(E4750,State_code!$B$1:$C$56, 2, FALSE)</f>
        <v>PA</v>
      </c>
      <c r="G4750" s="1">
        <v>4208.0</v>
      </c>
      <c r="H4750" s="1">
        <v>-2.0</v>
      </c>
      <c r="I4750" s="1" t="s">
        <v>5373</v>
      </c>
      <c r="J4750" s="5">
        <v>2.0</v>
      </c>
    </row>
    <row r="4751" hidden="1">
      <c r="A4751" s="1" t="s">
        <v>5374</v>
      </c>
      <c r="B4751" s="1">
        <v>451501.0</v>
      </c>
      <c r="C4751" s="1">
        <v>9.0</v>
      </c>
      <c r="D4751" s="1">
        <v>-2.0</v>
      </c>
      <c r="E4751" s="1">
        <f t="shared" si="1"/>
        <v>72</v>
      </c>
      <c r="F4751" s="1" t="str">
        <f>VLOOKUP(E4751,State_code!$B$1:$C$56, 2, FALSE)</f>
        <v>PR</v>
      </c>
      <c r="G4751" s="1">
        <v>7298.0</v>
      </c>
      <c r="H4751" s="1">
        <v>-2.0</v>
      </c>
      <c r="I4751" s="1" t="s">
        <v>5374</v>
      </c>
      <c r="J4751" s="5">
        <v>2.0</v>
      </c>
    </row>
    <row r="4752" hidden="1">
      <c r="A4752" s="1" t="s">
        <v>5375</v>
      </c>
      <c r="B4752" s="1">
        <v>451510.0</v>
      </c>
      <c r="C4752" s="1">
        <v>5.0</v>
      </c>
      <c r="D4752" s="1">
        <v>31.0</v>
      </c>
      <c r="E4752" s="1">
        <f t="shared" si="1"/>
        <v>45</v>
      </c>
      <c r="F4752" s="1" t="str">
        <f>VLOOKUP(E4752,State_code!$B$1:$C$56, 2, FALSE)</f>
        <v>SC</v>
      </c>
      <c r="G4752" s="1">
        <v>4506.0</v>
      </c>
      <c r="H4752" s="1">
        <v>-2.0</v>
      </c>
      <c r="I4752" s="1" t="s">
        <v>5375</v>
      </c>
      <c r="J4752" s="5">
        <v>2.0</v>
      </c>
    </row>
    <row r="4753" hidden="1">
      <c r="A4753" s="1" t="s">
        <v>5376</v>
      </c>
      <c r="B4753" s="1">
        <v>451529.0</v>
      </c>
      <c r="C4753" s="1">
        <v>5.0</v>
      </c>
      <c r="D4753" s="1">
        <v>-2.0</v>
      </c>
      <c r="E4753" s="1">
        <f t="shared" si="1"/>
        <v>47</v>
      </c>
      <c r="F4753" s="1" t="str">
        <f>VLOOKUP(E4753,State_code!$B$1:$C$56, 2, FALSE)</f>
        <v>TN</v>
      </c>
      <c r="G4753" s="1">
        <v>4708.0</v>
      </c>
      <c r="H4753" s="1">
        <v>-2.0</v>
      </c>
      <c r="I4753" s="1" t="s">
        <v>5376</v>
      </c>
      <c r="J4753" s="5">
        <v>2.0</v>
      </c>
    </row>
    <row r="4754" hidden="1">
      <c r="A4754" s="1" t="s">
        <v>5377</v>
      </c>
      <c r="B4754" s="1">
        <v>451547.0</v>
      </c>
      <c r="C4754" s="1">
        <v>6.0</v>
      </c>
      <c r="D4754" s="1">
        <v>-2.0</v>
      </c>
      <c r="E4754" s="1">
        <f t="shared" si="1"/>
        <v>48</v>
      </c>
      <c r="F4754" s="1" t="str">
        <f>VLOOKUP(E4754,State_code!$B$1:$C$56, 2, FALSE)</f>
        <v>TX</v>
      </c>
      <c r="G4754" s="1">
        <v>4810.0</v>
      </c>
      <c r="H4754" s="1">
        <v>-2.0</v>
      </c>
      <c r="I4754" s="1" t="s">
        <v>5377</v>
      </c>
      <c r="J4754" s="5">
        <v>2.0</v>
      </c>
    </row>
    <row r="4755" hidden="1">
      <c r="A4755" s="1" t="s">
        <v>5378</v>
      </c>
      <c r="B4755" s="1">
        <v>451556.0</v>
      </c>
      <c r="C4755" s="1">
        <v>6.0</v>
      </c>
      <c r="D4755" s="1">
        <v>26.0</v>
      </c>
      <c r="E4755" s="1">
        <f t="shared" si="1"/>
        <v>48</v>
      </c>
      <c r="F4755" s="1" t="str">
        <f>VLOOKUP(E4755,State_code!$B$1:$C$56, 2, FALSE)</f>
        <v>TX</v>
      </c>
      <c r="G4755" s="1">
        <v>4816.0</v>
      </c>
      <c r="H4755" s="1">
        <v>-2.0</v>
      </c>
      <c r="I4755" s="1" t="s">
        <v>5378</v>
      </c>
      <c r="J4755" s="5">
        <v>2.0</v>
      </c>
    </row>
    <row r="4756" hidden="1">
      <c r="A4756" s="1" t="s">
        <v>5379</v>
      </c>
      <c r="B4756" s="1">
        <v>451565.0</v>
      </c>
      <c r="C4756" s="1">
        <v>6.0</v>
      </c>
      <c r="D4756" s="1">
        <v>-2.0</v>
      </c>
      <c r="E4756" s="1">
        <f t="shared" si="1"/>
        <v>48</v>
      </c>
      <c r="F4756" s="1" t="str">
        <f>VLOOKUP(E4756,State_code!$B$1:$C$56, 2, FALSE)</f>
        <v>TX</v>
      </c>
      <c r="G4756" s="1">
        <v>4837.0</v>
      </c>
      <c r="H4756" s="1">
        <v>-2.0</v>
      </c>
      <c r="I4756" s="1" t="s">
        <v>5379</v>
      </c>
      <c r="J4756" s="5">
        <v>2.0</v>
      </c>
    </row>
    <row r="4757" hidden="1">
      <c r="A4757" s="1" t="s">
        <v>5380</v>
      </c>
      <c r="B4757" s="1">
        <v>451574.0</v>
      </c>
      <c r="C4757" s="1">
        <v>7.0</v>
      </c>
      <c r="D4757" s="1">
        <v>-2.0</v>
      </c>
      <c r="E4757" s="1">
        <f t="shared" si="1"/>
        <v>49</v>
      </c>
      <c r="F4757" s="1" t="str">
        <f>VLOOKUP(E4757,State_code!$B$1:$C$56, 2, FALSE)</f>
        <v>UT</v>
      </c>
      <c r="G4757" s="1">
        <v>4903.0</v>
      </c>
      <c r="H4757" s="1">
        <v>-2.0</v>
      </c>
      <c r="I4757" s="1" t="s">
        <v>5380</v>
      </c>
      <c r="J4757" s="5">
        <v>2.0</v>
      </c>
    </row>
    <row r="4758" hidden="1">
      <c r="A4758" s="1" t="s">
        <v>5381</v>
      </c>
      <c r="B4758" s="1">
        <v>451583.0</v>
      </c>
      <c r="C4758" s="1">
        <v>7.0</v>
      </c>
      <c r="D4758" s="1">
        <v>-2.0</v>
      </c>
      <c r="E4758" s="1">
        <f t="shared" si="1"/>
        <v>49</v>
      </c>
      <c r="F4758" s="1" t="str">
        <f>VLOOKUP(E4758,State_code!$B$1:$C$56, 2, FALSE)</f>
        <v>UT</v>
      </c>
      <c r="G4758" s="1">
        <v>4902.0</v>
      </c>
      <c r="H4758" s="1">
        <v>-2.0</v>
      </c>
      <c r="I4758" s="1" t="s">
        <v>5381</v>
      </c>
      <c r="J4758" s="5">
        <v>2.0</v>
      </c>
    </row>
    <row r="4759" hidden="1">
      <c r="A4759" s="1" t="s">
        <v>5382</v>
      </c>
      <c r="B4759" s="1">
        <v>451626.0</v>
      </c>
      <c r="C4759" s="1">
        <v>8.0</v>
      </c>
      <c r="D4759" s="1">
        <v>-2.0</v>
      </c>
      <c r="E4759" s="1">
        <f t="shared" si="1"/>
        <v>53</v>
      </c>
      <c r="F4759" s="1" t="str">
        <f>VLOOKUP(E4759,State_code!$B$1:$C$56, 2, FALSE)</f>
        <v>WA</v>
      </c>
      <c r="G4759" s="1">
        <v>5304.0</v>
      </c>
      <c r="H4759" s="1">
        <v>-2.0</v>
      </c>
      <c r="I4759" s="1" t="s">
        <v>5382</v>
      </c>
      <c r="J4759" s="5">
        <v>2.0</v>
      </c>
    </row>
    <row r="4760" hidden="1">
      <c r="A4760" s="1" t="s">
        <v>5383</v>
      </c>
      <c r="B4760" s="1">
        <v>451714.0</v>
      </c>
      <c r="C4760" s="1">
        <v>6.0</v>
      </c>
      <c r="D4760" s="1">
        <v>-2.0</v>
      </c>
      <c r="E4760" s="1">
        <f t="shared" si="1"/>
        <v>48</v>
      </c>
      <c r="F4760" s="1" t="str">
        <f>VLOOKUP(E4760,State_code!$B$1:$C$56, 2, FALSE)</f>
        <v>TX</v>
      </c>
      <c r="G4760" s="1">
        <v>4821.0</v>
      </c>
      <c r="H4760" s="1">
        <v>-2.0</v>
      </c>
      <c r="I4760" s="1" t="s">
        <v>5383</v>
      </c>
      <c r="J4760" s="5">
        <v>2.0</v>
      </c>
    </row>
    <row r="4761" hidden="1">
      <c r="A4761" s="1" t="s">
        <v>5384</v>
      </c>
      <c r="B4761" s="1">
        <v>451741.0</v>
      </c>
      <c r="C4761" s="1">
        <v>9.0</v>
      </c>
      <c r="D4761" s="1">
        <v>26.0</v>
      </c>
      <c r="E4761" s="1">
        <f t="shared" si="1"/>
        <v>72</v>
      </c>
      <c r="F4761" s="1" t="str">
        <f>VLOOKUP(E4761,State_code!$B$1:$C$56, 2, FALSE)</f>
        <v>PR</v>
      </c>
      <c r="G4761" s="1">
        <v>7298.0</v>
      </c>
      <c r="H4761" s="1" t="e">
        <v>#N/A</v>
      </c>
      <c r="I4761" s="1" t="s">
        <v>5384</v>
      </c>
      <c r="J4761" s="5">
        <v>2.0</v>
      </c>
    </row>
    <row r="4762" hidden="1">
      <c r="A4762" s="1" t="s">
        <v>5385</v>
      </c>
      <c r="B4762" s="1">
        <v>451750.0</v>
      </c>
      <c r="C4762" s="1">
        <v>3.0</v>
      </c>
      <c r="D4762" s="1">
        <v>23.0</v>
      </c>
      <c r="E4762" s="1">
        <f t="shared" si="1"/>
        <v>55</v>
      </c>
      <c r="F4762" s="1" t="str">
        <f>VLOOKUP(E4762,State_code!$B$1:$C$56, 2, FALSE)</f>
        <v>WI</v>
      </c>
      <c r="G4762" s="1">
        <v>5504.0</v>
      </c>
      <c r="H4762" s="1">
        <v>-2.0</v>
      </c>
      <c r="I4762" s="1" t="s">
        <v>5385</v>
      </c>
      <c r="J4762" s="5">
        <v>4.0</v>
      </c>
    </row>
    <row r="4763" hidden="1">
      <c r="A4763" s="1" t="s">
        <v>5386</v>
      </c>
      <c r="B4763" s="1">
        <v>451820.0</v>
      </c>
      <c r="C4763" s="1">
        <v>6.0</v>
      </c>
      <c r="D4763" s="1">
        <v>22.0</v>
      </c>
      <c r="E4763" s="1">
        <f t="shared" si="1"/>
        <v>48</v>
      </c>
      <c r="F4763" s="1" t="str">
        <f>VLOOKUP(E4763,State_code!$B$1:$C$56, 2, FALSE)</f>
        <v>TX</v>
      </c>
      <c r="G4763" s="1">
        <v>4810.0</v>
      </c>
      <c r="H4763" s="1" t="e">
        <v>#N/A</v>
      </c>
      <c r="I4763" s="1" t="s">
        <v>5386</v>
      </c>
      <c r="J4763" s="5">
        <v>2.0</v>
      </c>
    </row>
    <row r="4764" hidden="1">
      <c r="A4764" s="1" t="s">
        <v>5387</v>
      </c>
      <c r="B4764" s="1">
        <v>451857.0</v>
      </c>
      <c r="C4764" s="1">
        <v>6.0</v>
      </c>
      <c r="D4764" s="1">
        <v>7.0</v>
      </c>
      <c r="E4764" s="1">
        <f t="shared" si="1"/>
        <v>48</v>
      </c>
      <c r="F4764" s="1" t="str">
        <f>VLOOKUP(E4764,State_code!$B$1:$C$56, 2, FALSE)</f>
        <v>TX</v>
      </c>
      <c r="G4764" s="1">
        <v>4814.0</v>
      </c>
      <c r="H4764" s="1">
        <v>-2.0</v>
      </c>
      <c r="I4764" s="1" t="s">
        <v>5387</v>
      </c>
      <c r="J4764" s="5">
        <v>1.0</v>
      </c>
    </row>
    <row r="4765" hidden="1">
      <c r="A4765" s="1" t="s">
        <v>5388</v>
      </c>
      <c r="B4765" s="1">
        <v>451866.0</v>
      </c>
      <c r="C4765" s="1">
        <v>5.0</v>
      </c>
      <c r="D4765" s="1">
        <v>14.0</v>
      </c>
      <c r="E4765" s="1">
        <f t="shared" si="1"/>
        <v>22</v>
      </c>
      <c r="F4765" s="1" t="str">
        <f>VLOOKUP(E4765,State_code!$B$1:$C$56, 2, FALSE)</f>
        <v>LA</v>
      </c>
      <c r="G4765" s="1">
        <v>2204.0</v>
      </c>
      <c r="H4765" s="1">
        <v>-2.0</v>
      </c>
      <c r="I4765" s="1" t="s">
        <v>5388</v>
      </c>
      <c r="J4765" s="5">
        <v>2.0</v>
      </c>
    </row>
    <row r="4766" hidden="1">
      <c r="A4766" s="1" t="s">
        <v>5389</v>
      </c>
      <c r="B4766" s="1">
        <v>451918.0</v>
      </c>
      <c r="C4766" s="1">
        <v>5.0</v>
      </c>
      <c r="D4766" s="1">
        <v>-2.0</v>
      </c>
      <c r="E4766" s="1">
        <f t="shared" si="1"/>
        <v>47</v>
      </c>
      <c r="F4766" s="1" t="str">
        <f>VLOOKUP(E4766,State_code!$B$1:$C$56, 2, FALSE)</f>
        <v>TN</v>
      </c>
      <c r="G4766" s="1">
        <v>4701.0</v>
      </c>
      <c r="H4766" s="1">
        <v>-2.0</v>
      </c>
      <c r="I4766" s="1" t="s">
        <v>5389</v>
      </c>
      <c r="J4766" s="5">
        <v>2.0</v>
      </c>
    </row>
    <row r="4767" hidden="1">
      <c r="A4767" s="1" t="s">
        <v>5390</v>
      </c>
      <c r="B4767" s="1">
        <v>451927.0</v>
      </c>
      <c r="C4767" s="1">
        <v>5.0</v>
      </c>
      <c r="D4767" s="1">
        <v>21.0</v>
      </c>
      <c r="E4767" s="1">
        <f t="shared" si="1"/>
        <v>51</v>
      </c>
      <c r="F4767" s="1" t="str">
        <f>VLOOKUP(E4767,State_code!$B$1:$C$56, 2, FALSE)</f>
        <v>VA</v>
      </c>
      <c r="G4767" s="1">
        <v>5110.0</v>
      </c>
      <c r="H4767" s="1">
        <v>108.0</v>
      </c>
      <c r="I4767" s="1" t="s">
        <v>5390</v>
      </c>
      <c r="J4767" s="5">
        <v>2.0</v>
      </c>
    </row>
    <row r="4768" hidden="1">
      <c r="A4768" s="1" t="s">
        <v>5391</v>
      </c>
      <c r="B4768" s="1">
        <v>452009.0</v>
      </c>
      <c r="C4768" s="1">
        <v>4.0</v>
      </c>
      <c r="D4768" s="1">
        <v>-2.0</v>
      </c>
      <c r="E4768" s="1">
        <f t="shared" si="1"/>
        <v>38</v>
      </c>
      <c r="F4768" s="1" t="str">
        <f>VLOOKUP(E4768,State_code!$B$1:$C$56, 2, FALSE)</f>
        <v>ND</v>
      </c>
      <c r="G4768" s="1">
        <v>3800.0</v>
      </c>
      <c r="H4768" s="1">
        <v>-2.0</v>
      </c>
      <c r="I4768" s="1" t="s">
        <v>5391</v>
      </c>
      <c r="J4768" s="5">
        <v>2.0</v>
      </c>
    </row>
    <row r="4769" hidden="1">
      <c r="A4769" s="1" t="s">
        <v>5392</v>
      </c>
      <c r="B4769" s="1">
        <v>452072.0</v>
      </c>
      <c r="C4769" s="1">
        <v>3.0</v>
      </c>
      <c r="D4769" s="1">
        <v>-2.0</v>
      </c>
      <c r="E4769" s="1">
        <f t="shared" si="1"/>
        <v>26</v>
      </c>
      <c r="F4769" s="1" t="str">
        <f>VLOOKUP(E4769,State_code!$B$1:$C$56, 2, FALSE)</f>
        <v>MI</v>
      </c>
      <c r="G4769" s="1">
        <v>2609.0</v>
      </c>
      <c r="H4769" s="1">
        <v>-2.0</v>
      </c>
      <c r="I4769" s="1" t="s">
        <v>5392</v>
      </c>
      <c r="J4769" s="5">
        <v>2.0</v>
      </c>
    </row>
    <row r="4770" hidden="1">
      <c r="A4770" s="1" t="s">
        <v>5393</v>
      </c>
      <c r="B4770" s="1">
        <v>452081.0</v>
      </c>
      <c r="C4770" s="1">
        <v>3.0</v>
      </c>
      <c r="D4770" s="1">
        <v>10.0</v>
      </c>
      <c r="E4770" s="1">
        <f t="shared" si="1"/>
        <v>39</v>
      </c>
      <c r="F4770" s="1" t="str">
        <f>VLOOKUP(E4770,State_code!$B$1:$C$56, 2, FALSE)</f>
        <v>OH</v>
      </c>
      <c r="G4770" s="1">
        <v>3909.0</v>
      </c>
      <c r="H4770" s="1">
        <v>-2.0</v>
      </c>
      <c r="I4770" s="1" t="s">
        <v>5393</v>
      </c>
      <c r="J4770" s="5">
        <v>2.0</v>
      </c>
    </row>
    <row r="4771" hidden="1">
      <c r="A4771" s="1" t="s">
        <v>5394</v>
      </c>
      <c r="B4771" s="1">
        <v>452106.0</v>
      </c>
      <c r="C4771" s="1">
        <v>9.0</v>
      </c>
      <c r="D4771" s="1">
        <v>-2.0</v>
      </c>
      <c r="E4771" s="1">
        <f t="shared" si="1"/>
        <v>72</v>
      </c>
      <c r="F4771" s="1" t="str">
        <f>VLOOKUP(E4771,State_code!$B$1:$C$56, 2, FALSE)</f>
        <v>PR</v>
      </c>
      <c r="G4771" s="1">
        <v>7298.0</v>
      </c>
      <c r="H4771" s="1">
        <v>-2.0</v>
      </c>
      <c r="I4771" s="1" t="s">
        <v>5394</v>
      </c>
      <c r="J4771" s="5">
        <v>3.0</v>
      </c>
    </row>
    <row r="4772" hidden="1">
      <c r="A4772" s="1" t="s">
        <v>5395</v>
      </c>
      <c r="B4772" s="1">
        <v>452124.0</v>
      </c>
      <c r="C4772" s="1">
        <v>5.0</v>
      </c>
      <c r="D4772" s="1">
        <v>10.0</v>
      </c>
      <c r="E4772" s="1">
        <f t="shared" si="1"/>
        <v>47</v>
      </c>
      <c r="F4772" s="1" t="str">
        <f>VLOOKUP(E4772,State_code!$B$1:$C$56, 2, FALSE)</f>
        <v>TN</v>
      </c>
      <c r="G4772" s="1">
        <v>4705.0</v>
      </c>
      <c r="H4772" s="1">
        <v>-2.0</v>
      </c>
      <c r="I4772" s="1" t="s">
        <v>5395</v>
      </c>
      <c r="J4772" s="5">
        <v>3.0</v>
      </c>
    </row>
    <row r="4773" hidden="1">
      <c r="A4773" s="1" t="s">
        <v>5396</v>
      </c>
      <c r="B4773" s="1">
        <v>452373.0</v>
      </c>
      <c r="C4773" s="1">
        <v>3.0</v>
      </c>
      <c r="D4773" s="1">
        <v>10.0</v>
      </c>
      <c r="E4773" s="1">
        <f t="shared" si="1"/>
        <v>39</v>
      </c>
      <c r="F4773" s="1" t="str">
        <f>VLOOKUP(E4773,State_code!$B$1:$C$56, 2, FALSE)</f>
        <v>OH</v>
      </c>
      <c r="G4773" s="1">
        <v>3908.0</v>
      </c>
      <c r="H4773" s="1">
        <v>-2.0</v>
      </c>
      <c r="I4773" s="1" t="s">
        <v>5396</v>
      </c>
      <c r="J4773" s="5">
        <v>2.0</v>
      </c>
    </row>
    <row r="4774" hidden="1">
      <c r="A4774" s="1" t="s">
        <v>5397</v>
      </c>
      <c r="B4774" s="1">
        <v>452540.0</v>
      </c>
      <c r="C4774" s="1">
        <v>3.0</v>
      </c>
      <c r="D4774" s="1">
        <v>-2.0</v>
      </c>
      <c r="E4774" s="1">
        <f t="shared" si="1"/>
        <v>39</v>
      </c>
      <c r="F4774" s="1" t="str">
        <f>VLOOKUP(E4774,State_code!$B$1:$C$56, 2, FALSE)</f>
        <v>OH</v>
      </c>
      <c r="G4774" s="1">
        <v>3914.0</v>
      </c>
      <c r="H4774" s="1">
        <v>-2.0</v>
      </c>
      <c r="I4774" s="1" t="s">
        <v>5397</v>
      </c>
      <c r="J4774" s="5">
        <v>2.0</v>
      </c>
    </row>
    <row r="4775" hidden="1">
      <c r="A4775" s="1" t="s">
        <v>5398</v>
      </c>
      <c r="B4775" s="1">
        <v>452771.0</v>
      </c>
      <c r="C4775" s="1">
        <v>3.0</v>
      </c>
      <c r="D4775" s="1">
        <v>-2.0</v>
      </c>
      <c r="E4775" s="1">
        <f t="shared" si="1"/>
        <v>39</v>
      </c>
      <c r="F4775" s="1" t="str">
        <f>VLOOKUP(E4775,State_code!$B$1:$C$56, 2, FALSE)</f>
        <v>OH</v>
      </c>
      <c r="G4775" s="1">
        <v>3903.0</v>
      </c>
      <c r="H4775" s="1">
        <v>-2.0</v>
      </c>
      <c r="I4775" s="1" t="s">
        <v>5398</v>
      </c>
      <c r="J4775" s="5">
        <v>2.0</v>
      </c>
    </row>
    <row r="4776" hidden="1">
      <c r="A4776" s="1" t="s">
        <v>5399</v>
      </c>
      <c r="B4776" s="1">
        <v>452780.0</v>
      </c>
      <c r="C4776" s="1">
        <v>3.0</v>
      </c>
      <c r="D4776" s="1">
        <v>-2.0</v>
      </c>
      <c r="E4776" s="1">
        <f t="shared" si="1"/>
        <v>39</v>
      </c>
      <c r="F4776" s="1" t="str">
        <f>VLOOKUP(E4776,State_code!$B$1:$C$56, 2, FALSE)</f>
        <v>OH</v>
      </c>
      <c r="G4776" s="1">
        <v>3901.0</v>
      </c>
      <c r="H4776" s="1">
        <v>-2.0</v>
      </c>
      <c r="I4776" s="1" t="s">
        <v>5399</v>
      </c>
      <c r="J4776" s="5">
        <v>2.0</v>
      </c>
    </row>
    <row r="4777" hidden="1">
      <c r="A4777" s="1" t="s">
        <v>5400</v>
      </c>
      <c r="B4777" s="1">
        <v>452887.0</v>
      </c>
      <c r="C4777" s="1">
        <v>3.0</v>
      </c>
      <c r="D4777" s="1">
        <v>-2.0</v>
      </c>
      <c r="E4777" s="1">
        <f t="shared" si="1"/>
        <v>39</v>
      </c>
      <c r="F4777" s="1" t="str">
        <f>VLOOKUP(E4777,State_code!$B$1:$C$56, 2, FALSE)</f>
        <v>OH</v>
      </c>
      <c r="G4777" s="1">
        <v>3908.0</v>
      </c>
      <c r="H4777" s="1">
        <v>-2.0</v>
      </c>
      <c r="I4777" s="1" t="s">
        <v>5400</v>
      </c>
      <c r="J4777" s="5">
        <v>2.0</v>
      </c>
    </row>
    <row r="4778" hidden="1">
      <c r="A4778" s="1" t="s">
        <v>5401</v>
      </c>
      <c r="B4778" s="1">
        <v>452948.0</v>
      </c>
      <c r="C4778" s="1">
        <v>3.0</v>
      </c>
      <c r="D4778" s="1">
        <v>10.0</v>
      </c>
      <c r="E4778" s="1">
        <f t="shared" si="1"/>
        <v>39</v>
      </c>
      <c r="F4778" s="1" t="str">
        <f>VLOOKUP(E4778,State_code!$B$1:$C$56, 2, FALSE)</f>
        <v>OH</v>
      </c>
      <c r="G4778" s="1">
        <v>3901.0</v>
      </c>
      <c r="H4778" s="1">
        <v>-2.0</v>
      </c>
      <c r="I4778" s="1" t="s">
        <v>5401</v>
      </c>
      <c r="J4778" s="5">
        <v>2.0</v>
      </c>
    </row>
    <row r="4779" hidden="1">
      <c r="A4779" s="1" t="s">
        <v>5402</v>
      </c>
      <c r="B4779" s="1">
        <v>453163.0</v>
      </c>
      <c r="C4779" s="1">
        <v>5.0</v>
      </c>
      <c r="D4779" s="1">
        <v>18.0</v>
      </c>
      <c r="E4779" s="1">
        <f t="shared" si="1"/>
        <v>37</v>
      </c>
      <c r="F4779" s="1" t="str">
        <f>VLOOKUP(E4779,State_code!$B$1:$C$56, 2, FALSE)</f>
        <v>NC</v>
      </c>
      <c r="G4779" s="1">
        <v>3706.0</v>
      </c>
      <c r="H4779" s="1">
        <v>-2.0</v>
      </c>
      <c r="I4779" s="1" t="s">
        <v>5402</v>
      </c>
      <c r="J4779" s="5">
        <v>3.0</v>
      </c>
    </row>
    <row r="4780" hidden="1">
      <c r="A4780" s="1" t="s">
        <v>5403</v>
      </c>
      <c r="B4780" s="1">
        <v>453215.0</v>
      </c>
      <c r="C4780" s="1">
        <v>2.0</v>
      </c>
      <c r="D4780" s="1">
        <v>-2.0</v>
      </c>
      <c r="E4780" s="1">
        <f t="shared" si="1"/>
        <v>34</v>
      </c>
      <c r="F4780" s="1" t="str">
        <f>VLOOKUP(E4780,State_code!$B$1:$C$56, 2, FALSE)</f>
        <v>NJ</v>
      </c>
      <c r="G4780" s="1">
        <v>3406.0</v>
      </c>
      <c r="H4780" s="1">
        <v>-2.0</v>
      </c>
      <c r="I4780" s="1" t="s">
        <v>5403</v>
      </c>
      <c r="J4780" s="5">
        <v>3.0</v>
      </c>
    </row>
    <row r="4781" hidden="1">
      <c r="A4781" s="1" t="s">
        <v>5404</v>
      </c>
      <c r="B4781" s="1">
        <v>453297.0</v>
      </c>
      <c r="C4781" s="1">
        <v>3.0</v>
      </c>
      <c r="D4781" s="1">
        <v>-2.0</v>
      </c>
      <c r="E4781" s="1">
        <f t="shared" si="1"/>
        <v>39</v>
      </c>
      <c r="F4781" s="1" t="str">
        <f>VLOOKUP(E4781,State_code!$B$1:$C$56, 2, FALSE)</f>
        <v>OH</v>
      </c>
      <c r="G4781" s="1">
        <v>3914.0</v>
      </c>
      <c r="H4781" s="1">
        <v>-2.0</v>
      </c>
      <c r="I4781" s="1" t="s">
        <v>5404</v>
      </c>
      <c r="J4781" s="5">
        <v>2.0</v>
      </c>
    </row>
    <row r="4782" hidden="1">
      <c r="A4782" s="1" t="s">
        <v>5405</v>
      </c>
      <c r="B4782" s="1">
        <v>453756.0</v>
      </c>
      <c r="C4782" s="1">
        <v>3.0</v>
      </c>
      <c r="D4782" s="1">
        <v>-2.0</v>
      </c>
      <c r="E4782" s="1">
        <f t="shared" si="1"/>
        <v>39</v>
      </c>
      <c r="F4782" s="1" t="str">
        <f>VLOOKUP(E4782,State_code!$B$1:$C$56, 2, FALSE)</f>
        <v>OH</v>
      </c>
      <c r="G4782" s="1">
        <v>3903.0</v>
      </c>
      <c r="H4782" s="1">
        <v>-2.0</v>
      </c>
      <c r="I4782" s="1" t="s">
        <v>5405</v>
      </c>
      <c r="J4782" s="5">
        <v>2.0</v>
      </c>
    </row>
    <row r="4783" hidden="1">
      <c r="A4783" s="1" t="s">
        <v>5406</v>
      </c>
      <c r="B4783" s="1">
        <v>453792.0</v>
      </c>
      <c r="C4783" s="1">
        <v>3.0</v>
      </c>
      <c r="D4783" s="1">
        <v>-2.0</v>
      </c>
      <c r="E4783" s="1">
        <f t="shared" si="1"/>
        <v>39</v>
      </c>
      <c r="F4783" s="1" t="str">
        <f>VLOOKUP(E4783,State_code!$B$1:$C$56, 2, FALSE)</f>
        <v>OH</v>
      </c>
      <c r="G4783" s="1">
        <v>3910.0</v>
      </c>
      <c r="H4783" s="1">
        <v>-2.0</v>
      </c>
      <c r="I4783" s="1" t="s">
        <v>5406</v>
      </c>
      <c r="J4783" s="5">
        <v>2.0</v>
      </c>
    </row>
    <row r="4784" hidden="1">
      <c r="A4784" s="1" t="s">
        <v>5407</v>
      </c>
      <c r="B4784" s="1">
        <v>454184.0</v>
      </c>
      <c r="C4784" s="1">
        <v>2.0</v>
      </c>
      <c r="D4784" s="1">
        <v>21.0</v>
      </c>
      <c r="E4784" s="1">
        <f t="shared" si="1"/>
        <v>36</v>
      </c>
      <c r="F4784" s="1" t="str">
        <f>VLOOKUP(E4784,State_code!$B$1:$C$56, 2, FALSE)</f>
        <v>NY</v>
      </c>
      <c r="G4784" s="1">
        <v>3610.0</v>
      </c>
      <c r="H4784" s="1">
        <v>42.0</v>
      </c>
      <c r="I4784" s="1" t="s">
        <v>5407</v>
      </c>
      <c r="J4784" s="5">
        <v>1.0</v>
      </c>
    </row>
    <row r="4785" hidden="1">
      <c r="A4785" s="1" t="s">
        <v>5408</v>
      </c>
      <c r="B4785" s="1">
        <v>454218.0</v>
      </c>
      <c r="C4785" s="1">
        <v>3.0</v>
      </c>
      <c r="D4785" s="1">
        <v>-2.0</v>
      </c>
      <c r="E4785" s="1">
        <f t="shared" si="1"/>
        <v>17</v>
      </c>
      <c r="F4785" s="1" t="str">
        <f>VLOOKUP(E4785,State_code!$B$1:$C$56, 2, FALSE)</f>
        <v>IL</v>
      </c>
      <c r="G4785" s="1">
        <v>1707.0</v>
      </c>
      <c r="H4785" s="1">
        <v>-2.0</v>
      </c>
      <c r="I4785" s="1" t="s">
        <v>5408</v>
      </c>
      <c r="J4785" s="5">
        <v>2.0</v>
      </c>
    </row>
    <row r="4786" hidden="1">
      <c r="A4786" s="1" t="s">
        <v>5409</v>
      </c>
      <c r="B4786" s="1">
        <v>454227.0</v>
      </c>
      <c r="C4786" s="1">
        <v>3.0</v>
      </c>
      <c r="D4786" s="1">
        <v>26.0</v>
      </c>
      <c r="E4786" s="1">
        <f t="shared" si="1"/>
        <v>17</v>
      </c>
      <c r="F4786" s="1" t="str">
        <f>VLOOKUP(E4786,State_code!$B$1:$C$56, 2, FALSE)</f>
        <v>IL</v>
      </c>
      <c r="G4786" s="1">
        <v>1708.0</v>
      </c>
      <c r="H4786" s="1">
        <v>-2.0</v>
      </c>
      <c r="I4786" s="1" t="s">
        <v>5409</v>
      </c>
      <c r="J4786" s="5">
        <v>3.0</v>
      </c>
    </row>
    <row r="4787" hidden="1">
      <c r="A4787" s="1" t="s">
        <v>5410</v>
      </c>
      <c r="B4787" s="1">
        <v>454236.0</v>
      </c>
      <c r="C4787" s="1">
        <v>3.0</v>
      </c>
      <c r="D4787" s="1">
        <v>26.0</v>
      </c>
      <c r="E4787" s="1">
        <f t="shared" si="1"/>
        <v>39</v>
      </c>
      <c r="F4787" s="1" t="str">
        <f>VLOOKUP(E4787,State_code!$B$1:$C$56, 2, FALSE)</f>
        <v>OH</v>
      </c>
      <c r="G4787" s="1">
        <v>3903.0</v>
      </c>
      <c r="H4787" s="1">
        <v>-2.0</v>
      </c>
      <c r="I4787" s="1" t="s">
        <v>5410</v>
      </c>
      <c r="J4787" s="5">
        <v>2.0</v>
      </c>
    </row>
    <row r="4788" hidden="1">
      <c r="A4788" s="1" t="s">
        <v>5411</v>
      </c>
      <c r="B4788" s="1">
        <v>454245.0</v>
      </c>
      <c r="C4788" s="1">
        <v>6.0</v>
      </c>
      <c r="D4788" s="1">
        <v>26.0</v>
      </c>
      <c r="E4788" s="1">
        <f t="shared" si="1"/>
        <v>4</v>
      </c>
      <c r="F4788" s="1" t="str">
        <f>VLOOKUP(E4788,State_code!$B$1:$C$56, 2, FALSE)</f>
        <v>AZ</v>
      </c>
      <c r="G4788" s="1">
        <v>408.0</v>
      </c>
      <c r="H4788" s="1">
        <v>-2.0</v>
      </c>
      <c r="I4788" s="1" t="s">
        <v>5411</v>
      </c>
      <c r="J4788" s="5">
        <v>2.0</v>
      </c>
    </row>
    <row r="4789" hidden="1">
      <c r="A4789" s="1" t="s">
        <v>5412</v>
      </c>
      <c r="B4789" s="1">
        <v>454537.0</v>
      </c>
      <c r="C4789" s="1">
        <v>3.0</v>
      </c>
      <c r="D4789" s="1">
        <v>-2.0</v>
      </c>
      <c r="E4789" s="1">
        <f t="shared" si="1"/>
        <v>55</v>
      </c>
      <c r="F4789" s="1" t="str">
        <f>VLOOKUP(E4789,State_code!$B$1:$C$56, 2, FALSE)</f>
        <v>WI</v>
      </c>
      <c r="G4789" s="1">
        <v>5508.0</v>
      </c>
      <c r="H4789" s="1">
        <v>-2.0</v>
      </c>
      <c r="I4789" s="1" t="s">
        <v>5412</v>
      </c>
      <c r="J4789" s="5">
        <v>2.0</v>
      </c>
    </row>
    <row r="4790" hidden="1">
      <c r="A4790" s="1" t="s">
        <v>5413</v>
      </c>
      <c r="B4790" s="1">
        <v>454546.0</v>
      </c>
      <c r="C4790" s="1">
        <v>8.0</v>
      </c>
      <c r="D4790" s="1">
        <v>-2.0</v>
      </c>
      <c r="E4790" s="1">
        <f t="shared" si="1"/>
        <v>6</v>
      </c>
      <c r="F4790" s="1" t="str">
        <f>VLOOKUP(E4790,State_code!$B$1:$C$56, 2, FALSE)</f>
        <v>CA</v>
      </c>
      <c r="G4790" s="1">
        <v>604.0</v>
      </c>
      <c r="H4790" s="1">
        <v>-2.0</v>
      </c>
      <c r="I4790" s="1" t="s">
        <v>5413</v>
      </c>
      <c r="J4790" s="5">
        <v>2.0</v>
      </c>
    </row>
    <row r="4791" hidden="1">
      <c r="A4791" s="1" t="s">
        <v>5414</v>
      </c>
      <c r="B4791" s="1">
        <v>454555.0</v>
      </c>
      <c r="C4791" s="1">
        <v>8.0</v>
      </c>
      <c r="D4791" s="1">
        <v>-2.0</v>
      </c>
      <c r="E4791" s="1">
        <f t="shared" si="1"/>
        <v>32</v>
      </c>
      <c r="F4791" s="1" t="str">
        <f>VLOOKUP(E4791,State_code!$B$1:$C$56, 2, FALSE)</f>
        <v>NV</v>
      </c>
      <c r="G4791" s="1">
        <v>3202.0</v>
      </c>
      <c r="H4791" s="1">
        <v>-2.0</v>
      </c>
      <c r="I4791" s="1" t="s">
        <v>5414</v>
      </c>
      <c r="J4791" s="5">
        <v>4.0</v>
      </c>
    </row>
    <row r="4792" hidden="1">
      <c r="A4792" s="1" t="s">
        <v>5415</v>
      </c>
      <c r="B4792" s="1">
        <v>454582.0</v>
      </c>
      <c r="C4792" s="1">
        <v>4.0</v>
      </c>
      <c r="D4792" s="1">
        <v>22.0</v>
      </c>
      <c r="E4792" s="1">
        <f t="shared" si="1"/>
        <v>20</v>
      </c>
      <c r="F4792" s="1" t="str">
        <f>VLOOKUP(E4792,State_code!$B$1:$C$56, 2, FALSE)</f>
        <v>KS</v>
      </c>
      <c r="G4792" s="1">
        <v>2003.0</v>
      </c>
      <c r="H4792" s="1">
        <v>52.0</v>
      </c>
      <c r="I4792" s="1" t="s">
        <v>5415</v>
      </c>
      <c r="J4792" s="5">
        <v>2.0</v>
      </c>
    </row>
    <row r="4793" hidden="1">
      <c r="A4793" s="1" t="s">
        <v>5416</v>
      </c>
      <c r="B4793" s="1">
        <v>454607.0</v>
      </c>
      <c r="C4793" s="1">
        <v>5.0</v>
      </c>
      <c r="D4793" s="1">
        <v>-2.0</v>
      </c>
      <c r="E4793" s="1">
        <f t="shared" si="1"/>
        <v>13</v>
      </c>
      <c r="F4793" s="1" t="str">
        <f>VLOOKUP(E4793,State_code!$B$1:$C$56, 2, FALSE)</f>
        <v>GA</v>
      </c>
      <c r="G4793" s="1">
        <v>1306.0</v>
      </c>
      <c r="H4793" s="1">
        <v>-2.0</v>
      </c>
      <c r="I4793" s="1" t="s">
        <v>5416</v>
      </c>
      <c r="J4793" s="5">
        <v>3.0</v>
      </c>
    </row>
    <row r="4794" hidden="1">
      <c r="A4794" s="1" t="s">
        <v>5417</v>
      </c>
      <c r="B4794" s="1">
        <v>454652.0</v>
      </c>
      <c r="C4794" s="1">
        <v>5.0</v>
      </c>
      <c r="D4794" s="1">
        <v>-2.0</v>
      </c>
      <c r="E4794" s="1">
        <f t="shared" si="1"/>
        <v>1</v>
      </c>
      <c r="F4794" s="1" t="str">
        <f>VLOOKUP(E4794,State_code!$B$1:$C$56, 2, FALSE)</f>
        <v>AL</v>
      </c>
      <c r="G4794" s="1">
        <v>106.0</v>
      </c>
      <c r="H4794" s="1">
        <v>-2.0</v>
      </c>
      <c r="I4794" s="1" t="s">
        <v>5417</v>
      </c>
      <c r="J4794" s="5">
        <v>4.0</v>
      </c>
    </row>
    <row r="4795" hidden="1">
      <c r="A4795" s="1" t="s">
        <v>5418</v>
      </c>
      <c r="B4795" s="1">
        <v>454689.0</v>
      </c>
      <c r="C4795" s="1">
        <v>7.0</v>
      </c>
      <c r="D4795" s="1">
        <v>17.0</v>
      </c>
      <c r="E4795" s="1">
        <f t="shared" si="1"/>
        <v>8</v>
      </c>
      <c r="F4795" s="1" t="str">
        <f>VLOOKUP(E4795,State_code!$B$1:$C$56, 2, FALSE)</f>
        <v>CO</v>
      </c>
      <c r="G4795" s="1">
        <v>801.0</v>
      </c>
      <c r="H4795" s="1">
        <v>-2.0</v>
      </c>
      <c r="I4795" s="1" t="s">
        <v>5418</v>
      </c>
      <c r="J4795" s="5">
        <v>2.0</v>
      </c>
    </row>
    <row r="4796" hidden="1">
      <c r="A4796" s="1" t="s">
        <v>5419</v>
      </c>
      <c r="B4796" s="1">
        <v>454698.0</v>
      </c>
      <c r="C4796" s="1">
        <v>8.0</v>
      </c>
      <c r="D4796" s="1">
        <v>-2.0</v>
      </c>
      <c r="E4796" s="1">
        <f t="shared" si="1"/>
        <v>6</v>
      </c>
      <c r="F4796" s="1" t="str">
        <f>VLOOKUP(E4796,State_code!$B$1:$C$56, 2, FALSE)</f>
        <v>CA</v>
      </c>
      <c r="G4796" s="1">
        <v>625.0</v>
      </c>
      <c r="H4796" s="1">
        <v>-2.0</v>
      </c>
      <c r="I4796" s="1" t="s">
        <v>5419</v>
      </c>
      <c r="J4796" s="5">
        <v>2.0</v>
      </c>
    </row>
    <row r="4797" hidden="1">
      <c r="A4797" s="1" t="s">
        <v>5420</v>
      </c>
      <c r="B4797" s="1">
        <v>454722.0</v>
      </c>
      <c r="C4797" s="1">
        <v>8.0</v>
      </c>
      <c r="D4797" s="1">
        <v>-2.0</v>
      </c>
      <c r="E4797" s="1">
        <f t="shared" si="1"/>
        <v>6</v>
      </c>
      <c r="F4797" s="1" t="str">
        <f>VLOOKUP(E4797,State_code!$B$1:$C$56, 2, FALSE)</f>
        <v>CA</v>
      </c>
      <c r="G4797" s="1">
        <v>629.0</v>
      </c>
      <c r="H4797" s="1">
        <v>-2.0</v>
      </c>
      <c r="I4797" s="1" t="s">
        <v>5420</v>
      </c>
      <c r="J4797" s="5">
        <v>2.0</v>
      </c>
    </row>
    <row r="4798" hidden="1">
      <c r="A4798" s="1" t="s">
        <v>5421</v>
      </c>
      <c r="B4798" s="1">
        <v>454759.0</v>
      </c>
      <c r="C4798" s="1">
        <v>8.0</v>
      </c>
      <c r="D4798" s="1">
        <v>-2.0</v>
      </c>
      <c r="E4798" s="1">
        <f t="shared" si="1"/>
        <v>6</v>
      </c>
      <c r="F4798" s="1" t="str">
        <f>VLOOKUP(E4798,State_code!$B$1:$C$56, 2, FALSE)</f>
        <v>CA</v>
      </c>
      <c r="G4798" s="1">
        <v>637.0</v>
      </c>
      <c r="H4798" s="1">
        <v>-2.0</v>
      </c>
      <c r="I4798" s="1" t="s">
        <v>5421</v>
      </c>
      <c r="J4798" s="5">
        <v>2.0</v>
      </c>
    </row>
    <row r="4799" hidden="1">
      <c r="A4799" s="1" t="s">
        <v>5422</v>
      </c>
      <c r="B4799" s="1">
        <v>454768.0</v>
      </c>
      <c r="C4799" s="1">
        <v>8.0</v>
      </c>
      <c r="D4799" s="1">
        <v>-2.0</v>
      </c>
      <c r="E4799" s="1">
        <f t="shared" si="1"/>
        <v>6</v>
      </c>
      <c r="F4799" s="1" t="str">
        <f>VLOOKUP(E4799,State_code!$B$1:$C$56, 2, FALSE)</f>
        <v>CA</v>
      </c>
      <c r="G4799" s="1">
        <v>628.0</v>
      </c>
      <c r="H4799" s="1">
        <v>-2.0</v>
      </c>
      <c r="I4799" s="1" t="s">
        <v>5422</v>
      </c>
      <c r="J4799" s="5">
        <v>2.0</v>
      </c>
    </row>
    <row r="4800" hidden="1">
      <c r="A4800" s="1" t="s">
        <v>5423</v>
      </c>
      <c r="B4800" s="1">
        <v>454777.0</v>
      </c>
      <c r="C4800" s="1">
        <v>8.0</v>
      </c>
      <c r="D4800" s="1">
        <v>-2.0</v>
      </c>
      <c r="E4800" s="1">
        <f t="shared" si="1"/>
        <v>6</v>
      </c>
      <c r="F4800" s="1" t="str">
        <f>VLOOKUP(E4800,State_code!$B$1:$C$56, 2, FALSE)</f>
        <v>CA</v>
      </c>
      <c r="G4800" s="1">
        <v>611.0</v>
      </c>
      <c r="H4800" s="1">
        <v>-2.0</v>
      </c>
      <c r="I4800" s="1" t="s">
        <v>5423</v>
      </c>
      <c r="J4800" s="5">
        <v>2.0</v>
      </c>
    </row>
    <row r="4801" hidden="1">
      <c r="A4801" s="1" t="s">
        <v>5424</v>
      </c>
      <c r="B4801" s="1">
        <v>454786.0</v>
      </c>
      <c r="C4801" s="1">
        <v>8.0</v>
      </c>
      <c r="D4801" s="1">
        <v>14.0</v>
      </c>
      <c r="E4801" s="1">
        <f t="shared" si="1"/>
        <v>6</v>
      </c>
      <c r="F4801" s="1" t="str">
        <f>VLOOKUP(E4801,State_code!$B$1:$C$56, 2, FALSE)</f>
        <v>CA</v>
      </c>
      <c r="G4801" s="1">
        <v>624.0</v>
      </c>
      <c r="H4801" s="1">
        <v>-2.0</v>
      </c>
      <c r="I4801" s="1" t="s">
        <v>5424</v>
      </c>
      <c r="J4801" s="5">
        <v>2.0</v>
      </c>
    </row>
    <row r="4802" hidden="1">
      <c r="A4802" s="1" t="s">
        <v>5425</v>
      </c>
      <c r="B4802" s="1">
        <v>454795.0</v>
      </c>
      <c r="C4802" s="1">
        <v>8.0</v>
      </c>
      <c r="D4802" s="1">
        <v>-2.0</v>
      </c>
      <c r="E4802" s="1">
        <f t="shared" si="1"/>
        <v>6</v>
      </c>
      <c r="F4802" s="1" t="str">
        <f>VLOOKUP(E4802,State_code!$B$1:$C$56, 2, FALSE)</f>
        <v>CA</v>
      </c>
      <c r="G4802" s="1">
        <v>650.0</v>
      </c>
      <c r="H4802" s="1">
        <v>-2.0</v>
      </c>
      <c r="I4802" s="1" t="s">
        <v>5425</v>
      </c>
      <c r="J4802" s="5">
        <v>2.0</v>
      </c>
    </row>
    <row r="4803" hidden="1">
      <c r="A4803" s="1" t="s">
        <v>5426</v>
      </c>
      <c r="B4803" s="1">
        <v>454801.0</v>
      </c>
      <c r="C4803" s="1">
        <v>8.0</v>
      </c>
      <c r="D4803" s="1">
        <v>-2.0</v>
      </c>
      <c r="E4803" s="1">
        <f t="shared" si="1"/>
        <v>6</v>
      </c>
      <c r="F4803" s="1" t="str">
        <f>VLOOKUP(E4803,State_code!$B$1:$C$56, 2, FALSE)</f>
        <v>CA</v>
      </c>
      <c r="G4803" s="1">
        <v>637.0</v>
      </c>
      <c r="H4803" s="1">
        <v>-2.0</v>
      </c>
      <c r="I4803" s="1" t="s">
        <v>5426</v>
      </c>
      <c r="J4803" s="5">
        <v>2.0</v>
      </c>
    </row>
    <row r="4804" hidden="1">
      <c r="A4804" s="1" t="s">
        <v>5427</v>
      </c>
      <c r="B4804" s="1">
        <v>454810.0</v>
      </c>
      <c r="C4804" s="1">
        <v>7.0</v>
      </c>
      <c r="D4804" s="1">
        <v>12.0</v>
      </c>
      <c r="E4804" s="1">
        <f t="shared" si="1"/>
        <v>8</v>
      </c>
      <c r="F4804" s="1" t="str">
        <f>VLOOKUP(E4804,State_code!$B$1:$C$56, 2, FALSE)</f>
        <v>CO</v>
      </c>
      <c r="G4804" s="1">
        <v>802.0</v>
      </c>
      <c r="H4804" s="1">
        <v>-2.0</v>
      </c>
      <c r="I4804" s="1" t="s">
        <v>5427</v>
      </c>
      <c r="J4804" s="5">
        <v>2.0</v>
      </c>
    </row>
    <row r="4805" hidden="1">
      <c r="A4805" s="1" t="s">
        <v>5428</v>
      </c>
      <c r="B4805" s="1">
        <v>454829.0</v>
      </c>
      <c r="C4805" s="1">
        <v>6.0</v>
      </c>
      <c r="D4805" s="1">
        <v>26.0</v>
      </c>
      <c r="E4805" s="1">
        <f t="shared" si="1"/>
        <v>4</v>
      </c>
      <c r="F4805" s="1" t="str">
        <f>VLOOKUP(E4805,State_code!$B$1:$C$56, 2, FALSE)</f>
        <v>AZ</v>
      </c>
      <c r="G4805" s="1">
        <v>403.0</v>
      </c>
      <c r="H4805" s="1">
        <v>-2.0</v>
      </c>
      <c r="I4805" s="1" t="s">
        <v>5428</v>
      </c>
      <c r="J4805" s="5">
        <v>2.0</v>
      </c>
    </row>
    <row r="4806" hidden="1">
      <c r="A4806" s="1" t="s">
        <v>5429</v>
      </c>
      <c r="B4806" s="1">
        <v>454838.0</v>
      </c>
      <c r="C4806" s="1">
        <v>7.0</v>
      </c>
      <c r="D4806" s="1">
        <v>26.0</v>
      </c>
      <c r="E4806" s="1">
        <f t="shared" si="1"/>
        <v>8</v>
      </c>
      <c r="F4806" s="1" t="str">
        <f>VLOOKUP(E4806,State_code!$B$1:$C$56, 2, FALSE)</f>
        <v>CO</v>
      </c>
      <c r="G4806" s="1">
        <v>802.0</v>
      </c>
      <c r="H4806" s="1">
        <v>-2.0</v>
      </c>
      <c r="I4806" s="1" t="s">
        <v>5429</v>
      </c>
      <c r="J4806" s="5">
        <v>2.0</v>
      </c>
    </row>
    <row r="4807" hidden="1">
      <c r="A4807" s="1" t="s">
        <v>5430</v>
      </c>
      <c r="B4807" s="1">
        <v>454856.0</v>
      </c>
      <c r="C4807" s="1">
        <v>7.0</v>
      </c>
      <c r="D4807" s="1">
        <v>26.0</v>
      </c>
      <c r="E4807" s="1">
        <f t="shared" si="1"/>
        <v>8</v>
      </c>
      <c r="F4807" s="1" t="str">
        <f>VLOOKUP(E4807,State_code!$B$1:$C$56, 2, FALSE)</f>
        <v>CO</v>
      </c>
      <c r="G4807" s="1">
        <v>801.0</v>
      </c>
      <c r="H4807" s="1">
        <v>-2.0</v>
      </c>
      <c r="I4807" s="1" t="s">
        <v>5430</v>
      </c>
      <c r="J4807" s="5">
        <v>3.0</v>
      </c>
    </row>
    <row r="4808" hidden="1">
      <c r="A4808" s="1" t="s">
        <v>5194</v>
      </c>
      <c r="B4808" s="1">
        <v>454865.0</v>
      </c>
      <c r="C4808" s="1">
        <v>5.0</v>
      </c>
      <c r="D4808" s="1">
        <v>10.0</v>
      </c>
      <c r="E4808" s="1">
        <f t="shared" si="1"/>
        <v>12</v>
      </c>
      <c r="F4808" s="1" t="str">
        <f>VLOOKUP(E4808,State_code!$B$1:$C$56, 2, FALSE)</f>
        <v>FL</v>
      </c>
      <c r="G4808" s="1">
        <v>1222.0</v>
      </c>
      <c r="H4808" s="1">
        <v>-2.0</v>
      </c>
      <c r="I4808" s="1" t="s">
        <v>5194</v>
      </c>
      <c r="J4808" s="5">
        <v>2.0</v>
      </c>
    </row>
    <row r="4809" hidden="1">
      <c r="A4809" s="1" t="s">
        <v>5431</v>
      </c>
      <c r="B4809" s="1">
        <v>454874.0</v>
      </c>
      <c r="C4809" s="1">
        <v>5.0</v>
      </c>
      <c r="D4809" s="1">
        <v>-2.0</v>
      </c>
      <c r="E4809" s="1">
        <f t="shared" si="1"/>
        <v>12</v>
      </c>
      <c r="F4809" s="1" t="str">
        <f>VLOOKUP(E4809,State_code!$B$1:$C$56, 2, FALSE)</f>
        <v>FL</v>
      </c>
      <c r="G4809" s="1">
        <v>1219.0</v>
      </c>
      <c r="H4809" s="1">
        <v>-2.0</v>
      </c>
      <c r="I4809" s="1" t="s">
        <v>5431</v>
      </c>
      <c r="J4809" s="5">
        <v>2.0</v>
      </c>
    </row>
    <row r="4810" hidden="1">
      <c r="A4810" s="1" t="s">
        <v>5432</v>
      </c>
      <c r="B4810" s="1">
        <v>454917.0</v>
      </c>
      <c r="C4810" s="1">
        <v>5.0</v>
      </c>
      <c r="D4810" s="1">
        <v>-2.0</v>
      </c>
      <c r="E4810" s="1">
        <f t="shared" si="1"/>
        <v>12</v>
      </c>
      <c r="F4810" s="1" t="str">
        <f>VLOOKUP(E4810,State_code!$B$1:$C$56, 2, FALSE)</f>
        <v>FL</v>
      </c>
      <c r="G4810" s="1">
        <v>1227.0</v>
      </c>
      <c r="H4810" s="1">
        <v>-2.0</v>
      </c>
      <c r="I4810" s="1" t="s">
        <v>5432</v>
      </c>
      <c r="J4810" s="5">
        <v>2.0</v>
      </c>
    </row>
    <row r="4811" hidden="1">
      <c r="A4811" s="1" t="s">
        <v>5433</v>
      </c>
      <c r="B4811" s="1">
        <v>454926.0</v>
      </c>
      <c r="C4811" s="1">
        <v>5.0</v>
      </c>
      <c r="D4811" s="1">
        <v>-2.0</v>
      </c>
      <c r="E4811" s="1">
        <f t="shared" si="1"/>
        <v>13</v>
      </c>
      <c r="F4811" s="1" t="str">
        <f>VLOOKUP(E4811,State_code!$B$1:$C$56, 2, FALSE)</f>
        <v>GA</v>
      </c>
      <c r="G4811" s="1">
        <v>1305.0</v>
      </c>
      <c r="H4811" s="1">
        <v>-2.0</v>
      </c>
      <c r="I4811" s="1" t="s">
        <v>5433</v>
      </c>
      <c r="J4811" s="5">
        <v>2.0</v>
      </c>
    </row>
    <row r="4812" hidden="1">
      <c r="A4812" s="1" t="s">
        <v>5434</v>
      </c>
      <c r="B4812" s="1">
        <v>454935.0</v>
      </c>
      <c r="C4812" s="1">
        <v>7.0</v>
      </c>
      <c r="D4812" s="1">
        <v>-2.0</v>
      </c>
      <c r="E4812" s="1">
        <f t="shared" si="1"/>
        <v>16</v>
      </c>
      <c r="F4812" s="1" t="str">
        <f>VLOOKUP(E4812,State_code!$B$1:$C$56, 2, FALSE)</f>
        <v>ID</v>
      </c>
      <c r="G4812" s="1">
        <v>1602.0</v>
      </c>
      <c r="H4812" s="1">
        <v>-2.0</v>
      </c>
      <c r="I4812" s="1" t="s">
        <v>5434</v>
      </c>
      <c r="J4812" s="5">
        <v>2.0</v>
      </c>
    </row>
    <row r="4813" hidden="1">
      <c r="A4813" s="1" t="s">
        <v>5435</v>
      </c>
      <c r="B4813" s="1">
        <v>454944.0</v>
      </c>
      <c r="C4813" s="1">
        <v>7.0</v>
      </c>
      <c r="D4813" s="1">
        <v>-2.0</v>
      </c>
      <c r="E4813" s="1">
        <f t="shared" si="1"/>
        <v>16</v>
      </c>
      <c r="F4813" s="1" t="str">
        <f>VLOOKUP(E4813,State_code!$B$1:$C$56, 2, FALSE)</f>
        <v>ID</v>
      </c>
      <c r="G4813" s="1">
        <v>1602.0</v>
      </c>
      <c r="H4813" s="1">
        <v>-2.0</v>
      </c>
      <c r="I4813" s="1" t="s">
        <v>5435</v>
      </c>
      <c r="J4813" s="5">
        <v>2.0</v>
      </c>
    </row>
    <row r="4814" hidden="1">
      <c r="A4814" s="1" t="s">
        <v>1214</v>
      </c>
      <c r="B4814" s="1">
        <v>454953.0</v>
      </c>
      <c r="C4814" s="1">
        <v>3.0</v>
      </c>
      <c r="D4814" s="1">
        <v>-2.0</v>
      </c>
      <c r="E4814" s="1">
        <f t="shared" si="1"/>
        <v>17</v>
      </c>
      <c r="F4814" s="1" t="str">
        <f>VLOOKUP(E4814,State_code!$B$1:$C$56, 2, FALSE)</f>
        <v>IL</v>
      </c>
      <c r="G4814" s="1">
        <v>1705.0</v>
      </c>
      <c r="H4814" s="1">
        <v>-2.0</v>
      </c>
      <c r="I4814" s="1" t="s">
        <v>1214</v>
      </c>
      <c r="J4814" s="5">
        <v>2.0</v>
      </c>
    </row>
    <row r="4815" hidden="1">
      <c r="A4815" s="1" t="s">
        <v>5436</v>
      </c>
      <c r="B4815" s="1">
        <v>454962.0</v>
      </c>
      <c r="C4815" s="1">
        <v>3.0</v>
      </c>
      <c r="D4815" s="1">
        <v>-2.0</v>
      </c>
      <c r="E4815" s="1">
        <f t="shared" si="1"/>
        <v>17</v>
      </c>
      <c r="F4815" s="1" t="str">
        <f>VLOOKUP(E4815,State_code!$B$1:$C$56, 2, FALSE)</f>
        <v>IL</v>
      </c>
      <c r="G4815" s="1">
        <v>1706.0</v>
      </c>
      <c r="H4815" s="1">
        <v>-2.0</v>
      </c>
      <c r="I4815" s="1" t="s">
        <v>5436</v>
      </c>
      <c r="J4815" s="5">
        <v>4.0</v>
      </c>
    </row>
    <row r="4816" hidden="1">
      <c r="A4816" s="1" t="s">
        <v>5437</v>
      </c>
      <c r="B4816" s="1">
        <v>454971.0</v>
      </c>
      <c r="C4816" s="1">
        <v>3.0</v>
      </c>
      <c r="D4816" s="1">
        <v>-2.0</v>
      </c>
      <c r="E4816" s="1">
        <f t="shared" si="1"/>
        <v>17</v>
      </c>
      <c r="F4816" s="1" t="str">
        <f>VLOOKUP(E4816,State_code!$B$1:$C$56, 2, FALSE)</f>
        <v>IL</v>
      </c>
      <c r="G4816" s="1">
        <v>1705.0</v>
      </c>
      <c r="H4816" s="1">
        <v>-2.0</v>
      </c>
      <c r="I4816" s="1" t="s">
        <v>5437</v>
      </c>
      <c r="J4816" s="5">
        <v>2.0</v>
      </c>
    </row>
    <row r="4817" hidden="1">
      <c r="A4817" s="1" t="s">
        <v>5438</v>
      </c>
      <c r="B4817" s="1">
        <v>454980.0</v>
      </c>
      <c r="C4817" s="1">
        <v>3.0</v>
      </c>
      <c r="D4817" s="1">
        <v>-2.0</v>
      </c>
      <c r="E4817" s="1">
        <f t="shared" si="1"/>
        <v>17</v>
      </c>
      <c r="F4817" s="1" t="str">
        <f>VLOOKUP(E4817,State_code!$B$1:$C$56, 2, FALSE)</f>
        <v>IL</v>
      </c>
      <c r="G4817" s="1">
        <v>1703.0</v>
      </c>
      <c r="H4817" s="1">
        <v>-2.0</v>
      </c>
      <c r="I4817" s="1" t="s">
        <v>5438</v>
      </c>
      <c r="J4817" s="5">
        <v>2.0</v>
      </c>
    </row>
    <row r="4818" hidden="1">
      <c r="A4818" s="1" t="s">
        <v>5439</v>
      </c>
      <c r="B4818" s="1">
        <v>454999.0</v>
      </c>
      <c r="C4818" s="1">
        <v>3.0</v>
      </c>
      <c r="D4818" s="1">
        <v>-2.0</v>
      </c>
      <c r="E4818" s="1">
        <f t="shared" si="1"/>
        <v>17</v>
      </c>
      <c r="F4818" s="1" t="str">
        <f>VLOOKUP(E4818,State_code!$B$1:$C$56, 2, FALSE)</f>
        <v>IL</v>
      </c>
      <c r="G4818" s="1">
        <v>1717.0</v>
      </c>
      <c r="H4818" s="1">
        <v>-2.0</v>
      </c>
      <c r="I4818" s="1" t="s">
        <v>5439</v>
      </c>
      <c r="J4818" s="5">
        <v>2.0</v>
      </c>
    </row>
    <row r="4819" hidden="1">
      <c r="A4819" s="1" t="s">
        <v>5440</v>
      </c>
      <c r="B4819" s="1">
        <v>455008.0</v>
      </c>
      <c r="C4819" s="1">
        <v>3.0</v>
      </c>
      <c r="D4819" s="1">
        <v>-2.0</v>
      </c>
      <c r="E4819" s="1">
        <f t="shared" si="1"/>
        <v>17</v>
      </c>
      <c r="F4819" s="1" t="str">
        <f>VLOOKUP(E4819,State_code!$B$1:$C$56, 2, FALSE)</f>
        <v>IL</v>
      </c>
      <c r="G4819" s="1">
        <v>1717.0</v>
      </c>
      <c r="H4819" s="1">
        <v>-2.0</v>
      </c>
      <c r="I4819" s="1" t="s">
        <v>5440</v>
      </c>
      <c r="J4819" s="5">
        <v>2.0</v>
      </c>
    </row>
    <row r="4820" hidden="1">
      <c r="A4820" s="1" t="s">
        <v>5441</v>
      </c>
      <c r="B4820" s="1">
        <v>455026.0</v>
      </c>
      <c r="C4820" s="1">
        <v>2.0</v>
      </c>
      <c r="D4820" s="1">
        <v>-2.0</v>
      </c>
      <c r="E4820" s="1">
        <f t="shared" si="1"/>
        <v>24</v>
      </c>
      <c r="F4820" s="1" t="str">
        <f>VLOOKUP(E4820,State_code!$B$1:$C$56, 2, FALSE)</f>
        <v>MD</v>
      </c>
      <c r="G4820" s="1">
        <v>2408.0</v>
      </c>
      <c r="H4820" s="1">
        <v>-2.0</v>
      </c>
      <c r="I4820" s="1" t="s">
        <v>5441</v>
      </c>
      <c r="J4820" s="5">
        <v>3.0</v>
      </c>
    </row>
    <row r="4821" hidden="1">
      <c r="A4821" s="1" t="s">
        <v>5442</v>
      </c>
      <c r="B4821" s="1">
        <v>455062.0</v>
      </c>
      <c r="C4821" s="1">
        <v>3.0</v>
      </c>
      <c r="D4821" s="1">
        <v>-2.0</v>
      </c>
      <c r="E4821" s="1">
        <f t="shared" si="1"/>
        <v>26</v>
      </c>
      <c r="F4821" s="1" t="str">
        <f>VLOOKUP(E4821,State_code!$B$1:$C$56, 2, FALSE)</f>
        <v>MI</v>
      </c>
      <c r="G4821" s="1">
        <v>2603.0</v>
      </c>
      <c r="H4821" s="1">
        <v>-2.0</v>
      </c>
      <c r="I4821" s="1" t="s">
        <v>5442</v>
      </c>
      <c r="J4821" s="5">
        <v>3.0</v>
      </c>
    </row>
    <row r="4822" hidden="1">
      <c r="A4822" s="1" t="s">
        <v>5443</v>
      </c>
      <c r="B4822" s="1">
        <v>455071.0</v>
      </c>
      <c r="C4822" s="1">
        <v>4.0</v>
      </c>
      <c r="D4822" s="1">
        <v>-2.0</v>
      </c>
      <c r="E4822" s="1">
        <f t="shared" si="1"/>
        <v>29</v>
      </c>
      <c r="F4822" s="1" t="str">
        <f>VLOOKUP(E4822,State_code!$B$1:$C$56, 2, FALSE)</f>
        <v>MO</v>
      </c>
      <c r="G4822" s="1">
        <v>2902.0</v>
      </c>
      <c r="H4822" s="1">
        <v>-2.0</v>
      </c>
      <c r="I4822" s="1" t="s">
        <v>5443</v>
      </c>
      <c r="J4822" s="5">
        <v>2.0</v>
      </c>
    </row>
    <row r="4823" hidden="1">
      <c r="A4823" s="1" t="s">
        <v>5444</v>
      </c>
      <c r="B4823" s="1">
        <v>455080.0</v>
      </c>
      <c r="C4823" s="1">
        <v>4.0</v>
      </c>
      <c r="D4823" s="1">
        <v>-2.0</v>
      </c>
      <c r="E4823" s="1">
        <f t="shared" si="1"/>
        <v>29</v>
      </c>
      <c r="F4823" s="1" t="str">
        <f>VLOOKUP(E4823,State_code!$B$1:$C$56, 2, FALSE)</f>
        <v>MO</v>
      </c>
      <c r="G4823" s="1">
        <v>2907.0</v>
      </c>
      <c r="H4823" s="1">
        <v>-2.0</v>
      </c>
      <c r="I4823" s="1" t="s">
        <v>5444</v>
      </c>
      <c r="J4823" s="5">
        <v>2.0</v>
      </c>
    </row>
    <row r="4824" hidden="1">
      <c r="A4824" s="1" t="s">
        <v>5445</v>
      </c>
      <c r="B4824" s="1">
        <v>455099.0</v>
      </c>
      <c r="C4824" s="1">
        <v>4.0</v>
      </c>
      <c r="D4824" s="1">
        <v>24.0</v>
      </c>
      <c r="E4824" s="1">
        <f t="shared" si="1"/>
        <v>29</v>
      </c>
      <c r="F4824" s="1" t="str">
        <f>VLOOKUP(E4824,State_code!$B$1:$C$56, 2, FALSE)</f>
        <v>MO</v>
      </c>
      <c r="G4824" s="1">
        <v>2903.0</v>
      </c>
      <c r="H4824" s="1">
        <v>79.0</v>
      </c>
      <c r="I4824" s="1" t="s">
        <v>5445</v>
      </c>
      <c r="J4824" s="5">
        <v>3.0</v>
      </c>
    </row>
    <row r="4825" hidden="1">
      <c r="A4825" s="1" t="s">
        <v>5446</v>
      </c>
      <c r="B4825" s="1">
        <v>455105.0</v>
      </c>
      <c r="C4825" s="1">
        <v>5.0</v>
      </c>
      <c r="D4825" s="1">
        <v>-2.0</v>
      </c>
      <c r="E4825" s="1">
        <f t="shared" si="1"/>
        <v>28</v>
      </c>
      <c r="F4825" s="1" t="str">
        <f>VLOOKUP(E4825,State_code!$B$1:$C$56, 2, FALSE)</f>
        <v>MS</v>
      </c>
      <c r="G4825" s="1">
        <v>2802.0</v>
      </c>
      <c r="H4825" s="1">
        <v>-2.0</v>
      </c>
      <c r="I4825" s="1" t="s">
        <v>5446</v>
      </c>
      <c r="J4825" s="5">
        <v>2.0</v>
      </c>
    </row>
    <row r="4826" hidden="1">
      <c r="A4826" s="1" t="s">
        <v>5447</v>
      </c>
      <c r="B4826" s="1">
        <v>455114.0</v>
      </c>
      <c r="C4826" s="1">
        <v>7.0</v>
      </c>
      <c r="D4826" s="1">
        <v>3.0</v>
      </c>
      <c r="E4826" s="1">
        <f t="shared" si="1"/>
        <v>16</v>
      </c>
      <c r="F4826" s="1" t="str">
        <f>VLOOKUP(E4826,State_code!$B$1:$C$56, 2, FALSE)</f>
        <v>ID</v>
      </c>
      <c r="G4826" s="1">
        <v>1601.0</v>
      </c>
      <c r="H4826" s="1">
        <v>-2.0</v>
      </c>
      <c r="I4826" s="1" t="s">
        <v>5447</v>
      </c>
      <c r="J4826" s="5">
        <v>2.0</v>
      </c>
    </row>
    <row r="4827" hidden="1">
      <c r="A4827" s="1" t="s">
        <v>5448</v>
      </c>
      <c r="B4827" s="1">
        <v>455141.0</v>
      </c>
      <c r="C4827" s="1">
        <v>5.0</v>
      </c>
      <c r="D4827" s="1">
        <v>-2.0</v>
      </c>
      <c r="E4827" s="1">
        <f t="shared" si="1"/>
        <v>37</v>
      </c>
      <c r="F4827" s="1" t="str">
        <f>VLOOKUP(E4827,State_code!$B$1:$C$56, 2, FALSE)</f>
        <v>NC</v>
      </c>
      <c r="G4827" s="1">
        <v>3704.0</v>
      </c>
      <c r="H4827" s="1">
        <v>-2.0</v>
      </c>
      <c r="I4827" s="1" t="s">
        <v>5448</v>
      </c>
      <c r="J4827" s="5">
        <v>2.0</v>
      </c>
    </row>
    <row r="4828" hidden="1">
      <c r="A4828" s="1" t="s">
        <v>5449</v>
      </c>
      <c r="B4828" s="1">
        <v>455178.0</v>
      </c>
      <c r="C4828" s="1">
        <v>5.0</v>
      </c>
      <c r="D4828" s="1">
        <v>26.0</v>
      </c>
      <c r="E4828" s="1">
        <f t="shared" si="1"/>
        <v>37</v>
      </c>
      <c r="F4828" s="1" t="str">
        <f>VLOOKUP(E4828,State_code!$B$1:$C$56, 2, FALSE)</f>
        <v>NC</v>
      </c>
      <c r="G4828" s="1">
        <v>3711.0</v>
      </c>
      <c r="H4828" s="1">
        <v>-2.0</v>
      </c>
      <c r="I4828" s="1" t="s">
        <v>5449</v>
      </c>
      <c r="J4828" s="5">
        <v>2.0</v>
      </c>
    </row>
    <row r="4829" hidden="1">
      <c r="A4829" s="1" t="s">
        <v>5450</v>
      </c>
      <c r="B4829" s="1">
        <v>455187.0</v>
      </c>
      <c r="C4829" s="1">
        <v>2.0</v>
      </c>
      <c r="D4829" s="1">
        <v>-2.0</v>
      </c>
      <c r="E4829" s="1">
        <f t="shared" si="1"/>
        <v>34</v>
      </c>
      <c r="F4829" s="1" t="str">
        <f>VLOOKUP(E4829,State_code!$B$1:$C$56, 2, FALSE)</f>
        <v>NJ</v>
      </c>
      <c r="G4829" s="1">
        <v>3408.0</v>
      </c>
      <c r="H4829" s="1">
        <v>-2.0</v>
      </c>
      <c r="I4829" s="1" t="s">
        <v>5450</v>
      </c>
      <c r="J4829" s="5">
        <v>2.0</v>
      </c>
    </row>
    <row r="4830" hidden="1">
      <c r="A4830" s="1" t="s">
        <v>5451</v>
      </c>
      <c r="B4830" s="1">
        <v>455196.0</v>
      </c>
      <c r="C4830" s="1">
        <v>2.0</v>
      </c>
      <c r="D4830" s="1">
        <v>10.0</v>
      </c>
      <c r="E4830" s="1">
        <f t="shared" si="1"/>
        <v>34</v>
      </c>
      <c r="F4830" s="1" t="str">
        <f>VLOOKUP(E4830,State_code!$B$1:$C$56, 2, FALSE)</f>
        <v>NJ</v>
      </c>
      <c r="G4830" s="1">
        <v>3409.0</v>
      </c>
      <c r="H4830" s="1">
        <v>-2.0</v>
      </c>
      <c r="I4830" s="1" t="s">
        <v>5451</v>
      </c>
      <c r="J4830" s="5">
        <v>2.0</v>
      </c>
    </row>
    <row r="4831" hidden="1">
      <c r="A4831" s="1" t="s">
        <v>5452</v>
      </c>
      <c r="B4831" s="1">
        <v>455202.0</v>
      </c>
      <c r="C4831" s="1">
        <v>2.0</v>
      </c>
      <c r="D4831" s="1">
        <v>-2.0</v>
      </c>
      <c r="E4831" s="1">
        <f t="shared" si="1"/>
        <v>34</v>
      </c>
      <c r="F4831" s="1" t="str">
        <f>VLOOKUP(E4831,State_code!$B$1:$C$56, 2, FALSE)</f>
        <v>NJ</v>
      </c>
      <c r="G4831" s="1">
        <v>3406.0</v>
      </c>
      <c r="H4831" s="1">
        <v>-2.0</v>
      </c>
      <c r="I4831" s="1" t="s">
        <v>5452</v>
      </c>
      <c r="J4831" s="5">
        <v>2.0</v>
      </c>
    </row>
    <row r="4832" hidden="1">
      <c r="A4832" s="1" t="s">
        <v>5453</v>
      </c>
      <c r="B4832" s="1">
        <v>455211.0</v>
      </c>
      <c r="C4832" s="1">
        <v>8.0</v>
      </c>
      <c r="D4832" s="1">
        <v>-2.0</v>
      </c>
      <c r="E4832" s="1">
        <f t="shared" si="1"/>
        <v>32</v>
      </c>
      <c r="F4832" s="1" t="str">
        <f>VLOOKUP(E4832,State_code!$B$1:$C$56, 2, FALSE)</f>
        <v>NV</v>
      </c>
      <c r="G4832" s="1">
        <v>3201.0</v>
      </c>
      <c r="H4832" s="1">
        <v>-2.0</v>
      </c>
      <c r="I4832" s="1" t="s">
        <v>5453</v>
      </c>
      <c r="J4832" s="5">
        <v>2.0</v>
      </c>
    </row>
    <row r="4833" hidden="1">
      <c r="A4833" s="1" t="s">
        <v>5454</v>
      </c>
      <c r="B4833" s="1">
        <v>455220.0</v>
      </c>
      <c r="C4833" s="1">
        <v>2.0</v>
      </c>
      <c r="D4833" s="1">
        <v>-2.0</v>
      </c>
      <c r="E4833" s="1">
        <f t="shared" si="1"/>
        <v>36</v>
      </c>
      <c r="F4833" s="1" t="str">
        <f>VLOOKUP(E4833,State_code!$B$1:$C$56, 2, FALSE)</f>
        <v>NY</v>
      </c>
      <c r="G4833" s="1">
        <v>3611.0</v>
      </c>
      <c r="H4833" s="1">
        <v>-2.0</v>
      </c>
      <c r="I4833" s="1" t="s">
        <v>5454</v>
      </c>
      <c r="J4833" s="5">
        <v>2.0</v>
      </c>
    </row>
    <row r="4834" hidden="1">
      <c r="A4834" s="1" t="s">
        <v>5455</v>
      </c>
      <c r="B4834" s="1">
        <v>455257.0</v>
      </c>
      <c r="C4834" s="1">
        <v>2.0</v>
      </c>
      <c r="D4834" s="1">
        <v>24.0</v>
      </c>
      <c r="E4834" s="1">
        <f t="shared" si="1"/>
        <v>36</v>
      </c>
      <c r="F4834" s="1" t="str">
        <f>VLOOKUP(E4834,State_code!$B$1:$C$56, 2, FALSE)</f>
        <v>NY</v>
      </c>
      <c r="G4834" s="1">
        <v>3610.0</v>
      </c>
      <c r="H4834" s="1">
        <v>-2.0</v>
      </c>
      <c r="I4834" s="1" t="s">
        <v>5455</v>
      </c>
      <c r="J4834" s="5">
        <v>1.0</v>
      </c>
    </row>
    <row r="4835" hidden="1">
      <c r="A4835" s="1" t="s">
        <v>5456</v>
      </c>
      <c r="B4835" s="1">
        <v>455275.0</v>
      </c>
      <c r="C4835" s="1">
        <v>3.0</v>
      </c>
      <c r="D4835" s="1">
        <v>-2.0</v>
      </c>
      <c r="E4835" s="1">
        <f t="shared" si="1"/>
        <v>39</v>
      </c>
      <c r="F4835" s="1" t="str">
        <f>VLOOKUP(E4835,State_code!$B$1:$C$56, 2, FALSE)</f>
        <v>OH</v>
      </c>
      <c r="G4835" s="1">
        <v>3903.0</v>
      </c>
      <c r="H4835" s="1">
        <v>-2.0</v>
      </c>
      <c r="I4835" s="1" t="s">
        <v>5456</v>
      </c>
      <c r="J4835" s="5">
        <v>2.0</v>
      </c>
    </row>
    <row r="4836" hidden="1">
      <c r="A4836" s="1" t="s">
        <v>5457</v>
      </c>
      <c r="B4836" s="1">
        <v>455284.0</v>
      </c>
      <c r="C4836" s="1">
        <v>3.0</v>
      </c>
      <c r="D4836" s="1">
        <v>-2.0</v>
      </c>
      <c r="E4836" s="1">
        <f t="shared" si="1"/>
        <v>39</v>
      </c>
      <c r="F4836" s="1" t="str">
        <f>VLOOKUP(E4836,State_code!$B$1:$C$56, 2, FALSE)</f>
        <v>OH</v>
      </c>
      <c r="G4836" s="1">
        <v>3908.0</v>
      </c>
      <c r="H4836" s="1">
        <v>-2.0</v>
      </c>
      <c r="I4836" s="1" t="s">
        <v>5457</v>
      </c>
      <c r="J4836" s="5">
        <v>2.0</v>
      </c>
    </row>
    <row r="4837" hidden="1">
      <c r="A4837" s="1" t="s">
        <v>5458</v>
      </c>
      <c r="B4837" s="1">
        <v>455327.0</v>
      </c>
      <c r="C4837" s="1">
        <v>6.0</v>
      </c>
      <c r="D4837" s="1">
        <v>-2.0</v>
      </c>
      <c r="E4837" s="1">
        <f t="shared" si="1"/>
        <v>48</v>
      </c>
      <c r="F4837" s="1" t="str">
        <f>VLOOKUP(E4837,State_code!$B$1:$C$56, 2, FALSE)</f>
        <v>TX</v>
      </c>
      <c r="G4837" s="1">
        <v>4805.0</v>
      </c>
      <c r="H4837" s="1">
        <v>-2.0</v>
      </c>
      <c r="I4837" s="1" t="s">
        <v>5458</v>
      </c>
      <c r="J4837" s="5">
        <v>2.0</v>
      </c>
    </row>
    <row r="4838" hidden="1">
      <c r="A4838" s="1" t="s">
        <v>5459</v>
      </c>
      <c r="B4838" s="1">
        <v>455336.0</v>
      </c>
      <c r="C4838" s="1">
        <v>6.0</v>
      </c>
      <c r="D4838" s="1">
        <v>12.0</v>
      </c>
      <c r="E4838" s="1">
        <f t="shared" si="1"/>
        <v>48</v>
      </c>
      <c r="F4838" s="1" t="str">
        <f>VLOOKUP(E4838,State_code!$B$1:$C$56, 2, FALSE)</f>
        <v>TX</v>
      </c>
      <c r="G4838" s="1">
        <v>4833.0</v>
      </c>
      <c r="H4838" s="1">
        <v>-2.0</v>
      </c>
      <c r="I4838" s="1" t="s">
        <v>5459</v>
      </c>
      <c r="J4838" s="5">
        <v>2.0</v>
      </c>
    </row>
    <row r="4839" hidden="1">
      <c r="A4839" s="1" t="s">
        <v>5460</v>
      </c>
      <c r="B4839" s="1">
        <v>455354.0</v>
      </c>
      <c r="C4839" s="1">
        <v>6.0</v>
      </c>
      <c r="D4839" s="1">
        <v>-2.0</v>
      </c>
      <c r="E4839" s="1">
        <f t="shared" si="1"/>
        <v>48</v>
      </c>
      <c r="F4839" s="1" t="str">
        <f>VLOOKUP(E4839,State_code!$B$1:$C$56, 2, FALSE)</f>
        <v>TX</v>
      </c>
      <c r="G4839" s="1">
        <v>4821.0</v>
      </c>
      <c r="H4839" s="1">
        <v>-2.0</v>
      </c>
      <c r="I4839" s="1" t="s">
        <v>5460</v>
      </c>
      <c r="J4839" s="5">
        <v>3.0</v>
      </c>
    </row>
    <row r="4840" hidden="1">
      <c r="A4840" s="1" t="s">
        <v>5461</v>
      </c>
      <c r="B4840" s="1">
        <v>455381.0</v>
      </c>
      <c r="C4840" s="1">
        <v>7.0</v>
      </c>
      <c r="D4840" s="1">
        <v>-2.0</v>
      </c>
      <c r="E4840" s="1">
        <f t="shared" si="1"/>
        <v>49</v>
      </c>
      <c r="F4840" s="1" t="str">
        <f>VLOOKUP(E4840,State_code!$B$1:$C$56, 2, FALSE)</f>
        <v>UT</v>
      </c>
      <c r="G4840" s="1">
        <v>4903.0</v>
      </c>
      <c r="H4840" s="1">
        <v>-2.0</v>
      </c>
      <c r="I4840" s="1" t="s">
        <v>5461</v>
      </c>
      <c r="J4840" s="5">
        <v>2.0</v>
      </c>
    </row>
    <row r="4841" hidden="1">
      <c r="A4841" s="1" t="s">
        <v>5462</v>
      </c>
      <c r="B4841" s="1">
        <v>455406.0</v>
      </c>
      <c r="C4841" s="1">
        <v>8.0</v>
      </c>
      <c r="D4841" s="1">
        <v>25.0</v>
      </c>
      <c r="E4841" s="1">
        <f t="shared" si="1"/>
        <v>53</v>
      </c>
      <c r="F4841" s="1" t="str">
        <f>VLOOKUP(E4841,State_code!$B$1:$C$56, 2, FALSE)</f>
        <v>WA</v>
      </c>
      <c r="G4841" s="1">
        <v>5304.0</v>
      </c>
      <c r="H4841" s="1">
        <v>-2.0</v>
      </c>
      <c r="I4841" s="1" t="s">
        <v>5462</v>
      </c>
      <c r="J4841" s="5">
        <v>2.0</v>
      </c>
    </row>
    <row r="4842" hidden="1">
      <c r="A4842" s="1" t="s">
        <v>5463</v>
      </c>
      <c r="B4842" s="1">
        <v>455433.0</v>
      </c>
      <c r="C4842" s="1">
        <v>8.0</v>
      </c>
      <c r="D4842" s="1">
        <v>26.0</v>
      </c>
      <c r="E4842" s="1">
        <f t="shared" si="1"/>
        <v>6</v>
      </c>
      <c r="F4842" s="1" t="str">
        <f>VLOOKUP(E4842,State_code!$B$1:$C$56, 2, FALSE)</f>
        <v>CA</v>
      </c>
      <c r="G4842" s="1">
        <v>646.0</v>
      </c>
      <c r="H4842" s="1">
        <v>-2.0</v>
      </c>
      <c r="I4842" s="1" t="s">
        <v>5463</v>
      </c>
      <c r="J4842" s="5">
        <v>2.0</v>
      </c>
    </row>
    <row r="4843" hidden="1">
      <c r="A4843" s="1" t="s">
        <v>5464</v>
      </c>
      <c r="B4843" s="1">
        <v>455460.0</v>
      </c>
      <c r="C4843" s="1">
        <v>5.0</v>
      </c>
      <c r="D4843" s="1">
        <v>-2.0</v>
      </c>
      <c r="E4843" s="1">
        <f t="shared" si="1"/>
        <v>1</v>
      </c>
      <c r="F4843" s="1" t="str">
        <f>VLOOKUP(E4843,State_code!$B$1:$C$56, 2, FALSE)</f>
        <v>AL</v>
      </c>
      <c r="G4843" s="1">
        <v>102.0</v>
      </c>
      <c r="H4843" s="1">
        <v>-2.0</v>
      </c>
      <c r="I4843" s="1" t="s">
        <v>5464</v>
      </c>
      <c r="J4843" s="5">
        <v>2.0</v>
      </c>
    </row>
    <row r="4844" hidden="1">
      <c r="A4844" s="1" t="s">
        <v>5465</v>
      </c>
      <c r="B4844" s="1">
        <v>455479.0</v>
      </c>
      <c r="C4844" s="1">
        <v>5.0</v>
      </c>
      <c r="D4844" s="1">
        <v>10.0</v>
      </c>
      <c r="E4844" s="1">
        <f t="shared" si="1"/>
        <v>12</v>
      </c>
      <c r="F4844" s="1" t="str">
        <f>VLOOKUP(E4844,State_code!$B$1:$C$56, 2, FALSE)</f>
        <v>FL</v>
      </c>
      <c r="G4844" s="1">
        <v>1201.0</v>
      </c>
      <c r="H4844" s="1">
        <v>-2.0</v>
      </c>
      <c r="I4844" s="1" t="s">
        <v>5465</v>
      </c>
      <c r="J4844" s="5">
        <v>2.0</v>
      </c>
    </row>
    <row r="4845" hidden="1">
      <c r="A4845" s="1" t="s">
        <v>5466</v>
      </c>
      <c r="B4845" s="1">
        <v>455488.0</v>
      </c>
      <c r="C4845" s="1">
        <v>5.0</v>
      </c>
      <c r="D4845" s="1">
        <v>-2.0</v>
      </c>
      <c r="E4845" s="1">
        <f t="shared" si="1"/>
        <v>1</v>
      </c>
      <c r="F4845" s="1" t="str">
        <f>VLOOKUP(E4845,State_code!$B$1:$C$56, 2, FALSE)</f>
        <v>AL</v>
      </c>
      <c r="G4845" s="1">
        <v>102.0</v>
      </c>
      <c r="H4845" s="1">
        <v>-2.0</v>
      </c>
      <c r="I4845" s="1" t="s">
        <v>5466</v>
      </c>
      <c r="J4845" s="5">
        <v>4.0</v>
      </c>
    </row>
    <row r="4846" hidden="1">
      <c r="A4846" s="1" t="s">
        <v>699</v>
      </c>
      <c r="B4846" s="1">
        <v>455512.0</v>
      </c>
      <c r="C4846" s="1">
        <v>8.0</v>
      </c>
      <c r="D4846" s="1">
        <v>9.0</v>
      </c>
      <c r="E4846" s="1">
        <f t="shared" si="1"/>
        <v>6</v>
      </c>
      <c r="F4846" s="1" t="str">
        <f>VLOOKUP(E4846,State_code!$B$1:$C$56, 2, FALSE)</f>
        <v>CA</v>
      </c>
      <c r="G4846" s="1">
        <v>604.0</v>
      </c>
      <c r="H4846" s="1">
        <v>-2.0</v>
      </c>
      <c r="I4846" s="1" t="s">
        <v>699</v>
      </c>
      <c r="J4846" s="5">
        <v>2.0</v>
      </c>
    </row>
    <row r="4847" hidden="1">
      <c r="A4847" s="1" t="s">
        <v>5467</v>
      </c>
      <c r="B4847" s="1">
        <v>455628.0</v>
      </c>
      <c r="C4847" s="1">
        <v>5.0</v>
      </c>
      <c r="D4847" s="1">
        <v>10.0</v>
      </c>
      <c r="E4847" s="1">
        <f t="shared" si="1"/>
        <v>1</v>
      </c>
      <c r="F4847" s="1" t="str">
        <f>VLOOKUP(E4847,State_code!$B$1:$C$56, 2, FALSE)</f>
        <v>AL</v>
      </c>
      <c r="G4847" s="1">
        <v>107.0</v>
      </c>
      <c r="H4847" s="1">
        <v>-2.0</v>
      </c>
      <c r="I4847" s="1" t="s">
        <v>5467</v>
      </c>
      <c r="J4847" s="5">
        <v>4.0</v>
      </c>
    </row>
    <row r="4848" hidden="1">
      <c r="A4848" s="1" t="s">
        <v>5468</v>
      </c>
      <c r="B4848" s="1">
        <v>455664.0</v>
      </c>
      <c r="C4848" s="1">
        <v>8.0</v>
      </c>
      <c r="D4848" s="1">
        <v>26.0</v>
      </c>
      <c r="E4848" s="1">
        <f t="shared" si="1"/>
        <v>6</v>
      </c>
      <c r="F4848" s="1" t="str">
        <f>VLOOKUP(E4848,State_code!$B$1:$C$56, 2, FALSE)</f>
        <v>CA</v>
      </c>
      <c r="G4848" s="1">
        <v>634.0</v>
      </c>
      <c r="H4848" s="1">
        <v>-2.0</v>
      </c>
      <c r="I4848" s="1" t="s">
        <v>5468</v>
      </c>
      <c r="J4848" s="5">
        <v>2.0</v>
      </c>
    </row>
    <row r="4849" hidden="1">
      <c r="A4849" s="1" t="s">
        <v>5469</v>
      </c>
      <c r="B4849" s="1">
        <v>455707.0</v>
      </c>
      <c r="C4849" s="1">
        <v>5.0</v>
      </c>
      <c r="D4849" s="1">
        <v>-2.0</v>
      </c>
      <c r="E4849" s="1">
        <f t="shared" si="1"/>
        <v>1</v>
      </c>
      <c r="F4849" s="1" t="str">
        <f>VLOOKUP(E4849,State_code!$B$1:$C$56, 2, FALSE)</f>
        <v>AL</v>
      </c>
      <c r="G4849" s="1">
        <v>101.0</v>
      </c>
      <c r="H4849" s="1">
        <v>-2.0</v>
      </c>
      <c r="I4849" s="1" t="s">
        <v>5469</v>
      </c>
      <c r="J4849" s="5">
        <v>2.0</v>
      </c>
    </row>
    <row r="4850" hidden="1">
      <c r="A4850" s="1" t="s">
        <v>5470</v>
      </c>
      <c r="B4850" s="1">
        <v>455725.0</v>
      </c>
      <c r="C4850" s="1">
        <v>6.0</v>
      </c>
      <c r="D4850" s="1">
        <v>-2.0</v>
      </c>
      <c r="E4850" s="1">
        <f t="shared" si="1"/>
        <v>4</v>
      </c>
      <c r="F4850" s="1" t="str">
        <f>VLOOKUP(E4850,State_code!$B$1:$C$56, 2, FALSE)</f>
        <v>AZ</v>
      </c>
      <c r="G4850" s="1">
        <v>404.0</v>
      </c>
      <c r="H4850" s="1">
        <v>-2.0</v>
      </c>
      <c r="I4850" s="1" t="s">
        <v>5470</v>
      </c>
      <c r="J4850" s="5">
        <v>2.0</v>
      </c>
    </row>
    <row r="4851" hidden="1">
      <c r="A4851" s="1" t="s">
        <v>5471</v>
      </c>
      <c r="B4851" s="1">
        <v>455734.0</v>
      </c>
      <c r="C4851" s="1">
        <v>8.0</v>
      </c>
      <c r="D4851" s="1">
        <v>-2.0</v>
      </c>
      <c r="E4851" s="1">
        <f t="shared" si="1"/>
        <v>6</v>
      </c>
      <c r="F4851" s="1" t="str">
        <f>VLOOKUP(E4851,State_code!$B$1:$C$56, 2, FALSE)</f>
        <v>CA</v>
      </c>
      <c r="G4851" s="1">
        <v>641.0</v>
      </c>
      <c r="H4851" s="1">
        <v>-2.0</v>
      </c>
      <c r="I4851" s="1" t="s">
        <v>5471</v>
      </c>
      <c r="J4851" s="5">
        <v>2.0</v>
      </c>
    </row>
    <row r="4852" hidden="1">
      <c r="A4852" s="1" t="s">
        <v>5472</v>
      </c>
      <c r="B4852" s="1">
        <v>455761.0</v>
      </c>
      <c r="C4852" s="1">
        <v>8.0</v>
      </c>
      <c r="D4852" s="1">
        <v>-2.0</v>
      </c>
      <c r="E4852" s="1">
        <f t="shared" si="1"/>
        <v>6</v>
      </c>
      <c r="F4852" s="1" t="str">
        <f>VLOOKUP(E4852,State_code!$B$1:$C$56, 2, FALSE)</f>
        <v>CA</v>
      </c>
      <c r="G4852" s="1">
        <v>606.0</v>
      </c>
      <c r="H4852" s="1">
        <v>-2.0</v>
      </c>
      <c r="I4852" s="1" t="s">
        <v>5472</v>
      </c>
      <c r="J4852" s="5">
        <v>2.0</v>
      </c>
    </row>
    <row r="4853" hidden="1">
      <c r="A4853" s="1" t="s">
        <v>5473</v>
      </c>
      <c r="B4853" s="1">
        <v>455770.0</v>
      </c>
      <c r="C4853" s="1">
        <v>8.0</v>
      </c>
      <c r="D4853" s="1">
        <v>21.0</v>
      </c>
      <c r="E4853" s="1">
        <f t="shared" si="1"/>
        <v>6</v>
      </c>
      <c r="F4853" s="1" t="str">
        <f>VLOOKUP(E4853,State_code!$B$1:$C$56, 2, FALSE)</f>
        <v>CA</v>
      </c>
      <c r="G4853" s="1">
        <v>628.0</v>
      </c>
      <c r="H4853" s="1">
        <v>88.0</v>
      </c>
      <c r="I4853" s="1" t="s">
        <v>5473</v>
      </c>
      <c r="J4853" s="5">
        <v>3.0</v>
      </c>
    </row>
    <row r="4854" hidden="1">
      <c r="A4854" s="1" t="s">
        <v>5474</v>
      </c>
      <c r="B4854" s="1">
        <v>455798.0</v>
      </c>
      <c r="C4854" s="1">
        <v>1.0</v>
      </c>
      <c r="D4854" s="1">
        <v>-2.0</v>
      </c>
      <c r="E4854" s="1">
        <f t="shared" si="1"/>
        <v>9</v>
      </c>
      <c r="F4854" s="1" t="str">
        <f>VLOOKUP(E4854,State_code!$B$1:$C$56, 2, FALSE)</f>
        <v>CT</v>
      </c>
      <c r="G4854" s="1">
        <v>903.0</v>
      </c>
      <c r="H4854" s="1">
        <v>-2.0</v>
      </c>
      <c r="I4854" s="1" t="s">
        <v>5474</v>
      </c>
      <c r="J4854" s="5">
        <v>1.0</v>
      </c>
    </row>
    <row r="4855" hidden="1">
      <c r="A4855" s="1" t="s">
        <v>5475</v>
      </c>
      <c r="B4855" s="1">
        <v>455804.0</v>
      </c>
      <c r="C4855" s="1">
        <v>2.0</v>
      </c>
      <c r="D4855" s="1">
        <v>32.0</v>
      </c>
      <c r="E4855" s="1">
        <f t="shared" si="1"/>
        <v>11</v>
      </c>
      <c r="F4855" s="1" t="str">
        <f>VLOOKUP(E4855,State_code!$B$1:$C$56, 2, FALSE)</f>
        <v>DC</v>
      </c>
      <c r="G4855" s="1">
        <v>1198.0</v>
      </c>
      <c r="H4855" s="1">
        <v>-2.0</v>
      </c>
      <c r="I4855" s="1" t="s">
        <v>5475</v>
      </c>
      <c r="J4855" s="5">
        <v>1.0</v>
      </c>
    </row>
    <row r="4856" hidden="1">
      <c r="A4856" s="1" t="s">
        <v>5476</v>
      </c>
      <c r="B4856" s="1">
        <v>455813.0</v>
      </c>
      <c r="C4856" s="1">
        <v>2.0</v>
      </c>
      <c r="D4856" s="1">
        <v>24.0</v>
      </c>
      <c r="E4856" s="1">
        <f t="shared" si="1"/>
        <v>11</v>
      </c>
      <c r="F4856" s="1" t="str">
        <f>VLOOKUP(E4856,State_code!$B$1:$C$56, 2, FALSE)</f>
        <v>DC</v>
      </c>
      <c r="G4856" s="1">
        <v>1198.0</v>
      </c>
      <c r="H4856" s="1">
        <v>30.0</v>
      </c>
      <c r="I4856" s="1" t="s">
        <v>5476</v>
      </c>
      <c r="J4856" s="5">
        <v>2.0</v>
      </c>
    </row>
    <row r="4857" hidden="1">
      <c r="A4857" s="1" t="s">
        <v>5477</v>
      </c>
      <c r="B4857" s="1">
        <v>455831.0</v>
      </c>
      <c r="C4857" s="1">
        <v>5.0</v>
      </c>
      <c r="D4857" s="1">
        <v>-2.0</v>
      </c>
      <c r="E4857" s="1">
        <f t="shared" si="1"/>
        <v>12</v>
      </c>
      <c r="F4857" s="1" t="str">
        <f>VLOOKUP(E4857,State_code!$B$1:$C$56, 2, FALSE)</f>
        <v>FL</v>
      </c>
      <c r="G4857" s="1">
        <v>1222.0</v>
      </c>
      <c r="H4857" s="1">
        <v>-2.0</v>
      </c>
      <c r="I4857" s="1" t="s">
        <v>5477</v>
      </c>
      <c r="J4857" s="5">
        <v>4.0</v>
      </c>
    </row>
    <row r="4858" hidden="1">
      <c r="A4858" s="1" t="s">
        <v>5478</v>
      </c>
      <c r="B4858" s="1">
        <v>455859.0</v>
      </c>
      <c r="C4858" s="1">
        <v>7.0</v>
      </c>
      <c r="D4858" s="1">
        <v>-2.0</v>
      </c>
      <c r="E4858" s="1">
        <f t="shared" si="1"/>
        <v>16</v>
      </c>
      <c r="F4858" s="1" t="str">
        <f>VLOOKUP(E4858,State_code!$B$1:$C$56, 2, FALSE)</f>
        <v>ID</v>
      </c>
      <c r="G4858" s="1">
        <v>1602.0</v>
      </c>
      <c r="H4858" s="1">
        <v>-2.0</v>
      </c>
      <c r="I4858" s="1" t="s">
        <v>5478</v>
      </c>
      <c r="J4858" s="5">
        <v>2.0</v>
      </c>
    </row>
    <row r="4859" hidden="1">
      <c r="A4859" s="1" t="s">
        <v>5479</v>
      </c>
      <c r="B4859" s="1">
        <v>455868.0</v>
      </c>
      <c r="C4859" s="1">
        <v>8.0</v>
      </c>
      <c r="D4859" s="1">
        <v>8.0</v>
      </c>
      <c r="E4859" s="1">
        <f t="shared" si="1"/>
        <v>6</v>
      </c>
      <c r="F4859" s="1" t="str">
        <f>VLOOKUP(E4859,State_code!$B$1:$C$56, 2, FALSE)</f>
        <v>CA</v>
      </c>
      <c r="G4859" s="1">
        <v>629.0</v>
      </c>
      <c r="H4859" s="1">
        <v>-2.0</v>
      </c>
      <c r="I4859" s="1" t="s">
        <v>5479</v>
      </c>
      <c r="J4859" s="5">
        <v>2.0</v>
      </c>
    </row>
    <row r="4860" hidden="1">
      <c r="A4860" s="1" t="s">
        <v>5480</v>
      </c>
      <c r="B4860" s="1">
        <v>455877.0</v>
      </c>
      <c r="C4860" s="1">
        <v>3.0</v>
      </c>
      <c r="D4860" s="1">
        <v>-2.0</v>
      </c>
      <c r="E4860" s="1">
        <f t="shared" si="1"/>
        <v>17</v>
      </c>
      <c r="F4860" s="1" t="str">
        <f>VLOOKUP(E4860,State_code!$B$1:$C$56, 2, FALSE)</f>
        <v>IL</v>
      </c>
      <c r="G4860" s="1">
        <v>1705.0</v>
      </c>
      <c r="H4860" s="1">
        <v>-2.0</v>
      </c>
      <c r="I4860" s="1" t="s">
        <v>5480</v>
      </c>
      <c r="J4860" s="5">
        <v>2.0</v>
      </c>
    </row>
    <row r="4861" hidden="1">
      <c r="A4861" s="1" t="s">
        <v>5481</v>
      </c>
      <c r="B4861" s="1">
        <v>455886.0</v>
      </c>
      <c r="C4861" s="1">
        <v>3.0</v>
      </c>
      <c r="D4861" s="1">
        <v>-2.0</v>
      </c>
      <c r="E4861" s="1">
        <f t="shared" si="1"/>
        <v>17</v>
      </c>
      <c r="F4861" s="1" t="str">
        <f>VLOOKUP(E4861,State_code!$B$1:$C$56, 2, FALSE)</f>
        <v>IL</v>
      </c>
      <c r="G4861" s="1">
        <v>1710.0</v>
      </c>
      <c r="H4861" s="1">
        <v>-2.0</v>
      </c>
      <c r="I4861" s="1" t="s">
        <v>5481</v>
      </c>
      <c r="J4861" s="5">
        <v>2.0</v>
      </c>
    </row>
    <row r="4862" hidden="1">
      <c r="A4862" s="1" t="s">
        <v>5482</v>
      </c>
      <c r="B4862" s="1">
        <v>455895.0</v>
      </c>
      <c r="C4862" s="1">
        <v>3.0</v>
      </c>
      <c r="D4862" s="1">
        <v>-2.0</v>
      </c>
      <c r="E4862" s="1">
        <f t="shared" si="1"/>
        <v>17</v>
      </c>
      <c r="F4862" s="1" t="str">
        <f>VLOOKUP(E4862,State_code!$B$1:$C$56, 2, FALSE)</f>
        <v>IL</v>
      </c>
      <c r="G4862" s="1">
        <v>1706.0</v>
      </c>
      <c r="H4862" s="1">
        <v>-2.0</v>
      </c>
      <c r="I4862" s="1" t="s">
        <v>5482</v>
      </c>
      <c r="J4862" s="5">
        <v>2.0</v>
      </c>
    </row>
    <row r="4863" hidden="1">
      <c r="A4863" s="1" t="s">
        <v>5483</v>
      </c>
      <c r="B4863" s="1">
        <v>455901.0</v>
      </c>
      <c r="C4863" s="1">
        <v>2.0</v>
      </c>
      <c r="D4863" s="1">
        <v>-2.0</v>
      </c>
      <c r="E4863" s="1">
        <f t="shared" si="1"/>
        <v>24</v>
      </c>
      <c r="F4863" s="1" t="str">
        <f>VLOOKUP(E4863,State_code!$B$1:$C$56, 2, FALSE)</f>
        <v>MD</v>
      </c>
      <c r="G4863" s="1">
        <v>2406.0</v>
      </c>
      <c r="H4863" s="1">
        <v>-2.0</v>
      </c>
      <c r="I4863" s="1" t="s">
        <v>5483</v>
      </c>
      <c r="J4863" s="5">
        <v>2.0</v>
      </c>
    </row>
    <row r="4864" hidden="1">
      <c r="A4864" s="1" t="s">
        <v>5484</v>
      </c>
      <c r="B4864" s="1">
        <v>455910.0</v>
      </c>
      <c r="C4864" s="1">
        <v>5.0</v>
      </c>
      <c r="D4864" s="1">
        <v>-2.0</v>
      </c>
      <c r="E4864" s="1">
        <f t="shared" si="1"/>
        <v>37</v>
      </c>
      <c r="F4864" s="1" t="str">
        <f>VLOOKUP(E4864,State_code!$B$1:$C$56, 2, FALSE)</f>
        <v>NC</v>
      </c>
      <c r="G4864" s="1">
        <v>3711.0</v>
      </c>
      <c r="H4864" s="1">
        <v>-2.0</v>
      </c>
      <c r="I4864" s="1" t="s">
        <v>5484</v>
      </c>
      <c r="J4864" s="5">
        <v>4.0</v>
      </c>
    </row>
    <row r="4865" hidden="1">
      <c r="A4865" s="1" t="s">
        <v>5485</v>
      </c>
      <c r="B4865" s="1">
        <v>455929.0</v>
      </c>
      <c r="C4865" s="1">
        <v>6.0</v>
      </c>
      <c r="D4865" s="1">
        <v>-2.0</v>
      </c>
      <c r="E4865" s="1">
        <f t="shared" si="1"/>
        <v>40</v>
      </c>
      <c r="F4865" s="1" t="str">
        <f>VLOOKUP(E4865,State_code!$B$1:$C$56, 2, FALSE)</f>
        <v>OK</v>
      </c>
      <c r="G4865" s="1">
        <v>4005.0</v>
      </c>
      <c r="H4865" s="1">
        <v>-2.0</v>
      </c>
      <c r="I4865" s="1" t="s">
        <v>5485</v>
      </c>
      <c r="J4865" s="5">
        <v>2.0</v>
      </c>
    </row>
    <row r="4866" hidden="1">
      <c r="A4866" s="1" t="s">
        <v>5486</v>
      </c>
      <c r="B4866" s="1">
        <v>455965.0</v>
      </c>
      <c r="C4866" s="1">
        <v>1.0</v>
      </c>
      <c r="D4866" s="1">
        <v>-2.0</v>
      </c>
      <c r="E4866" s="1">
        <f t="shared" si="1"/>
        <v>44</v>
      </c>
      <c r="F4866" s="1" t="str">
        <f>VLOOKUP(E4866,State_code!$B$1:$C$56, 2, FALSE)</f>
        <v>RI</v>
      </c>
      <c r="G4866" s="1">
        <v>4402.0</v>
      </c>
      <c r="H4866" s="1">
        <v>-2.0</v>
      </c>
      <c r="I4866" s="1" t="s">
        <v>5486</v>
      </c>
      <c r="J4866" s="5">
        <v>2.0</v>
      </c>
    </row>
    <row r="4867" hidden="1">
      <c r="A4867" s="1" t="s">
        <v>5487</v>
      </c>
      <c r="B4867" s="1">
        <v>455974.0</v>
      </c>
      <c r="C4867" s="1">
        <v>6.0</v>
      </c>
      <c r="D4867" s="1">
        <v>-2.0</v>
      </c>
      <c r="E4867" s="1">
        <f t="shared" si="1"/>
        <v>48</v>
      </c>
      <c r="F4867" s="1" t="str">
        <f>VLOOKUP(E4867,State_code!$B$1:$C$56, 2, FALSE)</f>
        <v>TX</v>
      </c>
      <c r="G4867" s="1">
        <v>4815.0</v>
      </c>
      <c r="H4867" s="1">
        <v>-2.0</v>
      </c>
      <c r="I4867" s="1" t="s">
        <v>5487</v>
      </c>
      <c r="J4867" s="5">
        <v>2.0</v>
      </c>
    </row>
    <row r="4868" hidden="1">
      <c r="A4868" s="1" t="s">
        <v>1316</v>
      </c>
      <c r="B4868" s="1">
        <v>455983.0</v>
      </c>
      <c r="C4868" s="1">
        <v>5.0</v>
      </c>
      <c r="D4868" s="1">
        <v>2.0</v>
      </c>
      <c r="E4868" s="1">
        <f t="shared" si="1"/>
        <v>51</v>
      </c>
      <c r="F4868" s="1" t="str">
        <f>VLOOKUP(E4868,State_code!$B$1:$C$56, 2, FALSE)</f>
        <v>VA</v>
      </c>
      <c r="G4868" s="1">
        <v>5111.0</v>
      </c>
      <c r="H4868" s="1">
        <v>-2.0</v>
      </c>
      <c r="I4868" s="1" t="s">
        <v>1316</v>
      </c>
      <c r="J4868" s="5">
        <v>2.0</v>
      </c>
    </row>
    <row r="4869" hidden="1">
      <c r="A4869" s="1" t="s">
        <v>798</v>
      </c>
      <c r="B4869" s="1">
        <v>455992.0</v>
      </c>
      <c r="C4869" s="1">
        <v>1.0</v>
      </c>
      <c r="D4869" s="1">
        <v>19.0</v>
      </c>
      <c r="E4869" s="1">
        <f t="shared" si="1"/>
        <v>50</v>
      </c>
      <c r="F4869" s="1" t="str">
        <f>VLOOKUP(E4869,State_code!$B$1:$C$56, 2, FALSE)</f>
        <v>VT</v>
      </c>
      <c r="G4869" s="1">
        <v>5000.0</v>
      </c>
      <c r="H4869" s="1">
        <v>-2.0</v>
      </c>
      <c r="I4869" s="1" t="s">
        <v>798</v>
      </c>
      <c r="J4869" s="5">
        <v>2.0</v>
      </c>
    </row>
    <row r="4870" hidden="1">
      <c r="A4870" s="1" t="s">
        <v>5488</v>
      </c>
      <c r="B4870" s="1">
        <v>456001.0</v>
      </c>
      <c r="C4870" s="1">
        <v>1.0</v>
      </c>
      <c r="D4870" s="1">
        <v>-2.0</v>
      </c>
      <c r="E4870" s="1">
        <f t="shared" si="1"/>
        <v>50</v>
      </c>
      <c r="F4870" s="1" t="str">
        <f>VLOOKUP(E4870,State_code!$B$1:$C$56, 2, FALSE)</f>
        <v>VT</v>
      </c>
      <c r="G4870" s="1">
        <v>5000.0</v>
      </c>
      <c r="H4870" s="1">
        <v>-2.0</v>
      </c>
      <c r="I4870" s="1" t="s">
        <v>5488</v>
      </c>
      <c r="J4870" s="5">
        <v>2.0</v>
      </c>
    </row>
    <row r="4871" hidden="1">
      <c r="A4871" s="1" t="s">
        <v>5489</v>
      </c>
      <c r="B4871" s="1">
        <v>456029.0</v>
      </c>
      <c r="C4871" s="1">
        <v>5.0</v>
      </c>
      <c r="D4871" s="1">
        <v>-2.0</v>
      </c>
      <c r="E4871" s="1">
        <f t="shared" si="1"/>
        <v>47</v>
      </c>
      <c r="F4871" s="1" t="str">
        <f>VLOOKUP(E4871,State_code!$B$1:$C$56, 2, FALSE)</f>
        <v>TN</v>
      </c>
      <c r="G4871" s="1">
        <v>4709.0</v>
      </c>
      <c r="H4871" s="1">
        <v>-2.0</v>
      </c>
      <c r="I4871" s="1" t="s">
        <v>5489</v>
      </c>
      <c r="J4871" s="5">
        <v>2.0</v>
      </c>
    </row>
    <row r="4872" hidden="1">
      <c r="A4872" s="1" t="s">
        <v>5490</v>
      </c>
      <c r="B4872" s="1">
        <v>456038.0</v>
      </c>
      <c r="C4872" s="1">
        <v>6.0</v>
      </c>
      <c r="D4872" s="1">
        <v>10.0</v>
      </c>
      <c r="E4872" s="1">
        <f t="shared" si="1"/>
        <v>4</v>
      </c>
      <c r="F4872" s="1" t="str">
        <f>VLOOKUP(E4872,State_code!$B$1:$C$56, 2, FALSE)</f>
        <v>AZ</v>
      </c>
      <c r="G4872" s="1">
        <v>405.0</v>
      </c>
      <c r="H4872" s="1">
        <v>-2.0</v>
      </c>
      <c r="I4872" s="1" t="s">
        <v>5490</v>
      </c>
      <c r="J4872" s="5">
        <v>2.0</v>
      </c>
    </row>
    <row r="4873" hidden="1">
      <c r="A4873" s="1" t="s">
        <v>5491</v>
      </c>
      <c r="B4873" s="1">
        <v>456065.0</v>
      </c>
      <c r="C4873" s="1">
        <v>3.0</v>
      </c>
      <c r="D4873" s="1">
        <v>-2.0</v>
      </c>
      <c r="E4873" s="1">
        <f t="shared" si="1"/>
        <v>39</v>
      </c>
      <c r="F4873" s="1" t="str">
        <f>VLOOKUP(E4873,State_code!$B$1:$C$56, 2, FALSE)</f>
        <v>OH</v>
      </c>
      <c r="G4873" s="1">
        <v>3913.0</v>
      </c>
      <c r="H4873" s="1">
        <v>-2.0</v>
      </c>
      <c r="I4873" s="1" t="s">
        <v>5491</v>
      </c>
      <c r="J4873" s="5">
        <v>1.0</v>
      </c>
    </row>
    <row r="4874" hidden="1">
      <c r="A4874" s="1" t="s">
        <v>5492</v>
      </c>
      <c r="B4874" s="1">
        <v>456074.0</v>
      </c>
      <c r="C4874" s="1">
        <v>3.0</v>
      </c>
      <c r="D4874" s="1">
        <v>-2.0</v>
      </c>
      <c r="E4874" s="1">
        <f t="shared" si="1"/>
        <v>39</v>
      </c>
      <c r="F4874" s="1" t="str">
        <f>VLOOKUP(E4874,State_code!$B$1:$C$56, 2, FALSE)</f>
        <v>OH</v>
      </c>
      <c r="G4874" s="1">
        <v>3903.0</v>
      </c>
      <c r="H4874" s="1">
        <v>-2.0</v>
      </c>
      <c r="I4874" s="1" t="s">
        <v>5492</v>
      </c>
      <c r="J4874" s="5">
        <v>1.0</v>
      </c>
    </row>
    <row r="4875" hidden="1">
      <c r="A4875" s="1" t="s">
        <v>5493</v>
      </c>
      <c r="B4875" s="1">
        <v>456135.0</v>
      </c>
      <c r="C4875" s="1">
        <v>4.0</v>
      </c>
      <c r="D4875" s="1">
        <v>-2.0</v>
      </c>
      <c r="E4875" s="1">
        <f t="shared" si="1"/>
        <v>27</v>
      </c>
      <c r="F4875" s="1" t="str">
        <f>VLOOKUP(E4875,State_code!$B$1:$C$56, 2, FALSE)</f>
        <v>MN</v>
      </c>
      <c r="G4875" s="1">
        <v>2705.0</v>
      </c>
      <c r="H4875" s="1">
        <v>-2.0</v>
      </c>
      <c r="I4875" s="1" t="s">
        <v>5493</v>
      </c>
      <c r="J4875" s="5">
        <v>2.0</v>
      </c>
    </row>
    <row r="4876" hidden="1">
      <c r="A4876" s="1" t="s">
        <v>5494</v>
      </c>
      <c r="B4876" s="1">
        <v>456153.0</v>
      </c>
      <c r="C4876" s="1">
        <v>6.0</v>
      </c>
      <c r="D4876" s="1">
        <v>12.0</v>
      </c>
      <c r="E4876" s="1">
        <f t="shared" si="1"/>
        <v>48</v>
      </c>
      <c r="F4876" s="1" t="str">
        <f>VLOOKUP(E4876,State_code!$B$1:$C$56, 2, FALSE)</f>
        <v>TX</v>
      </c>
      <c r="G4876" s="1">
        <v>4807.0</v>
      </c>
      <c r="H4876" s="1">
        <v>-2.0</v>
      </c>
      <c r="I4876" s="1" t="s">
        <v>5494</v>
      </c>
      <c r="J4876" s="5">
        <v>2.0</v>
      </c>
    </row>
    <row r="4877" hidden="1">
      <c r="A4877" s="1" t="s">
        <v>5495</v>
      </c>
      <c r="B4877" s="1">
        <v>456171.0</v>
      </c>
      <c r="C4877" s="1">
        <v>3.0</v>
      </c>
      <c r="D4877" s="1">
        <v>-2.0</v>
      </c>
      <c r="E4877" s="1">
        <f t="shared" si="1"/>
        <v>17</v>
      </c>
      <c r="F4877" s="1" t="str">
        <f>VLOOKUP(E4877,State_code!$B$1:$C$56, 2, FALSE)</f>
        <v>IL</v>
      </c>
      <c r="G4877" s="1">
        <v>1713.0</v>
      </c>
      <c r="H4877" s="1">
        <v>42.0</v>
      </c>
      <c r="I4877" s="1" t="s">
        <v>5495</v>
      </c>
      <c r="J4877" s="5">
        <v>2.0</v>
      </c>
    </row>
    <row r="4878" hidden="1">
      <c r="A4878" s="1" t="s">
        <v>5496</v>
      </c>
      <c r="B4878" s="1">
        <v>456205.0</v>
      </c>
      <c r="C4878" s="1">
        <v>5.0</v>
      </c>
      <c r="D4878" s="1">
        <v>10.0</v>
      </c>
      <c r="E4878" s="1">
        <f t="shared" si="1"/>
        <v>37</v>
      </c>
      <c r="F4878" s="1" t="str">
        <f>VLOOKUP(E4878,State_code!$B$1:$C$56, 2, FALSE)</f>
        <v>NC</v>
      </c>
      <c r="G4878" s="1">
        <v>3702.0</v>
      </c>
      <c r="H4878" s="1">
        <v>-2.0</v>
      </c>
      <c r="I4878" s="1" t="s">
        <v>5496</v>
      </c>
      <c r="J4878" s="5">
        <v>3.0</v>
      </c>
    </row>
    <row r="4879" hidden="1">
      <c r="A4879" s="1" t="s">
        <v>5497</v>
      </c>
      <c r="B4879" s="1">
        <v>456214.0</v>
      </c>
      <c r="C4879" s="1">
        <v>6.0</v>
      </c>
      <c r="D4879" s="1">
        <v>-2.0</v>
      </c>
      <c r="E4879" s="1">
        <f t="shared" si="1"/>
        <v>48</v>
      </c>
      <c r="F4879" s="1" t="str">
        <f>VLOOKUP(E4879,State_code!$B$1:$C$56, 2, FALSE)</f>
        <v>TX</v>
      </c>
      <c r="G4879" s="1">
        <v>4820.0</v>
      </c>
      <c r="H4879" s="1">
        <v>-2.0</v>
      </c>
      <c r="I4879" s="1" t="s">
        <v>5497</v>
      </c>
      <c r="J4879" s="5">
        <v>2.0</v>
      </c>
    </row>
    <row r="4880" hidden="1">
      <c r="A4880" s="1" t="s">
        <v>5498</v>
      </c>
      <c r="B4880" s="1">
        <v>456287.0</v>
      </c>
      <c r="C4880" s="1">
        <v>4.0</v>
      </c>
      <c r="D4880" s="1">
        <v>-2.0</v>
      </c>
      <c r="E4880" s="1">
        <f t="shared" si="1"/>
        <v>31</v>
      </c>
      <c r="F4880" s="1" t="str">
        <f>VLOOKUP(E4880,State_code!$B$1:$C$56, 2, FALSE)</f>
        <v>NE</v>
      </c>
      <c r="G4880" s="1">
        <v>3101.0</v>
      </c>
      <c r="H4880" s="1">
        <v>-2.0</v>
      </c>
      <c r="I4880" s="1" t="s">
        <v>5498</v>
      </c>
      <c r="J4880" s="5">
        <v>2.0</v>
      </c>
    </row>
    <row r="4881" hidden="1">
      <c r="A4881" s="1" t="s">
        <v>5499</v>
      </c>
      <c r="B4881" s="1">
        <v>456454.0</v>
      </c>
      <c r="C4881" s="1">
        <v>7.0</v>
      </c>
      <c r="D4881" s="1">
        <v>10.0</v>
      </c>
      <c r="E4881" s="1">
        <f t="shared" si="1"/>
        <v>49</v>
      </c>
      <c r="F4881" s="1" t="str">
        <f>VLOOKUP(E4881,State_code!$B$1:$C$56, 2, FALSE)</f>
        <v>UT</v>
      </c>
      <c r="G4881" s="1">
        <v>4904.0</v>
      </c>
      <c r="H4881" s="1">
        <v>-2.0</v>
      </c>
      <c r="I4881" s="1" t="s">
        <v>5499</v>
      </c>
      <c r="J4881" s="5">
        <v>2.0</v>
      </c>
    </row>
    <row r="4882" hidden="1">
      <c r="A4882" s="1" t="s">
        <v>5500</v>
      </c>
      <c r="B4882" s="1">
        <v>456481.0</v>
      </c>
      <c r="C4882" s="1">
        <v>5.0</v>
      </c>
      <c r="D4882" s="1">
        <v>22.0</v>
      </c>
      <c r="E4882" s="1">
        <f t="shared" si="1"/>
        <v>12</v>
      </c>
      <c r="F4882" s="1" t="str">
        <f>VLOOKUP(E4882,State_code!$B$1:$C$56, 2, FALSE)</f>
        <v>FL</v>
      </c>
      <c r="G4882" s="1">
        <v>1226.0</v>
      </c>
      <c r="H4882" s="1">
        <v>-2.0</v>
      </c>
      <c r="I4882" s="1" t="s">
        <v>5500</v>
      </c>
      <c r="J4882" s="5">
        <v>2.0</v>
      </c>
    </row>
    <row r="4883" hidden="1">
      <c r="A4883" s="1" t="s">
        <v>5501</v>
      </c>
      <c r="B4883" s="1">
        <v>456490.0</v>
      </c>
      <c r="C4883" s="1">
        <v>5.0</v>
      </c>
      <c r="D4883" s="1">
        <v>22.0</v>
      </c>
      <c r="E4883" s="1">
        <f t="shared" si="1"/>
        <v>12</v>
      </c>
      <c r="F4883" s="1" t="str">
        <f>VLOOKUP(E4883,State_code!$B$1:$C$56, 2, FALSE)</f>
        <v>FL</v>
      </c>
      <c r="G4883" s="1">
        <v>1210.0</v>
      </c>
      <c r="H4883" s="1">
        <v>-2.0</v>
      </c>
      <c r="I4883" s="1" t="s">
        <v>5501</v>
      </c>
      <c r="J4883" s="5">
        <v>3.0</v>
      </c>
    </row>
    <row r="4884" hidden="1">
      <c r="A4884" s="1" t="s">
        <v>5502</v>
      </c>
      <c r="B4884" s="1">
        <v>456506.0</v>
      </c>
      <c r="C4884" s="1">
        <v>3.0</v>
      </c>
      <c r="D4884" s="1">
        <v>-2.0</v>
      </c>
      <c r="E4884" s="1">
        <f t="shared" si="1"/>
        <v>18</v>
      </c>
      <c r="F4884" s="1" t="str">
        <f>VLOOKUP(E4884,State_code!$B$1:$C$56, 2, FALSE)</f>
        <v>IN</v>
      </c>
      <c r="G4884" s="1">
        <v>1803.0</v>
      </c>
      <c r="H4884" s="1">
        <v>-2.0</v>
      </c>
      <c r="I4884" s="1" t="s">
        <v>5502</v>
      </c>
      <c r="J4884" s="5">
        <v>2.0</v>
      </c>
    </row>
    <row r="4885" hidden="1">
      <c r="A4885" s="1" t="s">
        <v>5503</v>
      </c>
      <c r="B4885" s="1">
        <v>456515.0</v>
      </c>
      <c r="C4885" s="1">
        <v>3.0</v>
      </c>
      <c r="D4885" s="1">
        <v>-2.0</v>
      </c>
      <c r="E4885" s="1">
        <f t="shared" si="1"/>
        <v>26</v>
      </c>
      <c r="F4885" s="1" t="str">
        <f>VLOOKUP(E4885,State_code!$B$1:$C$56, 2, FALSE)</f>
        <v>MI</v>
      </c>
      <c r="G4885" s="1">
        <v>2604.0</v>
      </c>
      <c r="H4885" s="1">
        <v>-2.0</v>
      </c>
      <c r="I4885" s="1" t="s">
        <v>5503</v>
      </c>
      <c r="J4885" s="5">
        <v>2.0</v>
      </c>
    </row>
    <row r="4886" hidden="1">
      <c r="A4886" s="1" t="s">
        <v>5504</v>
      </c>
      <c r="B4886" s="1">
        <v>456542.0</v>
      </c>
      <c r="C4886" s="1">
        <v>2.0</v>
      </c>
      <c r="D4886" s="1">
        <v>25.0</v>
      </c>
      <c r="E4886" s="1">
        <f t="shared" si="1"/>
        <v>42</v>
      </c>
      <c r="F4886" s="1" t="str">
        <f>VLOOKUP(E4886,State_code!$B$1:$C$56, 2, FALSE)</f>
        <v>PA</v>
      </c>
      <c r="G4886" s="1">
        <v>4208.0</v>
      </c>
      <c r="H4886" s="1">
        <v>-2.0</v>
      </c>
      <c r="I4886" s="1" t="s">
        <v>5504</v>
      </c>
      <c r="J4886" s="5">
        <v>2.0</v>
      </c>
    </row>
    <row r="4887" hidden="1">
      <c r="A4887" s="1" t="s">
        <v>5505</v>
      </c>
      <c r="B4887" s="1">
        <v>456551.0</v>
      </c>
      <c r="C4887" s="1">
        <v>4.0</v>
      </c>
      <c r="D4887" s="1">
        <v>-2.0</v>
      </c>
      <c r="E4887" s="1">
        <f t="shared" si="1"/>
        <v>38</v>
      </c>
      <c r="F4887" s="1" t="str">
        <f>VLOOKUP(E4887,State_code!$B$1:$C$56, 2, FALSE)</f>
        <v>ND</v>
      </c>
      <c r="G4887" s="1">
        <v>3800.0</v>
      </c>
      <c r="H4887" s="1">
        <v>-2.0</v>
      </c>
      <c r="I4887" s="1" t="s">
        <v>5505</v>
      </c>
      <c r="J4887" s="5">
        <v>2.0</v>
      </c>
    </row>
    <row r="4888" hidden="1">
      <c r="A4888" s="1" t="s">
        <v>5506</v>
      </c>
      <c r="B4888" s="1">
        <v>456579.0</v>
      </c>
      <c r="C4888" s="1">
        <v>2.0</v>
      </c>
      <c r="D4888" s="1">
        <v>7.0</v>
      </c>
      <c r="E4888" s="1">
        <f t="shared" si="1"/>
        <v>42</v>
      </c>
      <c r="F4888" s="1" t="str">
        <f>VLOOKUP(E4888,State_code!$B$1:$C$56, 2, FALSE)</f>
        <v>PA</v>
      </c>
      <c r="G4888" s="1">
        <v>4207.0</v>
      </c>
      <c r="H4888" s="1">
        <v>-2.0</v>
      </c>
      <c r="I4888" s="1" t="s">
        <v>5506</v>
      </c>
      <c r="J4888" s="5">
        <v>1.0</v>
      </c>
    </row>
    <row r="4889" hidden="1">
      <c r="A4889" s="1" t="s">
        <v>5507</v>
      </c>
      <c r="B4889" s="1">
        <v>456588.0</v>
      </c>
      <c r="C4889" s="1">
        <v>8.0</v>
      </c>
      <c r="D4889" s="1">
        <v>-2.0</v>
      </c>
      <c r="E4889" s="1">
        <f t="shared" si="1"/>
        <v>6</v>
      </c>
      <c r="F4889" s="1" t="str">
        <f>VLOOKUP(E4889,State_code!$B$1:$C$56, 2, FALSE)</f>
        <v>CA</v>
      </c>
      <c r="G4889" s="1">
        <v>635.0</v>
      </c>
      <c r="H4889" s="1">
        <v>-2.0</v>
      </c>
      <c r="I4889" s="1" t="s">
        <v>5507</v>
      </c>
      <c r="J4889" s="5">
        <v>2.0</v>
      </c>
    </row>
    <row r="4890" hidden="1">
      <c r="A4890" s="1" t="s">
        <v>5508</v>
      </c>
      <c r="B4890" s="1">
        <v>456597.0</v>
      </c>
      <c r="C4890" s="1">
        <v>8.0</v>
      </c>
      <c r="D4890" s="1">
        <v>-2.0</v>
      </c>
      <c r="E4890" s="1">
        <f t="shared" si="1"/>
        <v>6</v>
      </c>
      <c r="F4890" s="1" t="str">
        <f>VLOOKUP(E4890,State_code!$B$1:$C$56, 2, FALSE)</f>
        <v>CA</v>
      </c>
      <c r="G4890" s="1">
        <v>623.0</v>
      </c>
      <c r="H4890" s="1">
        <v>-2.0</v>
      </c>
      <c r="I4890" s="1" t="s">
        <v>5508</v>
      </c>
      <c r="J4890" s="5">
        <v>3.0</v>
      </c>
    </row>
    <row r="4891" hidden="1">
      <c r="A4891" s="1" t="s">
        <v>5509</v>
      </c>
      <c r="B4891" s="1">
        <v>456621.0</v>
      </c>
      <c r="C4891" s="1">
        <v>5.0</v>
      </c>
      <c r="D4891" s="1">
        <v>29.0</v>
      </c>
      <c r="E4891" s="1">
        <f t="shared" si="1"/>
        <v>54</v>
      </c>
      <c r="F4891" s="1" t="str">
        <f>VLOOKUP(E4891,State_code!$B$1:$C$56, 2, FALSE)</f>
        <v>WV</v>
      </c>
      <c r="G4891" s="1">
        <v>5401.0</v>
      </c>
      <c r="H4891" s="1">
        <v>-2.0</v>
      </c>
      <c r="I4891" s="1" t="s">
        <v>5509</v>
      </c>
      <c r="J4891" s="5">
        <v>1.0</v>
      </c>
    </row>
    <row r="4892" hidden="1">
      <c r="A4892" s="1" t="s">
        <v>5510</v>
      </c>
      <c r="B4892" s="1">
        <v>456825.0</v>
      </c>
      <c r="C4892" s="1">
        <v>5.0</v>
      </c>
      <c r="D4892" s="1">
        <v>-2.0</v>
      </c>
      <c r="E4892" s="1">
        <f t="shared" si="1"/>
        <v>22</v>
      </c>
      <c r="F4892" s="1" t="str">
        <f>VLOOKUP(E4892,State_code!$B$1:$C$56, 2, FALSE)</f>
        <v>LA</v>
      </c>
      <c r="G4892" s="1">
        <v>2206.0</v>
      </c>
      <c r="H4892" s="1">
        <v>-2.0</v>
      </c>
      <c r="I4892" s="1" t="s">
        <v>5510</v>
      </c>
      <c r="J4892" s="5">
        <v>2.0</v>
      </c>
    </row>
    <row r="4893" hidden="1">
      <c r="A4893" s="1" t="s">
        <v>5511</v>
      </c>
      <c r="B4893" s="1">
        <v>456852.0</v>
      </c>
      <c r="C4893" s="1">
        <v>8.0</v>
      </c>
      <c r="D4893" s="1">
        <v>9.0</v>
      </c>
      <c r="E4893" s="1">
        <f t="shared" si="1"/>
        <v>6</v>
      </c>
      <c r="F4893" s="1" t="str">
        <f>VLOOKUP(E4893,State_code!$B$1:$C$56, 2, FALSE)</f>
        <v>CA</v>
      </c>
      <c r="G4893" s="1">
        <v>623.0</v>
      </c>
      <c r="H4893" s="1">
        <v>-2.0</v>
      </c>
      <c r="I4893" s="1" t="s">
        <v>5511</v>
      </c>
      <c r="J4893" s="5">
        <v>1.0</v>
      </c>
    </row>
    <row r="4894" hidden="1">
      <c r="A4894" s="1" t="s">
        <v>5512</v>
      </c>
      <c r="B4894" s="1">
        <v>456922.0</v>
      </c>
      <c r="C4894" s="1">
        <v>6.0</v>
      </c>
      <c r="D4894" s="1">
        <v>-2.0</v>
      </c>
      <c r="E4894" s="1">
        <f t="shared" si="1"/>
        <v>48</v>
      </c>
      <c r="F4894" s="1" t="str">
        <f>VLOOKUP(E4894,State_code!$B$1:$C$56, 2, FALSE)</f>
        <v>TX</v>
      </c>
      <c r="G4894" s="1">
        <v>4834.0</v>
      </c>
      <c r="H4894" s="1">
        <v>-2.0</v>
      </c>
      <c r="I4894" s="1" t="s">
        <v>5512</v>
      </c>
      <c r="J4894" s="5">
        <v>2.0</v>
      </c>
    </row>
    <row r="4895" hidden="1">
      <c r="A4895" s="1" t="s">
        <v>5513</v>
      </c>
      <c r="B4895" s="1">
        <v>456931.0</v>
      </c>
      <c r="C4895" s="1">
        <v>6.0</v>
      </c>
      <c r="D4895" s="1">
        <v>-2.0</v>
      </c>
      <c r="E4895" s="1">
        <f t="shared" si="1"/>
        <v>48</v>
      </c>
      <c r="F4895" s="1" t="str">
        <f>VLOOKUP(E4895,State_code!$B$1:$C$56, 2, FALSE)</f>
        <v>TX</v>
      </c>
      <c r="G4895" s="1">
        <v>4827.0</v>
      </c>
      <c r="H4895" s="1">
        <v>-2.0</v>
      </c>
      <c r="I4895" s="1" t="s">
        <v>5513</v>
      </c>
      <c r="J4895" s="5">
        <v>2.0</v>
      </c>
    </row>
    <row r="4896" hidden="1">
      <c r="A4896" s="1" t="s">
        <v>5514</v>
      </c>
      <c r="B4896" s="1">
        <v>456959.0</v>
      </c>
      <c r="C4896" s="1">
        <v>4.0</v>
      </c>
      <c r="D4896" s="1">
        <v>26.0</v>
      </c>
      <c r="E4896" s="1">
        <f t="shared" si="1"/>
        <v>27</v>
      </c>
      <c r="F4896" s="1" t="str">
        <f>VLOOKUP(E4896,State_code!$B$1:$C$56, 2, FALSE)</f>
        <v>MN</v>
      </c>
      <c r="G4896" s="1">
        <v>2701.0</v>
      </c>
      <c r="H4896" s="1">
        <v>-2.0</v>
      </c>
      <c r="I4896" s="1" t="s">
        <v>5514</v>
      </c>
      <c r="J4896" s="5">
        <v>2.0</v>
      </c>
    </row>
    <row r="4897" hidden="1">
      <c r="A4897" s="1" t="s">
        <v>5515</v>
      </c>
      <c r="B4897" s="1">
        <v>456968.0</v>
      </c>
      <c r="C4897" s="1">
        <v>5.0</v>
      </c>
      <c r="D4897" s="1">
        <v>-2.0</v>
      </c>
      <c r="E4897" s="1">
        <f t="shared" si="1"/>
        <v>37</v>
      </c>
      <c r="F4897" s="1" t="str">
        <f>VLOOKUP(E4897,State_code!$B$1:$C$56, 2, FALSE)</f>
        <v>NC</v>
      </c>
      <c r="G4897" s="1">
        <v>3706.0</v>
      </c>
      <c r="H4897" s="1">
        <v>-2.0</v>
      </c>
      <c r="I4897" s="1" t="s">
        <v>5515</v>
      </c>
      <c r="J4897" s="5">
        <v>2.0</v>
      </c>
    </row>
    <row r="4898" hidden="1">
      <c r="A4898" s="1" t="s">
        <v>5516</v>
      </c>
      <c r="B4898" s="1">
        <v>456977.0</v>
      </c>
      <c r="C4898" s="1">
        <v>5.0</v>
      </c>
      <c r="D4898" s="1">
        <v>13.0</v>
      </c>
      <c r="E4898" s="1">
        <f t="shared" si="1"/>
        <v>12</v>
      </c>
      <c r="F4898" s="1" t="str">
        <f>VLOOKUP(E4898,State_code!$B$1:$C$56, 2, FALSE)</f>
        <v>FL</v>
      </c>
      <c r="G4898" s="1">
        <v>1227.0</v>
      </c>
      <c r="H4898" s="1">
        <v>-2.0</v>
      </c>
      <c r="I4898" s="1" t="s">
        <v>5516</v>
      </c>
      <c r="J4898" s="5">
        <v>2.0</v>
      </c>
    </row>
    <row r="4899" hidden="1">
      <c r="A4899" s="1" t="s">
        <v>1861</v>
      </c>
      <c r="B4899" s="1">
        <v>457031.0</v>
      </c>
      <c r="C4899" s="1">
        <v>3.0</v>
      </c>
      <c r="D4899" s="1">
        <v>-2.0</v>
      </c>
      <c r="E4899" s="1">
        <f t="shared" si="1"/>
        <v>17</v>
      </c>
      <c r="F4899" s="1" t="str">
        <f>VLOOKUP(E4899,State_code!$B$1:$C$56, 2, FALSE)</f>
        <v>IL</v>
      </c>
      <c r="G4899" s="1">
        <v>1701.0</v>
      </c>
      <c r="H4899" s="1">
        <v>-2.0</v>
      </c>
      <c r="I4899" s="1" t="s">
        <v>1861</v>
      </c>
      <c r="J4899" s="5">
        <v>2.0</v>
      </c>
    </row>
    <row r="4900" hidden="1">
      <c r="A4900" s="1" t="s">
        <v>5517</v>
      </c>
      <c r="B4900" s="1">
        <v>457077.0</v>
      </c>
      <c r="C4900" s="1">
        <v>8.0</v>
      </c>
      <c r="D4900" s="1">
        <v>-2.0</v>
      </c>
      <c r="E4900" s="1">
        <f t="shared" si="1"/>
        <v>6</v>
      </c>
      <c r="F4900" s="1" t="str">
        <f>VLOOKUP(E4900,State_code!$B$1:$C$56, 2, FALSE)</f>
        <v>CA</v>
      </c>
      <c r="G4900" s="1">
        <v>620.0</v>
      </c>
      <c r="H4900" s="1">
        <v>-2.0</v>
      </c>
      <c r="I4900" s="1" t="s">
        <v>5517</v>
      </c>
      <c r="J4900" s="5">
        <v>2.0</v>
      </c>
    </row>
    <row r="4901" hidden="1">
      <c r="A4901" s="1" t="s">
        <v>5518</v>
      </c>
      <c r="B4901" s="1">
        <v>457086.0</v>
      </c>
      <c r="C4901" s="1">
        <v>8.0</v>
      </c>
      <c r="D4901" s="1">
        <v>26.0</v>
      </c>
      <c r="E4901" s="1">
        <f t="shared" si="1"/>
        <v>6</v>
      </c>
      <c r="F4901" s="1" t="str">
        <f>VLOOKUP(E4901,State_code!$B$1:$C$56, 2, FALSE)</f>
        <v>CA</v>
      </c>
      <c r="G4901" s="1">
        <v>636.0</v>
      </c>
      <c r="H4901" s="1">
        <v>-2.0</v>
      </c>
      <c r="I4901" s="1" t="s">
        <v>5518</v>
      </c>
      <c r="J4901" s="5">
        <v>4.0</v>
      </c>
    </row>
    <row r="4902" hidden="1">
      <c r="A4902" s="1" t="s">
        <v>5519</v>
      </c>
      <c r="B4902" s="1">
        <v>457101.0</v>
      </c>
      <c r="C4902" s="1">
        <v>8.0</v>
      </c>
      <c r="D4902" s="1">
        <v>10.0</v>
      </c>
      <c r="E4902" s="1">
        <f t="shared" si="1"/>
        <v>32</v>
      </c>
      <c r="F4902" s="1" t="str">
        <f>VLOOKUP(E4902,State_code!$B$1:$C$56, 2, FALSE)</f>
        <v>NV</v>
      </c>
      <c r="G4902" s="1">
        <v>3203.0</v>
      </c>
      <c r="H4902" s="1">
        <v>-2.0</v>
      </c>
      <c r="I4902" s="1" t="s">
        <v>5519</v>
      </c>
      <c r="J4902" s="5">
        <v>2.0</v>
      </c>
    </row>
    <row r="4903" hidden="1">
      <c r="A4903" s="1" t="s">
        <v>5520</v>
      </c>
      <c r="B4903" s="1">
        <v>457110.0</v>
      </c>
      <c r="C4903" s="1">
        <v>8.0</v>
      </c>
      <c r="D4903" s="1">
        <v>10.0</v>
      </c>
      <c r="E4903" s="1">
        <f t="shared" si="1"/>
        <v>32</v>
      </c>
      <c r="F4903" s="1" t="str">
        <f>VLOOKUP(E4903,State_code!$B$1:$C$56, 2, FALSE)</f>
        <v>NV</v>
      </c>
      <c r="G4903" s="1">
        <v>3202.0</v>
      </c>
      <c r="H4903" s="1">
        <v>-2.0</v>
      </c>
      <c r="I4903" s="1" t="s">
        <v>5520</v>
      </c>
      <c r="J4903" s="5">
        <v>2.0</v>
      </c>
    </row>
    <row r="4904" hidden="1">
      <c r="A4904" s="1" t="s">
        <v>5521</v>
      </c>
      <c r="B4904" s="1">
        <v>457129.0</v>
      </c>
      <c r="C4904" s="1">
        <v>5.0</v>
      </c>
      <c r="D4904" s="1">
        <v>26.0</v>
      </c>
      <c r="E4904" s="1">
        <f t="shared" si="1"/>
        <v>12</v>
      </c>
      <c r="F4904" s="1" t="str">
        <f>VLOOKUP(E4904,State_code!$B$1:$C$56, 2, FALSE)</f>
        <v>FL</v>
      </c>
      <c r="G4904" s="1">
        <v>1205.0</v>
      </c>
      <c r="H4904" s="1">
        <v>-2.0</v>
      </c>
      <c r="I4904" s="1" t="s">
        <v>5521</v>
      </c>
      <c r="J4904" s="5">
        <v>3.0</v>
      </c>
    </row>
    <row r="4905" hidden="1">
      <c r="A4905" s="1" t="s">
        <v>5522</v>
      </c>
      <c r="B4905" s="1">
        <v>457192.0</v>
      </c>
      <c r="C4905" s="1">
        <v>5.0</v>
      </c>
      <c r="D4905" s="1">
        <v>-2.0</v>
      </c>
      <c r="E4905" s="1">
        <f t="shared" si="1"/>
        <v>5</v>
      </c>
      <c r="F4905" s="1" t="str">
        <f>VLOOKUP(E4905,State_code!$B$1:$C$56, 2, FALSE)</f>
        <v>AR</v>
      </c>
      <c r="G4905" s="1">
        <v>502.0</v>
      </c>
      <c r="H4905" s="1">
        <v>-2.0</v>
      </c>
      <c r="I4905" s="1" t="s">
        <v>5522</v>
      </c>
      <c r="J4905" s="5">
        <v>2.0</v>
      </c>
    </row>
    <row r="4906" hidden="1">
      <c r="A4906" s="1" t="s">
        <v>5523</v>
      </c>
      <c r="B4906" s="1">
        <v>457208.0</v>
      </c>
      <c r="C4906" s="1">
        <v>8.0</v>
      </c>
      <c r="D4906" s="1">
        <v>-2.0</v>
      </c>
      <c r="E4906" s="1">
        <f t="shared" si="1"/>
        <v>6</v>
      </c>
      <c r="F4906" s="1" t="str">
        <f>VLOOKUP(E4906,State_code!$B$1:$C$56, 2, FALSE)</f>
        <v>CA</v>
      </c>
      <c r="G4906" s="1">
        <v>606.0</v>
      </c>
      <c r="H4906" s="1">
        <v>-2.0</v>
      </c>
      <c r="I4906" s="1" t="s">
        <v>5523</v>
      </c>
      <c r="J4906" s="5">
        <v>2.0</v>
      </c>
    </row>
    <row r="4907" hidden="1">
      <c r="A4907" s="1" t="s">
        <v>5524</v>
      </c>
      <c r="B4907" s="1">
        <v>457226.0</v>
      </c>
      <c r="C4907" s="1">
        <v>3.0</v>
      </c>
      <c r="D4907" s="1">
        <v>24.0</v>
      </c>
      <c r="E4907" s="1">
        <f t="shared" si="1"/>
        <v>18</v>
      </c>
      <c r="F4907" s="1" t="str">
        <f>VLOOKUP(E4907,State_code!$B$1:$C$56, 2, FALSE)</f>
        <v>IN</v>
      </c>
      <c r="G4907" s="1">
        <v>1807.0</v>
      </c>
      <c r="H4907" s="1">
        <v>99.0</v>
      </c>
      <c r="I4907" s="1" t="s">
        <v>5524</v>
      </c>
      <c r="J4907" s="5">
        <v>2.0</v>
      </c>
    </row>
    <row r="4908" hidden="1">
      <c r="A4908" s="1" t="s">
        <v>5525</v>
      </c>
      <c r="B4908" s="1">
        <v>457253.0</v>
      </c>
      <c r="C4908" s="1">
        <v>8.0</v>
      </c>
      <c r="D4908" s="1">
        <v>-2.0</v>
      </c>
      <c r="E4908" s="1">
        <f t="shared" si="1"/>
        <v>6</v>
      </c>
      <c r="F4908" s="1" t="str">
        <f>VLOOKUP(E4908,State_code!$B$1:$C$56, 2, FALSE)</f>
        <v>CA</v>
      </c>
      <c r="G4908" s="1">
        <v>638.0</v>
      </c>
      <c r="H4908" s="1">
        <v>-2.0</v>
      </c>
      <c r="I4908" s="1" t="s">
        <v>5525</v>
      </c>
      <c r="J4908" s="5">
        <v>2.0</v>
      </c>
    </row>
    <row r="4909" hidden="1">
      <c r="A4909" s="1" t="s">
        <v>5526</v>
      </c>
      <c r="B4909" s="1">
        <v>457271.0</v>
      </c>
      <c r="C4909" s="1">
        <v>8.0</v>
      </c>
      <c r="D4909" s="1">
        <v>24.0</v>
      </c>
      <c r="E4909" s="1">
        <f t="shared" si="1"/>
        <v>6</v>
      </c>
      <c r="F4909" s="1" t="str">
        <f>VLOOKUP(E4909,State_code!$B$1:$C$56, 2, FALSE)</f>
        <v>CA</v>
      </c>
      <c r="G4909" s="1">
        <v>636.0</v>
      </c>
      <c r="H4909" s="1">
        <v>80.0</v>
      </c>
      <c r="I4909" s="1" t="s">
        <v>5526</v>
      </c>
      <c r="J4909" s="5">
        <v>2.0</v>
      </c>
    </row>
    <row r="4910" hidden="1">
      <c r="A4910" s="1" t="s">
        <v>5527</v>
      </c>
      <c r="B4910" s="1">
        <v>457299.0</v>
      </c>
      <c r="C4910" s="1">
        <v>8.0</v>
      </c>
      <c r="D4910" s="1">
        <v>26.0</v>
      </c>
      <c r="E4910" s="1">
        <f t="shared" si="1"/>
        <v>6</v>
      </c>
      <c r="F4910" s="1" t="str">
        <f>VLOOKUP(E4910,State_code!$B$1:$C$56, 2, FALSE)</f>
        <v>CA</v>
      </c>
      <c r="G4910" s="1">
        <v>634.0</v>
      </c>
      <c r="H4910" s="1">
        <v>-2.0</v>
      </c>
      <c r="I4910" s="1" t="s">
        <v>5527</v>
      </c>
      <c r="J4910" s="5">
        <v>2.0</v>
      </c>
    </row>
    <row r="4911" hidden="1">
      <c r="A4911" s="1" t="s">
        <v>5528</v>
      </c>
      <c r="B4911" s="1">
        <v>457314.0</v>
      </c>
      <c r="C4911" s="1">
        <v>8.0</v>
      </c>
      <c r="D4911" s="1">
        <v>-2.0</v>
      </c>
      <c r="E4911" s="1">
        <f t="shared" si="1"/>
        <v>6</v>
      </c>
      <c r="F4911" s="1" t="str">
        <f>VLOOKUP(E4911,State_code!$B$1:$C$56, 2, FALSE)</f>
        <v>CA</v>
      </c>
      <c r="G4911" s="1">
        <v>645.0</v>
      </c>
      <c r="H4911" s="1">
        <v>-2.0</v>
      </c>
      <c r="I4911" s="1" t="s">
        <v>5528</v>
      </c>
      <c r="J4911" s="5">
        <v>2.0</v>
      </c>
    </row>
    <row r="4912" hidden="1">
      <c r="A4912" s="1" t="s">
        <v>5529</v>
      </c>
      <c r="B4912" s="1">
        <v>457323.0</v>
      </c>
      <c r="C4912" s="1">
        <v>8.0</v>
      </c>
      <c r="D4912" s="1">
        <v>-2.0</v>
      </c>
      <c r="E4912" s="1">
        <f t="shared" si="1"/>
        <v>6</v>
      </c>
      <c r="F4912" s="1" t="str">
        <f>VLOOKUP(E4912,State_code!$B$1:$C$56, 2, FALSE)</f>
        <v>CA</v>
      </c>
      <c r="G4912" s="1">
        <v>648.0</v>
      </c>
      <c r="H4912" s="1">
        <v>-2.0</v>
      </c>
      <c r="I4912" s="1" t="s">
        <v>5529</v>
      </c>
      <c r="J4912" s="5">
        <v>2.0</v>
      </c>
    </row>
    <row r="4913" hidden="1">
      <c r="A4913" s="1" t="s">
        <v>5530</v>
      </c>
      <c r="B4913" s="1">
        <v>457332.0</v>
      </c>
      <c r="C4913" s="1">
        <v>1.0</v>
      </c>
      <c r="D4913" s="1">
        <v>-2.0</v>
      </c>
      <c r="E4913" s="1">
        <f t="shared" si="1"/>
        <v>9</v>
      </c>
      <c r="F4913" s="1" t="str">
        <f>VLOOKUP(E4913,State_code!$B$1:$C$56, 2, FALSE)</f>
        <v>CT</v>
      </c>
      <c r="G4913" s="1">
        <v>903.0</v>
      </c>
      <c r="H4913" s="1">
        <v>-2.0</v>
      </c>
      <c r="I4913" s="1" t="s">
        <v>5530</v>
      </c>
      <c r="J4913" s="5">
        <v>2.0</v>
      </c>
    </row>
    <row r="4914" hidden="1">
      <c r="A4914" s="1" t="s">
        <v>5531</v>
      </c>
      <c r="B4914" s="1">
        <v>457341.0</v>
      </c>
      <c r="C4914" s="1">
        <v>1.0</v>
      </c>
      <c r="D4914" s="1">
        <v>-2.0</v>
      </c>
      <c r="E4914" s="1">
        <f t="shared" si="1"/>
        <v>9</v>
      </c>
      <c r="F4914" s="1" t="str">
        <f>VLOOKUP(E4914,State_code!$B$1:$C$56, 2, FALSE)</f>
        <v>CT</v>
      </c>
      <c r="G4914" s="1">
        <v>901.0</v>
      </c>
      <c r="H4914" s="1">
        <v>-2.0</v>
      </c>
      <c r="I4914" s="1" t="s">
        <v>5531</v>
      </c>
      <c r="J4914" s="5">
        <v>2.0</v>
      </c>
    </row>
    <row r="4915" hidden="1">
      <c r="A4915" s="1" t="s">
        <v>5532</v>
      </c>
      <c r="B4915" s="1">
        <v>457350.0</v>
      </c>
      <c r="C4915" s="1">
        <v>5.0</v>
      </c>
      <c r="D4915" s="1">
        <v>-2.0</v>
      </c>
      <c r="E4915" s="1">
        <f t="shared" si="1"/>
        <v>12</v>
      </c>
      <c r="F4915" s="1" t="str">
        <f>VLOOKUP(E4915,State_code!$B$1:$C$56, 2, FALSE)</f>
        <v>FL</v>
      </c>
      <c r="G4915" s="1">
        <v>1203.0</v>
      </c>
      <c r="H4915" s="1">
        <v>-2.0</v>
      </c>
      <c r="I4915" s="1" t="s">
        <v>5532</v>
      </c>
      <c r="J4915" s="5">
        <v>2.0</v>
      </c>
    </row>
    <row r="4916" hidden="1">
      <c r="A4916" s="1" t="s">
        <v>5533</v>
      </c>
      <c r="B4916" s="1">
        <v>457378.0</v>
      </c>
      <c r="C4916" s="1">
        <v>5.0</v>
      </c>
      <c r="D4916" s="1">
        <v>-2.0</v>
      </c>
      <c r="E4916" s="1">
        <f t="shared" si="1"/>
        <v>12</v>
      </c>
      <c r="F4916" s="1" t="str">
        <f>VLOOKUP(E4916,State_code!$B$1:$C$56, 2, FALSE)</f>
        <v>FL</v>
      </c>
      <c r="G4916" s="1">
        <v>1202.0</v>
      </c>
      <c r="H4916" s="1">
        <v>-2.0</v>
      </c>
      <c r="I4916" s="1" t="s">
        <v>5533</v>
      </c>
      <c r="J4916" s="5">
        <v>2.0</v>
      </c>
    </row>
    <row r="4917" hidden="1">
      <c r="A4917" s="1" t="s">
        <v>5534</v>
      </c>
      <c r="B4917" s="1">
        <v>457387.0</v>
      </c>
      <c r="C4917" s="1">
        <v>5.0</v>
      </c>
      <c r="D4917" s="1">
        <v>-2.0</v>
      </c>
      <c r="E4917" s="1">
        <f t="shared" si="1"/>
        <v>12</v>
      </c>
      <c r="F4917" s="1" t="str">
        <f>VLOOKUP(E4917,State_code!$B$1:$C$56, 2, FALSE)</f>
        <v>FL</v>
      </c>
      <c r="G4917" s="1">
        <v>1218.0</v>
      </c>
      <c r="H4917" s="1">
        <v>-2.0</v>
      </c>
      <c r="I4917" s="1" t="s">
        <v>5534</v>
      </c>
      <c r="J4917" s="5">
        <v>2.0</v>
      </c>
    </row>
    <row r="4918" hidden="1">
      <c r="A4918" s="1" t="s">
        <v>5535</v>
      </c>
      <c r="B4918" s="1">
        <v>457396.0</v>
      </c>
      <c r="C4918" s="1">
        <v>5.0</v>
      </c>
      <c r="D4918" s="1">
        <v>-2.0</v>
      </c>
      <c r="E4918" s="1">
        <f t="shared" si="1"/>
        <v>12</v>
      </c>
      <c r="F4918" s="1" t="str">
        <f>VLOOKUP(E4918,State_code!$B$1:$C$56, 2, FALSE)</f>
        <v>FL</v>
      </c>
      <c r="G4918" s="1">
        <v>1204.0</v>
      </c>
      <c r="H4918" s="1">
        <v>-2.0</v>
      </c>
      <c r="I4918" s="1" t="s">
        <v>5535</v>
      </c>
      <c r="J4918" s="5">
        <v>2.0</v>
      </c>
    </row>
    <row r="4919" hidden="1">
      <c r="A4919" s="1" t="s">
        <v>5536</v>
      </c>
      <c r="B4919" s="1">
        <v>457402.0</v>
      </c>
      <c r="C4919" s="1">
        <v>5.0</v>
      </c>
      <c r="D4919" s="1">
        <v>32.0</v>
      </c>
      <c r="E4919" s="1">
        <f t="shared" si="1"/>
        <v>12</v>
      </c>
      <c r="F4919" s="1" t="str">
        <f>VLOOKUP(E4919,State_code!$B$1:$C$56, 2, FALSE)</f>
        <v>FL</v>
      </c>
      <c r="G4919" s="1">
        <v>1220.0</v>
      </c>
      <c r="H4919" s="1">
        <v>108.0</v>
      </c>
      <c r="I4919" s="1" t="s">
        <v>5536</v>
      </c>
      <c r="J4919" s="5">
        <v>2.0</v>
      </c>
    </row>
    <row r="4920" hidden="1">
      <c r="A4920" s="1" t="s">
        <v>5537</v>
      </c>
      <c r="B4920" s="1">
        <v>457411.0</v>
      </c>
      <c r="C4920" s="1">
        <v>5.0</v>
      </c>
      <c r="D4920" s="1">
        <v>-2.0</v>
      </c>
      <c r="E4920" s="1">
        <f t="shared" si="1"/>
        <v>12</v>
      </c>
      <c r="F4920" s="1" t="str">
        <f>VLOOKUP(E4920,State_code!$B$1:$C$56, 2, FALSE)</f>
        <v>FL</v>
      </c>
      <c r="G4920" s="1">
        <v>1207.0</v>
      </c>
      <c r="H4920" s="1">
        <v>-2.0</v>
      </c>
      <c r="I4920" s="1" t="s">
        <v>5537</v>
      </c>
      <c r="J4920" s="5">
        <v>2.0</v>
      </c>
    </row>
    <row r="4921" hidden="1">
      <c r="A4921" s="1" t="s">
        <v>5538</v>
      </c>
      <c r="B4921" s="1">
        <v>457420.0</v>
      </c>
      <c r="C4921" s="1">
        <v>5.0</v>
      </c>
      <c r="D4921" s="1">
        <v>-2.0</v>
      </c>
      <c r="E4921" s="1">
        <f t="shared" si="1"/>
        <v>12</v>
      </c>
      <c r="F4921" s="1" t="str">
        <f>VLOOKUP(E4921,State_code!$B$1:$C$56, 2, FALSE)</f>
        <v>FL</v>
      </c>
      <c r="G4921" s="1">
        <v>1214.0</v>
      </c>
      <c r="H4921" s="1">
        <v>-2.0</v>
      </c>
      <c r="I4921" s="1" t="s">
        <v>5538</v>
      </c>
      <c r="J4921" s="5">
        <v>2.0</v>
      </c>
    </row>
    <row r="4922" hidden="1">
      <c r="A4922" s="1" t="s">
        <v>5539</v>
      </c>
      <c r="B4922" s="1">
        <v>457439.0</v>
      </c>
      <c r="C4922" s="1">
        <v>5.0</v>
      </c>
      <c r="D4922" s="1">
        <v>-2.0</v>
      </c>
      <c r="E4922" s="1">
        <f t="shared" si="1"/>
        <v>12</v>
      </c>
      <c r="F4922" s="1" t="str">
        <f>VLOOKUP(E4922,State_code!$B$1:$C$56, 2, FALSE)</f>
        <v>FL</v>
      </c>
      <c r="G4922" s="1">
        <v>1203.0</v>
      </c>
      <c r="H4922" s="1">
        <v>-2.0</v>
      </c>
      <c r="I4922" s="1" t="s">
        <v>5539</v>
      </c>
      <c r="J4922" s="5">
        <v>2.0</v>
      </c>
    </row>
    <row r="4923" hidden="1">
      <c r="A4923" s="1" t="s">
        <v>5540</v>
      </c>
      <c r="B4923" s="1">
        <v>457448.0</v>
      </c>
      <c r="C4923" s="1">
        <v>5.0</v>
      </c>
      <c r="D4923" s="1">
        <v>-2.0</v>
      </c>
      <c r="E4923" s="1">
        <f t="shared" si="1"/>
        <v>12</v>
      </c>
      <c r="F4923" s="1" t="str">
        <f>VLOOKUP(E4923,State_code!$B$1:$C$56, 2, FALSE)</f>
        <v>FL</v>
      </c>
      <c r="G4923" s="1">
        <v>1211.0</v>
      </c>
      <c r="H4923" s="1">
        <v>-2.0</v>
      </c>
      <c r="I4923" s="1" t="s">
        <v>5540</v>
      </c>
      <c r="J4923" s="5">
        <v>2.0</v>
      </c>
    </row>
    <row r="4924" hidden="1">
      <c r="A4924" s="1" t="s">
        <v>5541</v>
      </c>
      <c r="B4924" s="1">
        <v>457466.0</v>
      </c>
      <c r="C4924" s="1">
        <v>5.0</v>
      </c>
      <c r="D4924" s="1">
        <v>-2.0</v>
      </c>
      <c r="E4924" s="1">
        <f t="shared" si="1"/>
        <v>13</v>
      </c>
      <c r="F4924" s="1" t="str">
        <f>VLOOKUP(E4924,State_code!$B$1:$C$56, 2, FALSE)</f>
        <v>GA</v>
      </c>
      <c r="G4924" s="1">
        <v>1305.0</v>
      </c>
      <c r="H4924" s="1">
        <v>-2.0</v>
      </c>
      <c r="I4924" s="1" t="s">
        <v>5541</v>
      </c>
      <c r="J4924" s="5">
        <v>2.0</v>
      </c>
    </row>
    <row r="4925" hidden="1">
      <c r="A4925" s="1" t="s">
        <v>5542</v>
      </c>
      <c r="B4925" s="1">
        <v>457475.0</v>
      </c>
      <c r="C4925" s="1">
        <v>5.0</v>
      </c>
      <c r="D4925" s="1">
        <v>-2.0</v>
      </c>
      <c r="E4925" s="1">
        <f t="shared" si="1"/>
        <v>13</v>
      </c>
      <c r="F4925" s="1" t="str">
        <f>VLOOKUP(E4925,State_code!$B$1:$C$56, 2, FALSE)</f>
        <v>GA</v>
      </c>
      <c r="G4925" s="1">
        <v>1309.0</v>
      </c>
      <c r="H4925" s="1">
        <v>-2.0</v>
      </c>
      <c r="I4925" s="1" t="s">
        <v>5542</v>
      </c>
      <c r="J4925" s="5">
        <v>2.0</v>
      </c>
    </row>
    <row r="4926" hidden="1">
      <c r="A4926" s="1" t="s">
        <v>5543</v>
      </c>
      <c r="B4926" s="1">
        <v>457484.0</v>
      </c>
      <c r="C4926" s="1">
        <v>8.0</v>
      </c>
      <c r="D4926" s="1">
        <v>22.0</v>
      </c>
      <c r="E4926" s="1">
        <f t="shared" si="1"/>
        <v>15</v>
      </c>
      <c r="F4926" s="1" t="str">
        <f>VLOOKUP(E4926,State_code!$B$1:$C$56, 2, FALSE)</f>
        <v>HI</v>
      </c>
      <c r="G4926" s="1">
        <v>1501.0</v>
      </c>
      <c r="H4926" s="1">
        <v>79.0</v>
      </c>
      <c r="I4926" s="1" t="s">
        <v>5543</v>
      </c>
      <c r="J4926" s="5">
        <v>2.0</v>
      </c>
    </row>
    <row r="4927" hidden="1">
      <c r="A4927" s="1" t="s">
        <v>5544</v>
      </c>
      <c r="B4927" s="1">
        <v>457493.0</v>
      </c>
      <c r="C4927" s="1">
        <v>7.0</v>
      </c>
      <c r="D4927" s="1">
        <v>-2.0</v>
      </c>
      <c r="E4927" s="1">
        <f t="shared" si="1"/>
        <v>16</v>
      </c>
      <c r="F4927" s="1" t="str">
        <f>VLOOKUP(E4927,State_code!$B$1:$C$56, 2, FALSE)</f>
        <v>ID</v>
      </c>
      <c r="G4927" s="1">
        <v>1602.0</v>
      </c>
      <c r="H4927" s="1">
        <v>-2.0</v>
      </c>
      <c r="I4927" s="1" t="s">
        <v>5544</v>
      </c>
      <c r="J4927" s="5">
        <v>2.0</v>
      </c>
    </row>
    <row r="4928" hidden="1">
      <c r="A4928" s="1" t="s">
        <v>5545</v>
      </c>
      <c r="B4928" s="1">
        <v>457527.0</v>
      </c>
      <c r="C4928" s="1">
        <v>3.0</v>
      </c>
      <c r="D4928" s="1">
        <v>26.0</v>
      </c>
      <c r="E4928" s="1">
        <f t="shared" si="1"/>
        <v>17</v>
      </c>
      <c r="F4928" s="1" t="str">
        <f>VLOOKUP(E4928,State_code!$B$1:$C$56, 2, FALSE)</f>
        <v>IL</v>
      </c>
      <c r="G4928" s="1">
        <v>1708.0</v>
      </c>
      <c r="H4928" s="1">
        <v>-2.0</v>
      </c>
      <c r="I4928" s="1" t="s">
        <v>5545</v>
      </c>
      <c r="J4928" s="5">
        <v>2.0</v>
      </c>
    </row>
    <row r="4929" hidden="1">
      <c r="A4929" s="1" t="s">
        <v>5546</v>
      </c>
      <c r="B4929" s="1">
        <v>457536.0</v>
      </c>
      <c r="C4929" s="1">
        <v>3.0</v>
      </c>
      <c r="D4929" s="1">
        <v>10.0</v>
      </c>
      <c r="E4929" s="1">
        <f t="shared" si="1"/>
        <v>17</v>
      </c>
      <c r="F4929" s="1" t="str">
        <f>VLOOKUP(E4929,State_code!$B$1:$C$56, 2, FALSE)</f>
        <v>IL</v>
      </c>
      <c r="G4929" s="1">
        <v>1707.0</v>
      </c>
      <c r="H4929" s="1">
        <v>-2.0</v>
      </c>
      <c r="I4929" s="1" t="s">
        <v>5546</v>
      </c>
      <c r="J4929" s="5">
        <v>2.0</v>
      </c>
    </row>
    <row r="4930" hidden="1">
      <c r="A4930" s="1" t="s">
        <v>5547</v>
      </c>
      <c r="B4930" s="1">
        <v>457545.0</v>
      </c>
      <c r="C4930" s="1">
        <v>3.0</v>
      </c>
      <c r="D4930" s="1">
        <v>-2.0</v>
      </c>
      <c r="E4930" s="1">
        <f t="shared" si="1"/>
        <v>17</v>
      </c>
      <c r="F4930" s="1" t="str">
        <f>VLOOKUP(E4930,State_code!$B$1:$C$56, 2, FALSE)</f>
        <v>IL</v>
      </c>
      <c r="G4930" s="1">
        <v>1717.0</v>
      </c>
      <c r="H4930" s="1">
        <v>-2.0</v>
      </c>
      <c r="I4930" s="1" t="s">
        <v>5547</v>
      </c>
      <c r="J4930" s="5">
        <v>2.0</v>
      </c>
    </row>
    <row r="4931" hidden="1">
      <c r="A4931" s="1" t="s">
        <v>5548</v>
      </c>
      <c r="B4931" s="1">
        <v>457554.0</v>
      </c>
      <c r="C4931" s="1">
        <v>3.0</v>
      </c>
      <c r="D4931" s="1">
        <v>-2.0</v>
      </c>
      <c r="E4931" s="1">
        <f t="shared" si="1"/>
        <v>17</v>
      </c>
      <c r="F4931" s="1" t="str">
        <f>VLOOKUP(E4931,State_code!$B$1:$C$56, 2, FALSE)</f>
        <v>IL</v>
      </c>
      <c r="G4931" s="1">
        <v>1717.0</v>
      </c>
      <c r="H4931" s="1" t="e">
        <v>#N/A</v>
      </c>
      <c r="I4931" s="1" t="s">
        <v>5548</v>
      </c>
      <c r="J4931" s="5">
        <v>2.0</v>
      </c>
    </row>
    <row r="4932" hidden="1">
      <c r="A4932" s="1" t="s">
        <v>5549</v>
      </c>
      <c r="B4932" s="1">
        <v>457563.0</v>
      </c>
      <c r="C4932" s="1">
        <v>3.0</v>
      </c>
      <c r="D4932" s="1">
        <v>-2.0</v>
      </c>
      <c r="E4932" s="1">
        <f t="shared" si="1"/>
        <v>18</v>
      </c>
      <c r="F4932" s="1" t="str">
        <f>VLOOKUP(E4932,State_code!$B$1:$C$56, 2, FALSE)</f>
        <v>IN</v>
      </c>
      <c r="G4932" s="1">
        <v>1805.0</v>
      </c>
      <c r="H4932" s="1">
        <v>-2.0</v>
      </c>
      <c r="I4932" s="1" t="s">
        <v>5549</v>
      </c>
      <c r="J4932" s="5">
        <v>2.0</v>
      </c>
    </row>
    <row r="4933" hidden="1">
      <c r="A4933" s="1" t="s">
        <v>5538</v>
      </c>
      <c r="B4933" s="1">
        <v>457572.0</v>
      </c>
      <c r="C4933" s="1">
        <v>3.0</v>
      </c>
      <c r="D4933" s="1">
        <v>-2.0</v>
      </c>
      <c r="E4933" s="1">
        <f t="shared" si="1"/>
        <v>18</v>
      </c>
      <c r="F4933" s="1" t="str">
        <f>VLOOKUP(E4933,State_code!$B$1:$C$56, 2, FALSE)</f>
        <v>IN</v>
      </c>
      <c r="G4933" s="1">
        <v>1805.0</v>
      </c>
      <c r="H4933" s="1">
        <v>-2.0</v>
      </c>
      <c r="I4933" s="1" t="s">
        <v>5538</v>
      </c>
      <c r="J4933" s="5">
        <v>2.0</v>
      </c>
    </row>
    <row r="4934" hidden="1">
      <c r="A4934" s="1" t="s">
        <v>5550</v>
      </c>
      <c r="B4934" s="1">
        <v>457581.0</v>
      </c>
      <c r="C4934" s="1">
        <v>4.0</v>
      </c>
      <c r="D4934" s="1">
        <v>-2.0</v>
      </c>
      <c r="E4934" s="1">
        <f t="shared" si="1"/>
        <v>20</v>
      </c>
      <c r="F4934" s="1" t="str">
        <f>VLOOKUP(E4934,State_code!$B$1:$C$56, 2, FALSE)</f>
        <v>KS</v>
      </c>
      <c r="G4934" s="1">
        <v>2004.0</v>
      </c>
      <c r="H4934" s="1">
        <v>-2.0</v>
      </c>
      <c r="I4934" s="1" t="s">
        <v>5550</v>
      </c>
      <c r="J4934" s="5">
        <v>2.0</v>
      </c>
    </row>
    <row r="4935" hidden="1">
      <c r="A4935" s="1" t="s">
        <v>4998</v>
      </c>
      <c r="B4935" s="1">
        <v>457606.0</v>
      </c>
      <c r="C4935" s="1">
        <v>5.0</v>
      </c>
      <c r="D4935" s="1">
        <v>-2.0</v>
      </c>
      <c r="E4935" s="1">
        <f t="shared" si="1"/>
        <v>22</v>
      </c>
      <c r="F4935" s="1" t="str">
        <f>VLOOKUP(E4935,State_code!$B$1:$C$56, 2, FALSE)</f>
        <v>LA</v>
      </c>
      <c r="G4935" s="1">
        <v>2202.0</v>
      </c>
      <c r="H4935" s="1">
        <v>-2.0</v>
      </c>
      <c r="I4935" s="1" t="s">
        <v>4998</v>
      </c>
      <c r="J4935" s="5">
        <v>2.0</v>
      </c>
    </row>
    <row r="4936" hidden="1">
      <c r="A4936" s="1" t="s">
        <v>5551</v>
      </c>
      <c r="B4936" s="1">
        <v>457615.0</v>
      </c>
      <c r="C4936" s="1">
        <v>1.0</v>
      </c>
      <c r="D4936" s="1">
        <v>-2.0</v>
      </c>
      <c r="E4936" s="1">
        <f t="shared" si="1"/>
        <v>25</v>
      </c>
      <c r="F4936" s="1" t="str">
        <f>VLOOKUP(E4936,State_code!$B$1:$C$56, 2, FALSE)</f>
        <v>MA</v>
      </c>
      <c r="G4936" s="1">
        <v>2502.0</v>
      </c>
      <c r="H4936" s="1">
        <v>-2.0</v>
      </c>
      <c r="I4936" s="1" t="s">
        <v>5551</v>
      </c>
      <c r="J4936" s="5">
        <v>2.0</v>
      </c>
    </row>
    <row r="4937" hidden="1">
      <c r="A4937" s="1" t="s">
        <v>5552</v>
      </c>
      <c r="B4937" s="1">
        <v>457624.0</v>
      </c>
      <c r="C4937" s="1">
        <v>1.0</v>
      </c>
      <c r="D4937" s="1">
        <v>-2.0</v>
      </c>
      <c r="E4937" s="1">
        <f t="shared" si="1"/>
        <v>25</v>
      </c>
      <c r="F4937" s="1" t="str">
        <f>VLOOKUP(E4937,State_code!$B$1:$C$56, 2, FALSE)</f>
        <v>MA</v>
      </c>
      <c r="G4937" s="1">
        <v>2501.0</v>
      </c>
      <c r="H4937" s="1">
        <v>-2.0</v>
      </c>
      <c r="I4937" s="1" t="s">
        <v>5552</v>
      </c>
      <c r="J4937" s="5">
        <v>2.0</v>
      </c>
    </row>
    <row r="4938" hidden="1">
      <c r="A4938" s="1" t="s">
        <v>5553</v>
      </c>
      <c r="B4938" s="1">
        <v>457633.0</v>
      </c>
      <c r="C4938" s="1">
        <v>3.0</v>
      </c>
      <c r="D4938" s="1">
        <v>-2.0</v>
      </c>
      <c r="E4938" s="1">
        <f t="shared" si="1"/>
        <v>26</v>
      </c>
      <c r="F4938" s="1" t="str">
        <f>VLOOKUP(E4938,State_code!$B$1:$C$56, 2, FALSE)</f>
        <v>MI</v>
      </c>
      <c r="G4938" s="1">
        <v>2606.0</v>
      </c>
      <c r="H4938" s="1">
        <v>-2.0</v>
      </c>
      <c r="I4938" s="1" t="s">
        <v>5553</v>
      </c>
      <c r="J4938" s="5">
        <v>2.0</v>
      </c>
    </row>
    <row r="4939" hidden="1">
      <c r="A4939" s="1" t="s">
        <v>5554</v>
      </c>
      <c r="B4939" s="1">
        <v>457642.0</v>
      </c>
      <c r="C4939" s="1">
        <v>3.0</v>
      </c>
      <c r="D4939" s="1">
        <v>-2.0</v>
      </c>
      <c r="E4939" s="1">
        <f t="shared" si="1"/>
        <v>26</v>
      </c>
      <c r="F4939" s="1" t="str">
        <f>VLOOKUP(E4939,State_code!$B$1:$C$56, 2, FALSE)</f>
        <v>MI</v>
      </c>
      <c r="G4939" s="1">
        <v>2611.0</v>
      </c>
      <c r="H4939" s="1">
        <v>-2.0</v>
      </c>
      <c r="I4939" s="1" t="s">
        <v>5554</v>
      </c>
      <c r="J4939" s="5">
        <v>2.0</v>
      </c>
    </row>
    <row r="4940" hidden="1">
      <c r="A4940" s="1" t="s">
        <v>5555</v>
      </c>
      <c r="B4940" s="1">
        <v>457679.0</v>
      </c>
      <c r="C4940" s="1">
        <v>4.0</v>
      </c>
      <c r="D4940" s="1">
        <v>-2.0</v>
      </c>
      <c r="E4940" s="1">
        <f t="shared" si="1"/>
        <v>27</v>
      </c>
      <c r="F4940" s="1" t="str">
        <f>VLOOKUP(E4940,State_code!$B$1:$C$56, 2, FALSE)</f>
        <v>MN</v>
      </c>
      <c r="G4940" s="1">
        <v>2701.0</v>
      </c>
      <c r="H4940" s="1">
        <v>-2.0</v>
      </c>
      <c r="I4940" s="1" t="s">
        <v>5555</v>
      </c>
      <c r="J4940" s="5">
        <v>1.0</v>
      </c>
    </row>
    <row r="4941" hidden="1">
      <c r="A4941" s="1" t="s">
        <v>5556</v>
      </c>
      <c r="B4941" s="1">
        <v>457697.0</v>
      </c>
      <c r="C4941" s="1">
        <v>4.0</v>
      </c>
      <c r="D4941" s="1">
        <v>22.0</v>
      </c>
      <c r="E4941" s="1">
        <f t="shared" si="1"/>
        <v>29</v>
      </c>
      <c r="F4941" s="1" t="str">
        <f>VLOOKUP(E4941,State_code!$B$1:$C$56, 2, FALSE)</f>
        <v>MO</v>
      </c>
      <c r="G4941" s="1">
        <v>2905.0</v>
      </c>
      <c r="H4941" s="1">
        <v>-2.0</v>
      </c>
      <c r="I4941" s="1" t="s">
        <v>5556</v>
      </c>
      <c r="J4941" s="5">
        <v>2.0</v>
      </c>
    </row>
    <row r="4942" hidden="1">
      <c r="A4942" s="1" t="s">
        <v>5557</v>
      </c>
      <c r="B4942" s="1">
        <v>457749.0</v>
      </c>
      <c r="C4942" s="1">
        <v>7.0</v>
      </c>
      <c r="D4942" s="1">
        <v>-2.0</v>
      </c>
      <c r="E4942" s="1">
        <f t="shared" si="1"/>
        <v>30</v>
      </c>
      <c r="F4942" s="1" t="str">
        <f>VLOOKUP(E4942,State_code!$B$1:$C$56, 2, FALSE)</f>
        <v>MT</v>
      </c>
      <c r="G4942" s="1">
        <v>3002.0</v>
      </c>
      <c r="H4942" s="1">
        <v>-2.0</v>
      </c>
      <c r="I4942" s="1" t="s">
        <v>5557</v>
      </c>
      <c r="J4942" s="5">
        <v>2.0</v>
      </c>
    </row>
    <row r="4943" hidden="1">
      <c r="A4943" s="1" t="s">
        <v>5558</v>
      </c>
      <c r="B4943" s="1">
        <v>457767.0</v>
      </c>
      <c r="C4943" s="1">
        <v>2.0</v>
      </c>
      <c r="D4943" s="1">
        <v>-2.0</v>
      </c>
      <c r="E4943" s="1">
        <f t="shared" si="1"/>
        <v>34</v>
      </c>
      <c r="F4943" s="1" t="str">
        <f>VLOOKUP(E4943,State_code!$B$1:$C$56, 2, FALSE)</f>
        <v>NJ</v>
      </c>
      <c r="G4943" s="1">
        <v>3410.0</v>
      </c>
      <c r="H4943" s="1">
        <v>-2.0</v>
      </c>
      <c r="I4943" s="1" t="s">
        <v>5558</v>
      </c>
      <c r="J4943" s="5">
        <v>2.0</v>
      </c>
    </row>
    <row r="4944" hidden="1">
      <c r="A4944" s="1" t="s">
        <v>5559</v>
      </c>
      <c r="B4944" s="1">
        <v>457776.0</v>
      </c>
      <c r="C4944" s="1">
        <v>6.0</v>
      </c>
      <c r="D4944" s="1">
        <v>-2.0</v>
      </c>
      <c r="E4944" s="1">
        <f t="shared" si="1"/>
        <v>35</v>
      </c>
      <c r="F4944" s="1" t="str">
        <f>VLOOKUP(E4944,State_code!$B$1:$C$56, 2, FALSE)</f>
        <v>NM</v>
      </c>
      <c r="G4944" s="1">
        <v>3501.0</v>
      </c>
      <c r="H4944" s="1">
        <v>-2.0</v>
      </c>
      <c r="I4944" s="1" t="s">
        <v>5559</v>
      </c>
      <c r="J4944" s="5">
        <v>1.0</v>
      </c>
    </row>
    <row r="4945" hidden="1">
      <c r="A4945" s="1" t="s">
        <v>5560</v>
      </c>
      <c r="B4945" s="1">
        <v>457785.0</v>
      </c>
      <c r="C4945" s="1">
        <v>8.0</v>
      </c>
      <c r="D4945" s="1">
        <v>-2.0</v>
      </c>
      <c r="E4945" s="1">
        <f t="shared" si="1"/>
        <v>32</v>
      </c>
      <c r="F4945" s="1" t="str">
        <f>VLOOKUP(E4945,State_code!$B$1:$C$56, 2, FALSE)</f>
        <v>NV</v>
      </c>
      <c r="G4945" s="1">
        <v>3202.0</v>
      </c>
      <c r="H4945" s="1">
        <v>-2.0</v>
      </c>
      <c r="I4945" s="1" t="s">
        <v>5560</v>
      </c>
      <c r="J4945" s="5">
        <v>2.0</v>
      </c>
    </row>
    <row r="4946" hidden="1">
      <c r="A4946" s="1" t="s">
        <v>5561</v>
      </c>
      <c r="B4946" s="1">
        <v>457794.0</v>
      </c>
      <c r="C4946" s="1">
        <v>2.0</v>
      </c>
      <c r="D4946" s="1">
        <v>-2.0</v>
      </c>
      <c r="E4946" s="1">
        <f t="shared" si="1"/>
        <v>36</v>
      </c>
      <c r="F4946" s="1" t="str">
        <f>VLOOKUP(E4946,State_code!$B$1:$C$56, 2, FALSE)</f>
        <v>NY</v>
      </c>
      <c r="G4946" s="1">
        <v>3608.0</v>
      </c>
      <c r="H4946" s="1">
        <v>-2.0</v>
      </c>
      <c r="I4946" s="1" t="s">
        <v>5561</v>
      </c>
      <c r="J4946" s="5">
        <v>2.0</v>
      </c>
    </row>
    <row r="4947" hidden="1">
      <c r="A4947" s="1" t="s">
        <v>5562</v>
      </c>
      <c r="B4947" s="1">
        <v>457800.0</v>
      </c>
      <c r="C4947" s="1">
        <v>2.0</v>
      </c>
      <c r="D4947" s="1">
        <v>-2.0</v>
      </c>
      <c r="E4947" s="1">
        <f t="shared" si="1"/>
        <v>36</v>
      </c>
      <c r="F4947" s="1" t="str">
        <f>VLOOKUP(E4947,State_code!$B$1:$C$56, 2, FALSE)</f>
        <v>NY</v>
      </c>
      <c r="G4947" s="1">
        <v>3606.0</v>
      </c>
      <c r="H4947" s="1">
        <v>-2.0</v>
      </c>
      <c r="I4947" s="1" t="s">
        <v>5562</v>
      </c>
      <c r="J4947" s="5">
        <v>2.0</v>
      </c>
    </row>
    <row r="4948" hidden="1">
      <c r="A4948" s="1" t="s">
        <v>5563</v>
      </c>
      <c r="B4948" s="1">
        <v>457819.0</v>
      </c>
      <c r="C4948" s="1">
        <v>2.0</v>
      </c>
      <c r="D4948" s="1">
        <v>-2.0</v>
      </c>
      <c r="E4948" s="1">
        <f t="shared" si="1"/>
        <v>36</v>
      </c>
      <c r="F4948" s="1" t="str">
        <f>VLOOKUP(E4948,State_code!$B$1:$C$56, 2, FALSE)</f>
        <v>NY</v>
      </c>
      <c r="G4948" s="1">
        <v>3610.0</v>
      </c>
      <c r="H4948" s="1">
        <v>-2.0</v>
      </c>
      <c r="I4948" s="1" t="s">
        <v>5563</v>
      </c>
      <c r="J4948" s="5">
        <v>2.0</v>
      </c>
    </row>
    <row r="4949" hidden="1">
      <c r="A4949" s="1" t="s">
        <v>5564</v>
      </c>
      <c r="B4949" s="1">
        <v>457837.0</v>
      </c>
      <c r="C4949" s="1">
        <v>2.0</v>
      </c>
      <c r="D4949" s="1">
        <v>-2.0</v>
      </c>
      <c r="E4949" s="1">
        <f t="shared" si="1"/>
        <v>36</v>
      </c>
      <c r="F4949" s="1" t="str">
        <f>VLOOKUP(E4949,State_code!$B$1:$C$56, 2, FALSE)</f>
        <v>NY</v>
      </c>
      <c r="G4949" s="1">
        <v>3626.0</v>
      </c>
      <c r="H4949" s="1">
        <v>-2.0</v>
      </c>
      <c r="I4949" s="1" t="s">
        <v>5564</v>
      </c>
      <c r="J4949" s="5">
        <v>2.0</v>
      </c>
    </row>
    <row r="4950" hidden="1">
      <c r="A4950" s="1" t="s">
        <v>5565</v>
      </c>
      <c r="B4950" s="1">
        <v>457855.0</v>
      </c>
      <c r="C4950" s="1">
        <v>2.0</v>
      </c>
      <c r="D4950" s="1">
        <v>-2.0</v>
      </c>
      <c r="E4950" s="1">
        <f t="shared" si="1"/>
        <v>36</v>
      </c>
      <c r="F4950" s="1" t="str">
        <f>VLOOKUP(E4950,State_code!$B$1:$C$56, 2, FALSE)</f>
        <v>NY</v>
      </c>
      <c r="G4950" s="1">
        <v>3611.0</v>
      </c>
      <c r="H4950" s="1">
        <v>-2.0</v>
      </c>
      <c r="I4950" s="1" t="s">
        <v>5565</v>
      </c>
      <c r="J4950" s="5">
        <v>2.0</v>
      </c>
    </row>
    <row r="4951" hidden="1">
      <c r="A4951" s="1" t="s">
        <v>5566</v>
      </c>
      <c r="B4951" s="1">
        <v>457873.0</v>
      </c>
      <c r="C4951" s="1">
        <v>3.0</v>
      </c>
      <c r="D4951" s="1">
        <v>-2.0</v>
      </c>
      <c r="E4951" s="1">
        <f t="shared" si="1"/>
        <v>39</v>
      </c>
      <c r="F4951" s="1" t="str">
        <f>VLOOKUP(E4951,State_code!$B$1:$C$56, 2, FALSE)</f>
        <v>OH</v>
      </c>
      <c r="G4951" s="1">
        <v>3905.0</v>
      </c>
      <c r="H4951" s="1">
        <v>-2.0</v>
      </c>
      <c r="I4951" s="1" t="s">
        <v>5566</v>
      </c>
      <c r="J4951" s="5">
        <v>2.0</v>
      </c>
    </row>
    <row r="4952" hidden="1">
      <c r="A4952" s="1" t="s">
        <v>5567</v>
      </c>
      <c r="B4952" s="1">
        <v>457916.0</v>
      </c>
      <c r="C4952" s="1">
        <v>3.0</v>
      </c>
      <c r="D4952" s="1">
        <v>-2.0</v>
      </c>
      <c r="E4952" s="1">
        <f t="shared" si="1"/>
        <v>39</v>
      </c>
      <c r="F4952" s="1" t="str">
        <f>VLOOKUP(E4952,State_code!$B$1:$C$56, 2, FALSE)</f>
        <v>OH</v>
      </c>
      <c r="G4952" s="1">
        <v>3909.0</v>
      </c>
      <c r="H4952" s="1">
        <v>-2.0</v>
      </c>
      <c r="I4952" s="1" t="s">
        <v>5567</v>
      </c>
      <c r="J4952" s="5">
        <v>2.0</v>
      </c>
    </row>
    <row r="4953" hidden="1">
      <c r="A4953" s="1" t="s">
        <v>5568</v>
      </c>
      <c r="B4953" s="1">
        <v>457925.0</v>
      </c>
      <c r="C4953" s="1">
        <v>8.0</v>
      </c>
      <c r="D4953" s="1">
        <v>-2.0</v>
      </c>
      <c r="E4953" s="1">
        <f t="shared" si="1"/>
        <v>41</v>
      </c>
      <c r="F4953" s="1" t="str">
        <f>VLOOKUP(E4953,State_code!$B$1:$C$56, 2, FALSE)</f>
        <v>OR</v>
      </c>
      <c r="G4953" s="1">
        <v>4101.0</v>
      </c>
      <c r="H4953" s="1">
        <v>-2.0</v>
      </c>
      <c r="I4953" s="1" t="s">
        <v>5568</v>
      </c>
      <c r="J4953" s="5">
        <v>3.0</v>
      </c>
    </row>
    <row r="4954" hidden="1">
      <c r="A4954" s="1" t="s">
        <v>5569</v>
      </c>
      <c r="B4954" s="1">
        <v>457943.0</v>
      </c>
      <c r="C4954" s="1">
        <v>2.0</v>
      </c>
      <c r="D4954" s="1">
        <v>-2.0</v>
      </c>
      <c r="E4954" s="1">
        <f t="shared" si="1"/>
        <v>42</v>
      </c>
      <c r="F4954" s="1" t="str">
        <f>VLOOKUP(E4954,State_code!$B$1:$C$56, 2, FALSE)</f>
        <v>PA</v>
      </c>
      <c r="G4954" s="1">
        <v>4214.0</v>
      </c>
      <c r="H4954" s="1">
        <v>-2.0</v>
      </c>
      <c r="I4954" s="1" t="s">
        <v>5569</v>
      </c>
      <c r="J4954" s="5">
        <v>4.0</v>
      </c>
    </row>
    <row r="4955" hidden="1">
      <c r="A4955" s="1" t="s">
        <v>5570</v>
      </c>
      <c r="B4955" s="1">
        <v>457952.0</v>
      </c>
      <c r="C4955" s="1">
        <v>2.0</v>
      </c>
      <c r="D4955" s="1">
        <v>-2.0</v>
      </c>
      <c r="E4955" s="1">
        <f t="shared" si="1"/>
        <v>42</v>
      </c>
      <c r="F4955" s="1" t="str">
        <f>VLOOKUP(E4955,State_code!$B$1:$C$56, 2, FALSE)</f>
        <v>PA</v>
      </c>
      <c r="G4955" s="1">
        <v>4207.0</v>
      </c>
      <c r="H4955" s="1">
        <v>-2.0</v>
      </c>
      <c r="I4955" s="1" t="s">
        <v>5570</v>
      </c>
      <c r="J4955" s="5">
        <v>3.0</v>
      </c>
    </row>
    <row r="4956" hidden="1">
      <c r="A4956" s="1" t="s">
        <v>5571</v>
      </c>
      <c r="B4956" s="1">
        <v>457989.0</v>
      </c>
      <c r="C4956" s="1">
        <v>5.0</v>
      </c>
      <c r="D4956" s="1">
        <v>-2.0</v>
      </c>
      <c r="E4956" s="1">
        <f t="shared" si="1"/>
        <v>45</v>
      </c>
      <c r="F4956" s="1" t="str">
        <f>VLOOKUP(E4956,State_code!$B$1:$C$56, 2, FALSE)</f>
        <v>SC</v>
      </c>
      <c r="G4956" s="1">
        <v>4507.0</v>
      </c>
      <c r="H4956" s="1">
        <v>-2.0</v>
      </c>
      <c r="I4956" s="1" t="s">
        <v>5571</v>
      </c>
      <c r="J4956" s="5">
        <v>4.0</v>
      </c>
    </row>
    <row r="4957" hidden="1">
      <c r="A4957" s="1" t="s">
        <v>5572</v>
      </c>
      <c r="B4957" s="1">
        <v>458007.0</v>
      </c>
      <c r="C4957" s="1">
        <v>5.0</v>
      </c>
      <c r="D4957" s="1">
        <v>-2.0</v>
      </c>
      <c r="E4957" s="1">
        <f t="shared" si="1"/>
        <v>47</v>
      </c>
      <c r="F4957" s="1" t="str">
        <f>VLOOKUP(E4957,State_code!$B$1:$C$56, 2, FALSE)</f>
        <v>TN</v>
      </c>
      <c r="G4957" s="1">
        <v>4704.0</v>
      </c>
      <c r="H4957" s="1">
        <v>-2.0</v>
      </c>
      <c r="I4957" s="1" t="s">
        <v>5572</v>
      </c>
      <c r="J4957" s="5">
        <v>3.0</v>
      </c>
    </row>
    <row r="4958" hidden="1">
      <c r="A4958" s="1" t="s">
        <v>5573</v>
      </c>
      <c r="B4958" s="1">
        <v>458034.0</v>
      </c>
      <c r="C4958" s="1">
        <v>6.0</v>
      </c>
      <c r="D4958" s="1">
        <v>10.0</v>
      </c>
      <c r="E4958" s="1">
        <f t="shared" si="1"/>
        <v>48</v>
      </c>
      <c r="F4958" s="1" t="str">
        <f>VLOOKUP(E4958,State_code!$B$1:$C$56, 2, FALSE)</f>
        <v>TX</v>
      </c>
      <c r="G4958" s="1">
        <v>4809.0</v>
      </c>
      <c r="H4958" s="1">
        <v>-2.0</v>
      </c>
      <c r="I4958" s="1" t="s">
        <v>5573</v>
      </c>
      <c r="J4958" s="5">
        <v>3.0</v>
      </c>
    </row>
    <row r="4959" hidden="1">
      <c r="A4959" s="1" t="s">
        <v>5574</v>
      </c>
      <c r="B4959" s="1">
        <v>458043.0</v>
      </c>
      <c r="C4959" s="1">
        <v>6.0</v>
      </c>
      <c r="D4959" s="1">
        <v>-2.0</v>
      </c>
      <c r="E4959" s="1">
        <f t="shared" si="1"/>
        <v>48</v>
      </c>
      <c r="F4959" s="1" t="str">
        <f>VLOOKUP(E4959,State_code!$B$1:$C$56, 2, FALSE)</f>
        <v>TX</v>
      </c>
      <c r="G4959" s="1">
        <v>4824.0</v>
      </c>
      <c r="H4959" s="1">
        <v>-2.0</v>
      </c>
      <c r="I4959" s="1" t="s">
        <v>5574</v>
      </c>
      <c r="J4959" s="5">
        <v>1.0</v>
      </c>
    </row>
    <row r="4960" hidden="1">
      <c r="A4960" s="1" t="s">
        <v>5575</v>
      </c>
      <c r="B4960" s="1">
        <v>458061.0</v>
      </c>
      <c r="C4960" s="1">
        <v>6.0</v>
      </c>
      <c r="D4960" s="1">
        <v>-2.0</v>
      </c>
      <c r="E4960" s="1">
        <f t="shared" si="1"/>
        <v>48</v>
      </c>
      <c r="F4960" s="1" t="str">
        <f>VLOOKUP(E4960,State_code!$B$1:$C$56, 2, FALSE)</f>
        <v>TX</v>
      </c>
      <c r="G4960" s="1">
        <v>4812.0</v>
      </c>
      <c r="H4960" s="1">
        <v>-2.0</v>
      </c>
      <c r="I4960" s="1" t="s">
        <v>5575</v>
      </c>
      <c r="J4960" s="5">
        <v>2.0</v>
      </c>
    </row>
    <row r="4961" hidden="1">
      <c r="A4961" s="1" t="s">
        <v>5576</v>
      </c>
      <c r="B4961" s="1">
        <v>458070.0</v>
      </c>
      <c r="C4961" s="1">
        <v>6.0</v>
      </c>
      <c r="D4961" s="1">
        <v>-2.0</v>
      </c>
      <c r="E4961" s="1">
        <f t="shared" si="1"/>
        <v>48</v>
      </c>
      <c r="F4961" s="1" t="str">
        <f>VLOOKUP(E4961,State_code!$B$1:$C$56, 2, FALSE)</f>
        <v>TX</v>
      </c>
      <c r="G4961" s="1">
        <v>4837.0</v>
      </c>
      <c r="H4961" s="1">
        <v>-2.0</v>
      </c>
      <c r="I4961" s="1" t="s">
        <v>5576</v>
      </c>
      <c r="J4961" s="5">
        <v>2.0</v>
      </c>
    </row>
    <row r="4962" hidden="1">
      <c r="A4962" s="1" t="s">
        <v>5577</v>
      </c>
      <c r="B4962" s="1">
        <v>458098.0</v>
      </c>
      <c r="C4962" s="1">
        <v>6.0</v>
      </c>
      <c r="D4962" s="1">
        <v>-2.0</v>
      </c>
      <c r="E4962" s="1">
        <f t="shared" si="1"/>
        <v>48</v>
      </c>
      <c r="F4962" s="1" t="str">
        <f>VLOOKUP(E4962,State_code!$B$1:$C$56, 2, FALSE)</f>
        <v>TX</v>
      </c>
      <c r="G4962" s="1">
        <v>4826.0</v>
      </c>
      <c r="H4962" s="1">
        <v>-2.0</v>
      </c>
      <c r="I4962" s="1" t="s">
        <v>5577</v>
      </c>
      <c r="J4962" s="5">
        <v>2.0</v>
      </c>
    </row>
    <row r="4963" hidden="1">
      <c r="A4963" s="1" t="s">
        <v>5578</v>
      </c>
      <c r="B4963" s="1">
        <v>458104.0</v>
      </c>
      <c r="C4963" s="1">
        <v>7.0</v>
      </c>
      <c r="D4963" s="1">
        <v>-2.0</v>
      </c>
      <c r="E4963" s="1">
        <f t="shared" si="1"/>
        <v>49</v>
      </c>
      <c r="F4963" s="1" t="str">
        <f>VLOOKUP(E4963,State_code!$B$1:$C$56, 2, FALSE)</f>
        <v>UT</v>
      </c>
      <c r="G4963" s="1">
        <v>4903.0</v>
      </c>
      <c r="H4963" s="1">
        <v>-2.0</v>
      </c>
      <c r="I4963" s="1" t="s">
        <v>5578</v>
      </c>
      <c r="J4963" s="5">
        <v>2.0</v>
      </c>
    </row>
    <row r="4964" hidden="1">
      <c r="A4964" s="1" t="s">
        <v>5579</v>
      </c>
      <c r="B4964" s="1">
        <v>458113.0</v>
      </c>
      <c r="C4964" s="1">
        <v>5.0</v>
      </c>
      <c r="D4964" s="1">
        <v>24.0</v>
      </c>
      <c r="E4964" s="1">
        <f t="shared" si="1"/>
        <v>51</v>
      </c>
      <c r="F4964" s="1" t="str">
        <f>VLOOKUP(E4964,State_code!$B$1:$C$56, 2, FALSE)</f>
        <v>VA</v>
      </c>
      <c r="G4964" s="1">
        <v>5110.0</v>
      </c>
      <c r="H4964" s="1">
        <v>27.0</v>
      </c>
      <c r="I4964" s="1" t="s">
        <v>5579</v>
      </c>
      <c r="J4964" s="5">
        <v>2.0</v>
      </c>
    </row>
    <row r="4965" hidden="1">
      <c r="A4965" s="1" t="s">
        <v>5580</v>
      </c>
      <c r="B4965" s="1">
        <v>458122.0</v>
      </c>
      <c r="C4965" s="1">
        <v>5.0</v>
      </c>
      <c r="D4965" s="1">
        <v>-2.0</v>
      </c>
      <c r="E4965" s="1">
        <f t="shared" si="1"/>
        <v>51</v>
      </c>
      <c r="F4965" s="1" t="str">
        <f>VLOOKUP(E4965,State_code!$B$1:$C$56, 2, FALSE)</f>
        <v>VA</v>
      </c>
      <c r="G4965" s="1">
        <v>5101.0</v>
      </c>
      <c r="H4965" s="1">
        <v>-2.0</v>
      </c>
      <c r="I4965" s="1" t="s">
        <v>5580</v>
      </c>
      <c r="J4965" s="5">
        <v>2.0</v>
      </c>
    </row>
    <row r="4966" hidden="1">
      <c r="A4966" s="1" t="s">
        <v>5581</v>
      </c>
      <c r="B4966" s="1">
        <v>458131.0</v>
      </c>
      <c r="C4966" s="1">
        <v>8.0</v>
      </c>
      <c r="D4966" s="1">
        <v>-2.0</v>
      </c>
      <c r="E4966" s="1">
        <f t="shared" si="1"/>
        <v>53</v>
      </c>
      <c r="F4966" s="1" t="str">
        <f>VLOOKUP(E4966,State_code!$B$1:$C$56, 2, FALSE)</f>
        <v>WA</v>
      </c>
      <c r="G4966" s="1">
        <v>5307.0</v>
      </c>
      <c r="H4966" s="1">
        <v>-2.0</v>
      </c>
      <c r="I4966" s="1" t="s">
        <v>5581</v>
      </c>
      <c r="J4966" s="5">
        <v>2.0</v>
      </c>
    </row>
    <row r="4967" hidden="1">
      <c r="A4967" s="1" t="s">
        <v>5582</v>
      </c>
      <c r="B4967" s="1">
        <v>458140.0</v>
      </c>
      <c r="C4967" s="1">
        <v>8.0</v>
      </c>
      <c r="D4967" s="1">
        <v>11.0</v>
      </c>
      <c r="E4967" s="1">
        <f t="shared" si="1"/>
        <v>53</v>
      </c>
      <c r="F4967" s="1" t="str">
        <f>VLOOKUP(E4967,State_code!$B$1:$C$56, 2, FALSE)</f>
        <v>WA</v>
      </c>
      <c r="G4967" s="1">
        <v>5306.0</v>
      </c>
      <c r="H4967" s="1">
        <v>-2.0</v>
      </c>
      <c r="I4967" s="1" t="s">
        <v>5582</v>
      </c>
      <c r="J4967" s="5">
        <v>2.0</v>
      </c>
    </row>
    <row r="4968" hidden="1">
      <c r="A4968" s="1" t="s">
        <v>5583</v>
      </c>
      <c r="B4968" s="1">
        <v>458168.0</v>
      </c>
      <c r="C4968" s="1">
        <v>3.0</v>
      </c>
      <c r="D4968" s="1">
        <v>-2.0</v>
      </c>
      <c r="E4968" s="1">
        <f t="shared" si="1"/>
        <v>55</v>
      </c>
      <c r="F4968" s="1" t="str">
        <f>VLOOKUP(E4968,State_code!$B$1:$C$56, 2, FALSE)</f>
        <v>WI</v>
      </c>
      <c r="G4968" s="1">
        <v>5503.0</v>
      </c>
      <c r="H4968" s="1">
        <v>-2.0</v>
      </c>
      <c r="I4968" s="1" t="s">
        <v>5583</v>
      </c>
      <c r="J4968" s="5">
        <v>2.0</v>
      </c>
    </row>
    <row r="4969" hidden="1">
      <c r="A4969" s="1" t="s">
        <v>5584</v>
      </c>
      <c r="B4969" s="1">
        <v>458210.0</v>
      </c>
      <c r="C4969" s="1">
        <v>8.0</v>
      </c>
      <c r="D4969" s="1">
        <v>26.0</v>
      </c>
      <c r="E4969" s="1">
        <f t="shared" si="1"/>
        <v>6</v>
      </c>
      <c r="F4969" s="1" t="str">
        <f>VLOOKUP(E4969,State_code!$B$1:$C$56, 2, FALSE)</f>
        <v>CA</v>
      </c>
      <c r="G4969" s="1">
        <v>646.0</v>
      </c>
      <c r="H4969" s="1">
        <v>-2.0</v>
      </c>
      <c r="I4969" s="1" t="s">
        <v>5584</v>
      </c>
      <c r="J4969" s="5">
        <v>2.0</v>
      </c>
    </row>
    <row r="4970" hidden="1">
      <c r="A4970" s="1" t="s">
        <v>5585</v>
      </c>
      <c r="B4970" s="1">
        <v>458229.0</v>
      </c>
      <c r="C4970" s="1">
        <v>8.0</v>
      </c>
      <c r="D4970" s="1">
        <v>26.0</v>
      </c>
      <c r="E4970" s="1">
        <f t="shared" si="1"/>
        <v>6</v>
      </c>
      <c r="F4970" s="1" t="str">
        <f>VLOOKUP(E4970,State_code!$B$1:$C$56, 2, FALSE)</f>
        <v>CA</v>
      </c>
      <c r="G4970" s="1">
        <v>635.0</v>
      </c>
      <c r="H4970" s="1">
        <v>-2.0</v>
      </c>
      <c r="I4970" s="1" t="s">
        <v>5585</v>
      </c>
      <c r="J4970" s="5">
        <v>2.0</v>
      </c>
    </row>
    <row r="4971" hidden="1">
      <c r="A4971" s="1" t="s">
        <v>5586</v>
      </c>
      <c r="B4971" s="1">
        <v>458274.0</v>
      </c>
      <c r="C4971" s="1">
        <v>3.0</v>
      </c>
      <c r="D4971" s="1">
        <v>-2.0</v>
      </c>
      <c r="E4971" s="1">
        <f t="shared" si="1"/>
        <v>17</v>
      </c>
      <c r="F4971" s="1" t="str">
        <f>VLOOKUP(E4971,State_code!$B$1:$C$56, 2, FALSE)</f>
        <v>IL</v>
      </c>
      <c r="G4971" s="1">
        <v>1707.0</v>
      </c>
      <c r="H4971" s="1">
        <v>-2.0</v>
      </c>
      <c r="I4971" s="1" t="s">
        <v>5586</v>
      </c>
      <c r="J4971" s="5">
        <v>2.0</v>
      </c>
    </row>
    <row r="4972" hidden="1">
      <c r="A4972" s="1" t="s">
        <v>5587</v>
      </c>
      <c r="B4972" s="1">
        <v>458405.0</v>
      </c>
      <c r="C4972" s="1">
        <v>5.0</v>
      </c>
      <c r="D4972" s="1">
        <v>10.0</v>
      </c>
      <c r="E4972" s="1">
        <f t="shared" si="1"/>
        <v>37</v>
      </c>
      <c r="F4972" s="1" t="str">
        <f>VLOOKUP(E4972,State_code!$B$1:$C$56, 2, FALSE)</f>
        <v>NC</v>
      </c>
      <c r="G4972" s="1">
        <v>3709.0</v>
      </c>
      <c r="H4972" s="1">
        <v>-2.0</v>
      </c>
      <c r="I4972" s="1" t="s">
        <v>5587</v>
      </c>
      <c r="J4972" s="5">
        <v>2.0</v>
      </c>
    </row>
    <row r="4973" hidden="1">
      <c r="A4973" s="1" t="s">
        <v>5588</v>
      </c>
      <c r="B4973" s="1">
        <v>458423.0</v>
      </c>
      <c r="C4973" s="1">
        <v>8.0</v>
      </c>
      <c r="D4973" s="1">
        <v>-2.0</v>
      </c>
      <c r="E4973" s="1">
        <f t="shared" si="1"/>
        <v>32</v>
      </c>
      <c r="F4973" s="1" t="str">
        <f>VLOOKUP(E4973,State_code!$B$1:$C$56, 2, FALSE)</f>
        <v>NV</v>
      </c>
      <c r="G4973" s="1">
        <v>3203.0</v>
      </c>
      <c r="H4973" s="1">
        <v>-2.0</v>
      </c>
      <c r="I4973" s="1" t="s">
        <v>5588</v>
      </c>
      <c r="J4973" s="5">
        <v>2.0</v>
      </c>
    </row>
    <row r="4974" hidden="1">
      <c r="A4974" s="1" t="s">
        <v>5589</v>
      </c>
      <c r="B4974" s="1">
        <v>458441.0</v>
      </c>
      <c r="C4974" s="1">
        <v>5.0</v>
      </c>
      <c r="D4974" s="1">
        <v>7.0</v>
      </c>
      <c r="E4974" s="1">
        <f t="shared" si="1"/>
        <v>13</v>
      </c>
      <c r="F4974" s="1" t="str">
        <f>VLOOKUP(E4974,State_code!$B$1:$C$56, 2, FALSE)</f>
        <v>GA</v>
      </c>
      <c r="G4974" s="1">
        <v>1302.0</v>
      </c>
      <c r="H4974" s="1">
        <v>-2.0</v>
      </c>
      <c r="I4974" s="1" t="s">
        <v>5589</v>
      </c>
      <c r="J4974" s="5">
        <v>2.0</v>
      </c>
    </row>
    <row r="4975" hidden="1">
      <c r="A4975" s="1" t="s">
        <v>5590</v>
      </c>
      <c r="B4975" s="1">
        <v>458496.0</v>
      </c>
      <c r="C4975" s="1">
        <v>5.0</v>
      </c>
      <c r="D4975" s="1">
        <v>22.0</v>
      </c>
      <c r="E4975" s="1">
        <f t="shared" si="1"/>
        <v>51</v>
      </c>
      <c r="F4975" s="1" t="str">
        <f>VLOOKUP(E4975,State_code!$B$1:$C$56, 2, FALSE)</f>
        <v>VA</v>
      </c>
      <c r="G4975" s="1">
        <v>5102.0</v>
      </c>
      <c r="H4975" s="1" t="e">
        <v>#N/A</v>
      </c>
      <c r="I4975" s="1" t="s">
        <v>5590</v>
      </c>
      <c r="J4975" s="5">
        <v>2.0</v>
      </c>
    </row>
    <row r="4976" hidden="1">
      <c r="A4976" s="1" t="s">
        <v>5591</v>
      </c>
      <c r="B4976" s="1">
        <v>458681.0</v>
      </c>
      <c r="C4976" s="1">
        <v>3.0</v>
      </c>
      <c r="D4976" s="1">
        <v>10.0</v>
      </c>
      <c r="E4976" s="1">
        <f t="shared" si="1"/>
        <v>18</v>
      </c>
      <c r="F4976" s="1" t="str">
        <f>VLOOKUP(E4976,State_code!$B$1:$C$56, 2, FALSE)</f>
        <v>IN</v>
      </c>
      <c r="G4976" s="1">
        <v>1807.0</v>
      </c>
      <c r="H4976" s="1">
        <v>-2.0</v>
      </c>
      <c r="I4976" s="1" t="s">
        <v>5591</v>
      </c>
      <c r="J4976" s="5">
        <v>3.0</v>
      </c>
    </row>
    <row r="4977" hidden="1">
      <c r="A4977" s="1" t="s">
        <v>5592</v>
      </c>
      <c r="B4977" s="1">
        <v>458803.0</v>
      </c>
      <c r="C4977" s="1">
        <v>5.0</v>
      </c>
      <c r="D4977" s="1">
        <v>-2.0</v>
      </c>
      <c r="E4977" s="1">
        <f t="shared" si="1"/>
        <v>47</v>
      </c>
      <c r="F4977" s="1" t="str">
        <f>VLOOKUP(E4977,State_code!$B$1:$C$56, 2, FALSE)</f>
        <v>TN</v>
      </c>
      <c r="G4977" s="1">
        <v>4708.0</v>
      </c>
      <c r="H4977" s="1">
        <v>-2.0</v>
      </c>
      <c r="I4977" s="1" t="s">
        <v>5592</v>
      </c>
      <c r="J4977" s="5">
        <v>3.0</v>
      </c>
    </row>
    <row r="4978" hidden="1">
      <c r="A4978" s="1" t="s">
        <v>5593</v>
      </c>
      <c r="B4978" s="1">
        <v>458812.0</v>
      </c>
      <c r="C4978" s="1">
        <v>5.0</v>
      </c>
      <c r="D4978" s="1">
        <v>-2.0</v>
      </c>
      <c r="E4978" s="1">
        <f t="shared" si="1"/>
        <v>47</v>
      </c>
      <c r="F4978" s="1" t="str">
        <f>VLOOKUP(E4978,State_code!$B$1:$C$56, 2, FALSE)</f>
        <v>TN</v>
      </c>
      <c r="G4978" s="1">
        <v>4705.0</v>
      </c>
      <c r="H4978" s="1">
        <v>-2.0</v>
      </c>
      <c r="I4978" s="1" t="s">
        <v>5593</v>
      </c>
      <c r="J4978" s="5">
        <v>1.0</v>
      </c>
    </row>
    <row r="4979" hidden="1">
      <c r="A4979" s="1" t="s">
        <v>5594</v>
      </c>
      <c r="B4979" s="1">
        <v>458821.0</v>
      </c>
      <c r="C4979" s="1">
        <v>5.0</v>
      </c>
      <c r="D4979" s="1">
        <v>-2.0</v>
      </c>
      <c r="E4979" s="1">
        <f t="shared" si="1"/>
        <v>47</v>
      </c>
      <c r="F4979" s="1" t="str">
        <f>VLOOKUP(E4979,State_code!$B$1:$C$56, 2, FALSE)</f>
        <v>TN</v>
      </c>
      <c r="G4979" s="1">
        <v>4708.0</v>
      </c>
      <c r="H4979" s="1">
        <v>-2.0</v>
      </c>
      <c r="I4979" s="1" t="s">
        <v>5594</v>
      </c>
      <c r="J4979" s="5">
        <v>1.0</v>
      </c>
    </row>
    <row r="4980" hidden="1">
      <c r="A4980" s="1" t="s">
        <v>5595</v>
      </c>
      <c r="B4980" s="1">
        <v>458830.0</v>
      </c>
      <c r="C4980" s="1">
        <v>2.0</v>
      </c>
      <c r="D4980" s="1">
        <v>-2.0</v>
      </c>
      <c r="E4980" s="1">
        <f t="shared" si="1"/>
        <v>42</v>
      </c>
      <c r="F4980" s="1" t="str">
        <f>VLOOKUP(E4980,State_code!$B$1:$C$56, 2, FALSE)</f>
        <v>PA</v>
      </c>
      <c r="G4980" s="1">
        <v>4205.0</v>
      </c>
      <c r="H4980" s="1">
        <v>-2.0</v>
      </c>
      <c r="I4980" s="1" t="s">
        <v>5595</v>
      </c>
      <c r="J4980" s="5">
        <v>2.0</v>
      </c>
    </row>
    <row r="4981" hidden="1">
      <c r="A4981" s="1" t="s">
        <v>5596</v>
      </c>
      <c r="B4981" s="1">
        <v>458858.0</v>
      </c>
      <c r="C4981" s="1">
        <v>3.0</v>
      </c>
      <c r="D4981" s="1">
        <v>-2.0</v>
      </c>
      <c r="E4981" s="1">
        <f t="shared" si="1"/>
        <v>18</v>
      </c>
      <c r="F4981" s="1" t="str">
        <f>VLOOKUP(E4981,State_code!$B$1:$C$56, 2, FALSE)</f>
        <v>IN</v>
      </c>
      <c r="G4981" s="1">
        <v>1807.0</v>
      </c>
      <c r="H4981" s="1">
        <v>-2.0</v>
      </c>
      <c r="I4981" s="1" t="s">
        <v>5596</v>
      </c>
      <c r="J4981" s="5">
        <v>2.0</v>
      </c>
    </row>
    <row r="4982" hidden="1">
      <c r="A4982" s="1" t="s">
        <v>5597</v>
      </c>
      <c r="B4982" s="1">
        <v>458867.0</v>
      </c>
      <c r="C4982" s="1">
        <v>5.0</v>
      </c>
      <c r="D4982" s="1">
        <v>-2.0</v>
      </c>
      <c r="E4982" s="1">
        <f t="shared" si="1"/>
        <v>13</v>
      </c>
      <c r="F4982" s="1" t="str">
        <f>VLOOKUP(E4982,State_code!$B$1:$C$56, 2, FALSE)</f>
        <v>GA</v>
      </c>
      <c r="G4982" s="1">
        <v>1313.0</v>
      </c>
      <c r="H4982" s="1">
        <v>-2.0</v>
      </c>
      <c r="I4982" s="1" t="s">
        <v>5597</v>
      </c>
      <c r="J4982" s="5">
        <v>2.0</v>
      </c>
    </row>
    <row r="4983" hidden="1">
      <c r="A4983" s="1" t="s">
        <v>5598</v>
      </c>
      <c r="B4983" s="1">
        <v>458885.0</v>
      </c>
      <c r="C4983" s="1">
        <v>5.0</v>
      </c>
      <c r="D4983" s="1">
        <v>22.0</v>
      </c>
      <c r="E4983" s="1">
        <f t="shared" si="1"/>
        <v>5</v>
      </c>
      <c r="F4983" s="1" t="str">
        <f>VLOOKUP(E4983,State_code!$B$1:$C$56, 2, FALSE)</f>
        <v>AR</v>
      </c>
      <c r="G4983" s="1">
        <v>502.0</v>
      </c>
      <c r="H4983" s="1">
        <v>-2.0</v>
      </c>
      <c r="I4983" s="1" t="s">
        <v>5598</v>
      </c>
      <c r="J4983" s="5">
        <v>2.0</v>
      </c>
    </row>
    <row r="4984" hidden="1">
      <c r="A4984" s="1" t="s">
        <v>5599</v>
      </c>
      <c r="B4984" s="1">
        <v>458919.0</v>
      </c>
      <c r="C4984" s="1">
        <v>5.0</v>
      </c>
      <c r="D4984" s="1">
        <v>29.0</v>
      </c>
      <c r="E4984" s="1">
        <f t="shared" si="1"/>
        <v>13</v>
      </c>
      <c r="F4984" s="1" t="str">
        <f>VLOOKUP(E4984,State_code!$B$1:$C$56, 2, FALSE)</f>
        <v>GA</v>
      </c>
      <c r="G4984" s="1">
        <v>1304.0</v>
      </c>
      <c r="H4984" s="1">
        <v>-2.0</v>
      </c>
      <c r="I4984" s="1" t="s">
        <v>5599</v>
      </c>
      <c r="J4984" s="5">
        <v>2.0</v>
      </c>
    </row>
    <row r="4985" hidden="1">
      <c r="A4985" s="1" t="s">
        <v>5600</v>
      </c>
      <c r="B4985" s="1">
        <v>458955.0</v>
      </c>
      <c r="C4985" s="1">
        <v>5.0</v>
      </c>
      <c r="D4985" s="1">
        <v>29.0</v>
      </c>
      <c r="E4985" s="1">
        <f t="shared" si="1"/>
        <v>28</v>
      </c>
      <c r="F4985" s="1" t="str">
        <f>VLOOKUP(E4985,State_code!$B$1:$C$56, 2, FALSE)</f>
        <v>MS</v>
      </c>
      <c r="G4985" s="1">
        <v>2802.0</v>
      </c>
      <c r="H4985" s="1">
        <v>-2.0</v>
      </c>
      <c r="I4985" s="1" t="s">
        <v>5600</v>
      </c>
      <c r="J4985" s="5">
        <v>2.0</v>
      </c>
    </row>
    <row r="4986" hidden="1">
      <c r="A4986" s="1" t="s">
        <v>5601</v>
      </c>
      <c r="B4986" s="1">
        <v>458964.0</v>
      </c>
      <c r="C4986" s="1">
        <v>5.0</v>
      </c>
      <c r="D4986" s="1">
        <v>29.0</v>
      </c>
      <c r="E4986" s="1">
        <f t="shared" si="1"/>
        <v>45</v>
      </c>
      <c r="F4986" s="1" t="str">
        <f>VLOOKUP(E4986,State_code!$B$1:$C$56, 2, FALSE)</f>
        <v>SC</v>
      </c>
      <c r="G4986" s="1">
        <v>4504.0</v>
      </c>
      <c r="H4986" s="1">
        <v>-2.0</v>
      </c>
      <c r="I4986" s="1" t="s">
        <v>5601</v>
      </c>
      <c r="J4986" s="5">
        <v>2.0</v>
      </c>
    </row>
    <row r="4987" hidden="1">
      <c r="A4987" s="1" t="s">
        <v>5602</v>
      </c>
      <c r="B4987" s="1">
        <v>458973.0</v>
      </c>
      <c r="C4987" s="1">
        <v>6.0</v>
      </c>
      <c r="D4987" s="1">
        <v>29.0</v>
      </c>
      <c r="E4987" s="1">
        <f t="shared" si="1"/>
        <v>48</v>
      </c>
      <c r="F4987" s="1" t="str">
        <f>VLOOKUP(E4987,State_code!$B$1:$C$56, 2, FALSE)</f>
        <v>TX</v>
      </c>
      <c r="G4987" s="1">
        <v>4833.0</v>
      </c>
      <c r="H4987" s="1">
        <v>-2.0</v>
      </c>
      <c r="I4987" s="1" t="s">
        <v>5602</v>
      </c>
      <c r="J4987" s="5">
        <v>2.0</v>
      </c>
    </row>
    <row r="4988" hidden="1">
      <c r="A4988" s="1" t="s">
        <v>5603</v>
      </c>
      <c r="B4988" s="1">
        <v>458982.0</v>
      </c>
      <c r="C4988" s="1">
        <v>6.0</v>
      </c>
      <c r="D4988" s="1">
        <v>22.0</v>
      </c>
      <c r="E4988" s="1">
        <f t="shared" si="1"/>
        <v>48</v>
      </c>
      <c r="F4988" s="1" t="str">
        <f>VLOOKUP(E4988,State_code!$B$1:$C$56, 2, FALSE)</f>
        <v>TX</v>
      </c>
      <c r="G4988" s="1">
        <v>4820.0</v>
      </c>
      <c r="H4988" s="1" t="e">
        <v>#N/A</v>
      </c>
      <c r="I4988" s="1" t="s">
        <v>5603</v>
      </c>
      <c r="J4988" s="5">
        <v>2.0</v>
      </c>
    </row>
    <row r="4989" hidden="1">
      <c r="A4989" s="1" t="s">
        <v>5604</v>
      </c>
      <c r="B4989" s="1">
        <v>459019.0</v>
      </c>
      <c r="C4989" s="1">
        <v>5.0</v>
      </c>
      <c r="D4989" s="1">
        <v>-2.0</v>
      </c>
      <c r="E4989" s="1">
        <f t="shared" si="1"/>
        <v>37</v>
      </c>
      <c r="F4989" s="1" t="str">
        <f>VLOOKUP(E4989,State_code!$B$1:$C$56, 2, FALSE)</f>
        <v>NC</v>
      </c>
      <c r="G4989" s="1">
        <v>3712.0</v>
      </c>
      <c r="H4989" s="1">
        <v>-2.0</v>
      </c>
      <c r="I4989" s="1" t="s">
        <v>5604</v>
      </c>
      <c r="J4989" s="5">
        <v>2.0</v>
      </c>
    </row>
    <row r="4990" hidden="1">
      <c r="A4990" s="1" t="s">
        <v>5605</v>
      </c>
      <c r="B4990" s="1">
        <v>459046.0</v>
      </c>
      <c r="C4990" s="1">
        <v>5.0</v>
      </c>
      <c r="D4990" s="1">
        <v>-2.0</v>
      </c>
      <c r="E4990" s="1">
        <f t="shared" si="1"/>
        <v>37</v>
      </c>
      <c r="F4990" s="1" t="str">
        <f>VLOOKUP(E4990,State_code!$B$1:$C$56, 2, FALSE)</f>
        <v>NC</v>
      </c>
      <c r="G4990" s="1">
        <v>3705.0</v>
      </c>
      <c r="H4990" s="1">
        <v>-2.0</v>
      </c>
      <c r="I4990" s="1" t="s">
        <v>5605</v>
      </c>
      <c r="J4990" s="5">
        <v>2.0</v>
      </c>
    </row>
    <row r="4991" hidden="1">
      <c r="A4991" s="1" t="s">
        <v>5606</v>
      </c>
      <c r="B4991" s="1">
        <v>459055.0</v>
      </c>
      <c r="C4991" s="1">
        <v>5.0</v>
      </c>
      <c r="D4991" s="1">
        <v>-2.0</v>
      </c>
      <c r="E4991" s="1">
        <f t="shared" si="1"/>
        <v>12</v>
      </c>
      <c r="F4991" s="1" t="str">
        <f>VLOOKUP(E4991,State_code!$B$1:$C$56, 2, FALSE)</f>
        <v>FL</v>
      </c>
      <c r="G4991" s="1">
        <v>1220.0</v>
      </c>
      <c r="H4991" s="1">
        <v>-2.0</v>
      </c>
      <c r="I4991" s="1" t="s">
        <v>5606</v>
      </c>
      <c r="J4991" s="5">
        <v>2.0</v>
      </c>
    </row>
    <row r="4992" hidden="1">
      <c r="A4992" s="1" t="s">
        <v>5607</v>
      </c>
      <c r="B4992" s="1">
        <v>459064.0</v>
      </c>
      <c r="C4992" s="1">
        <v>5.0</v>
      </c>
      <c r="D4992" s="1">
        <v>-2.0</v>
      </c>
      <c r="E4992" s="1">
        <f t="shared" si="1"/>
        <v>37</v>
      </c>
      <c r="F4992" s="1" t="str">
        <f>VLOOKUP(E4992,State_code!$B$1:$C$56, 2, FALSE)</f>
        <v>NC</v>
      </c>
      <c r="G4992" s="1">
        <v>3714.0</v>
      </c>
      <c r="H4992" s="1">
        <v>-2.0</v>
      </c>
      <c r="I4992" s="1" t="s">
        <v>5607</v>
      </c>
      <c r="J4992" s="5">
        <v>2.0</v>
      </c>
    </row>
    <row r="4993" hidden="1">
      <c r="A4993" s="1" t="s">
        <v>5608</v>
      </c>
      <c r="B4993" s="1">
        <v>459116.0</v>
      </c>
      <c r="C4993" s="1">
        <v>6.0</v>
      </c>
      <c r="D4993" s="1">
        <v>-2.0</v>
      </c>
      <c r="E4993" s="1">
        <f t="shared" si="1"/>
        <v>4</v>
      </c>
      <c r="F4993" s="1" t="str">
        <f>VLOOKUP(E4993,State_code!$B$1:$C$56, 2, FALSE)</f>
        <v>AZ</v>
      </c>
      <c r="G4993" s="1">
        <v>403.0</v>
      </c>
      <c r="H4993" s="1">
        <v>-2.0</v>
      </c>
      <c r="I4993" s="1" t="s">
        <v>5608</v>
      </c>
      <c r="J4993" s="5">
        <v>2.0</v>
      </c>
    </row>
    <row r="4994" hidden="1">
      <c r="A4994" s="1" t="s">
        <v>5609</v>
      </c>
      <c r="B4994" s="1">
        <v>459170.0</v>
      </c>
      <c r="C4994" s="1">
        <v>8.0</v>
      </c>
      <c r="D4994" s="1">
        <v>-2.0</v>
      </c>
      <c r="E4994" s="1">
        <f t="shared" si="1"/>
        <v>6</v>
      </c>
      <c r="F4994" s="1" t="str">
        <f>VLOOKUP(E4994,State_code!$B$1:$C$56, 2, FALSE)</f>
        <v>CA</v>
      </c>
      <c r="G4994" s="1">
        <v>605.0</v>
      </c>
      <c r="H4994" s="1">
        <v>-2.0</v>
      </c>
      <c r="I4994" s="1" t="s">
        <v>5609</v>
      </c>
      <c r="J4994" s="5">
        <v>2.0</v>
      </c>
    </row>
    <row r="4995" hidden="1">
      <c r="A4995" s="1" t="s">
        <v>5610</v>
      </c>
      <c r="B4995" s="1">
        <v>459189.0</v>
      </c>
      <c r="C4995" s="1">
        <v>8.0</v>
      </c>
      <c r="D4995" s="1">
        <v>-2.0</v>
      </c>
      <c r="E4995" s="1">
        <f t="shared" si="1"/>
        <v>6</v>
      </c>
      <c r="F4995" s="1" t="str">
        <f>VLOOKUP(E4995,State_code!$B$1:$C$56, 2, FALSE)</f>
        <v>CA</v>
      </c>
      <c r="G4995" s="1">
        <v>606.0</v>
      </c>
      <c r="H4995" s="1" t="e">
        <v>#N/A</v>
      </c>
      <c r="I4995" s="1" t="s">
        <v>5610</v>
      </c>
      <c r="J4995" s="5">
        <v>2.0</v>
      </c>
    </row>
    <row r="4996" hidden="1">
      <c r="A4996" s="1" t="s">
        <v>5611</v>
      </c>
      <c r="B4996" s="1">
        <v>459198.0</v>
      </c>
      <c r="C4996" s="1">
        <v>8.0</v>
      </c>
      <c r="D4996" s="1">
        <v>-2.0</v>
      </c>
      <c r="E4996" s="1">
        <f t="shared" si="1"/>
        <v>6</v>
      </c>
      <c r="F4996" s="1" t="str">
        <f>VLOOKUP(E4996,State_code!$B$1:$C$56, 2, FALSE)</f>
        <v>CA</v>
      </c>
      <c r="G4996" s="1">
        <v>621.0</v>
      </c>
      <c r="H4996" s="1">
        <v>-2.0</v>
      </c>
      <c r="I4996" s="1" t="s">
        <v>5611</v>
      </c>
      <c r="J4996" s="5">
        <v>2.0</v>
      </c>
    </row>
    <row r="4997" hidden="1">
      <c r="A4997" s="1" t="s">
        <v>5612</v>
      </c>
      <c r="B4997" s="1">
        <v>459204.0</v>
      </c>
      <c r="C4997" s="1">
        <v>8.0</v>
      </c>
      <c r="D4997" s="1">
        <v>26.0</v>
      </c>
      <c r="E4997" s="1">
        <f t="shared" si="1"/>
        <v>6</v>
      </c>
      <c r="F4997" s="1" t="str">
        <f>VLOOKUP(E4997,State_code!$B$1:$C$56, 2, FALSE)</f>
        <v>CA</v>
      </c>
      <c r="G4997" s="1">
        <v>617.0</v>
      </c>
      <c r="H4997" s="1">
        <v>-2.0</v>
      </c>
      <c r="I4997" s="1" t="s">
        <v>5612</v>
      </c>
      <c r="J4997" s="5">
        <v>2.0</v>
      </c>
    </row>
    <row r="4998" hidden="1">
      <c r="A4998" s="1" t="s">
        <v>5613</v>
      </c>
      <c r="B4998" s="1">
        <v>459213.0</v>
      </c>
      <c r="C4998" s="1">
        <v>8.0</v>
      </c>
      <c r="D4998" s="1">
        <v>26.0</v>
      </c>
      <c r="E4998" s="1">
        <f t="shared" si="1"/>
        <v>6</v>
      </c>
      <c r="F4998" s="1" t="str">
        <f>VLOOKUP(E4998,State_code!$B$1:$C$56, 2, FALSE)</f>
        <v>CA</v>
      </c>
      <c r="G4998" s="1">
        <v>617.0</v>
      </c>
      <c r="H4998" s="1">
        <v>-2.0</v>
      </c>
      <c r="I4998" s="1" t="s">
        <v>5613</v>
      </c>
      <c r="J4998" s="5">
        <v>2.0</v>
      </c>
    </row>
    <row r="4999" hidden="1">
      <c r="A4999" s="1" t="s">
        <v>5614</v>
      </c>
      <c r="B4999" s="1">
        <v>459231.0</v>
      </c>
      <c r="C4999" s="1">
        <v>8.0</v>
      </c>
      <c r="D4999" s="1">
        <v>-2.0</v>
      </c>
      <c r="E4999" s="1">
        <f t="shared" si="1"/>
        <v>6</v>
      </c>
      <c r="F4999" s="1" t="str">
        <f>VLOOKUP(E4999,State_code!$B$1:$C$56, 2, FALSE)</f>
        <v>CA</v>
      </c>
      <c r="G4999" s="1">
        <v>610.0</v>
      </c>
      <c r="H4999" s="1">
        <v>-2.0</v>
      </c>
      <c r="I4999" s="1" t="s">
        <v>5614</v>
      </c>
      <c r="J4999" s="5">
        <v>2.0</v>
      </c>
    </row>
    <row r="5000" hidden="1">
      <c r="A5000" s="1" t="s">
        <v>5615</v>
      </c>
      <c r="B5000" s="1">
        <v>459259.0</v>
      </c>
      <c r="C5000" s="1">
        <v>5.0</v>
      </c>
      <c r="D5000" s="1">
        <v>26.0</v>
      </c>
      <c r="E5000" s="1">
        <f t="shared" si="1"/>
        <v>51</v>
      </c>
      <c r="F5000" s="1" t="str">
        <f>VLOOKUP(E5000,State_code!$B$1:$C$56, 2, FALSE)</f>
        <v>VA</v>
      </c>
      <c r="G5000" s="1">
        <v>5101.0</v>
      </c>
      <c r="H5000" s="1">
        <v>-2.0</v>
      </c>
      <c r="I5000" s="1" t="s">
        <v>5615</v>
      </c>
      <c r="J5000" s="5">
        <v>2.0</v>
      </c>
    </row>
    <row r="5001" hidden="1">
      <c r="A5001" s="1" t="s">
        <v>5616</v>
      </c>
      <c r="B5001" s="1">
        <v>459268.0</v>
      </c>
      <c r="C5001" s="1">
        <v>5.0</v>
      </c>
      <c r="D5001" s="1">
        <v>22.0</v>
      </c>
      <c r="E5001" s="1">
        <f t="shared" si="1"/>
        <v>51</v>
      </c>
      <c r="F5001" s="1" t="str">
        <f>VLOOKUP(E5001,State_code!$B$1:$C$56, 2, FALSE)</f>
        <v>VA</v>
      </c>
      <c r="G5001" s="1">
        <v>5102.0</v>
      </c>
      <c r="H5001" s="1">
        <v>-2.0</v>
      </c>
      <c r="I5001" s="1" t="s">
        <v>5616</v>
      </c>
      <c r="J5001" s="5">
        <v>2.0</v>
      </c>
    </row>
    <row r="5002" hidden="1">
      <c r="A5002" s="1" t="s">
        <v>5617</v>
      </c>
      <c r="B5002" s="1">
        <v>459277.0</v>
      </c>
      <c r="C5002" s="1">
        <v>7.0</v>
      </c>
      <c r="D5002" s="1">
        <v>-2.0</v>
      </c>
      <c r="E5002" s="1">
        <f t="shared" si="1"/>
        <v>8</v>
      </c>
      <c r="F5002" s="1" t="str">
        <f>VLOOKUP(E5002,State_code!$B$1:$C$56, 2, FALSE)</f>
        <v>CO</v>
      </c>
      <c r="G5002" s="1">
        <v>801.0</v>
      </c>
      <c r="H5002" s="1">
        <v>-2.0</v>
      </c>
      <c r="I5002" s="1" t="s">
        <v>5617</v>
      </c>
      <c r="J5002" s="5">
        <v>3.0</v>
      </c>
    </row>
    <row r="5003" hidden="1">
      <c r="A5003" s="1" t="s">
        <v>5618</v>
      </c>
      <c r="B5003" s="1">
        <v>459286.0</v>
      </c>
      <c r="C5003" s="1">
        <v>7.0</v>
      </c>
      <c r="D5003" s="1">
        <v>-2.0</v>
      </c>
      <c r="E5003" s="1">
        <f t="shared" si="1"/>
        <v>8</v>
      </c>
      <c r="F5003" s="1" t="str">
        <f>VLOOKUP(E5003,State_code!$B$1:$C$56, 2, FALSE)</f>
        <v>CO</v>
      </c>
      <c r="G5003" s="1">
        <v>805.0</v>
      </c>
      <c r="H5003" s="1">
        <v>-2.0</v>
      </c>
      <c r="I5003" s="1" t="s">
        <v>5618</v>
      </c>
      <c r="J5003" s="5">
        <v>1.0</v>
      </c>
    </row>
    <row r="5004" hidden="1">
      <c r="A5004" s="1" t="s">
        <v>5619</v>
      </c>
      <c r="B5004" s="1">
        <v>459295.0</v>
      </c>
      <c r="C5004" s="1">
        <v>7.0</v>
      </c>
      <c r="D5004" s="1">
        <v>-2.0</v>
      </c>
      <c r="E5004" s="1">
        <f t="shared" si="1"/>
        <v>8</v>
      </c>
      <c r="F5004" s="1" t="str">
        <f>VLOOKUP(E5004,State_code!$B$1:$C$56, 2, FALSE)</f>
        <v>CO</v>
      </c>
      <c r="G5004" s="1">
        <v>805.0</v>
      </c>
      <c r="H5004" s="1">
        <v>-2.0</v>
      </c>
      <c r="I5004" s="1" t="s">
        <v>5619</v>
      </c>
      <c r="J5004" s="5">
        <v>2.0</v>
      </c>
    </row>
    <row r="5005" hidden="1">
      <c r="A5005" s="1" t="s">
        <v>5620</v>
      </c>
      <c r="B5005" s="1">
        <v>459301.0</v>
      </c>
      <c r="C5005" s="1">
        <v>2.0</v>
      </c>
      <c r="D5005" s="1">
        <v>-2.0</v>
      </c>
      <c r="E5005" s="1">
        <f t="shared" si="1"/>
        <v>10</v>
      </c>
      <c r="F5005" s="1" t="str">
        <f>VLOOKUP(E5005,State_code!$B$1:$C$56, 2, FALSE)</f>
        <v>DE</v>
      </c>
      <c r="G5005" s="1">
        <v>1000.0</v>
      </c>
      <c r="H5005" s="1">
        <v>-2.0</v>
      </c>
      <c r="I5005" s="1" t="s">
        <v>5620</v>
      </c>
      <c r="J5005" s="5">
        <v>3.0</v>
      </c>
    </row>
    <row r="5006" hidden="1">
      <c r="A5006" s="1" t="s">
        <v>5621</v>
      </c>
      <c r="B5006" s="1">
        <v>459329.0</v>
      </c>
      <c r="C5006" s="1">
        <v>5.0</v>
      </c>
      <c r="D5006" s="1">
        <v>-2.0</v>
      </c>
      <c r="E5006" s="1">
        <f t="shared" si="1"/>
        <v>12</v>
      </c>
      <c r="F5006" s="1" t="str">
        <f>VLOOKUP(E5006,State_code!$B$1:$C$56, 2, FALSE)</f>
        <v>FL</v>
      </c>
      <c r="G5006" s="1">
        <v>1212.0</v>
      </c>
      <c r="H5006" s="1">
        <v>-2.0</v>
      </c>
      <c r="I5006" s="1" t="s">
        <v>5621</v>
      </c>
      <c r="J5006" s="5">
        <v>3.0</v>
      </c>
    </row>
    <row r="5007" hidden="1">
      <c r="A5007" s="1" t="s">
        <v>5622</v>
      </c>
      <c r="B5007" s="1">
        <v>459347.0</v>
      </c>
      <c r="C5007" s="1">
        <v>5.0</v>
      </c>
      <c r="D5007" s="1">
        <v>-2.0</v>
      </c>
      <c r="E5007" s="1">
        <f t="shared" si="1"/>
        <v>12</v>
      </c>
      <c r="F5007" s="1" t="str">
        <f>VLOOKUP(E5007,State_code!$B$1:$C$56, 2, FALSE)</f>
        <v>FL</v>
      </c>
      <c r="G5007" s="1">
        <v>1219.0</v>
      </c>
      <c r="H5007" s="1">
        <v>-2.0</v>
      </c>
      <c r="I5007" s="1" t="s">
        <v>5622</v>
      </c>
      <c r="J5007" s="5">
        <v>2.0</v>
      </c>
    </row>
    <row r="5008" hidden="1">
      <c r="A5008" s="1" t="s">
        <v>5623</v>
      </c>
      <c r="B5008" s="1">
        <v>459374.0</v>
      </c>
      <c r="C5008" s="1">
        <v>3.0</v>
      </c>
      <c r="D5008" s="1">
        <v>-2.0</v>
      </c>
      <c r="E5008" s="1">
        <f t="shared" si="1"/>
        <v>17</v>
      </c>
      <c r="F5008" s="1" t="str">
        <f>VLOOKUP(E5008,State_code!$B$1:$C$56, 2, FALSE)</f>
        <v>IL</v>
      </c>
      <c r="G5008" s="1">
        <v>1706.0</v>
      </c>
      <c r="H5008" s="1">
        <v>-2.0</v>
      </c>
      <c r="I5008" s="1" t="s">
        <v>5623</v>
      </c>
      <c r="J5008" s="5">
        <v>2.0</v>
      </c>
    </row>
    <row r="5009" hidden="1">
      <c r="A5009" s="1" t="s">
        <v>5624</v>
      </c>
      <c r="B5009" s="1">
        <v>459392.0</v>
      </c>
      <c r="C5009" s="1">
        <v>3.0</v>
      </c>
      <c r="D5009" s="1">
        <v>-2.0</v>
      </c>
      <c r="E5009" s="1">
        <f t="shared" si="1"/>
        <v>18</v>
      </c>
      <c r="F5009" s="1" t="str">
        <f>VLOOKUP(E5009,State_code!$B$1:$C$56, 2, FALSE)</f>
        <v>IN</v>
      </c>
      <c r="G5009" s="1">
        <v>1808.0</v>
      </c>
      <c r="H5009" s="1">
        <v>-2.0</v>
      </c>
      <c r="I5009" s="1" t="s">
        <v>5624</v>
      </c>
      <c r="J5009" s="5">
        <v>2.0</v>
      </c>
    </row>
    <row r="5010" hidden="1">
      <c r="A5010" s="1" t="s">
        <v>5625</v>
      </c>
      <c r="B5010" s="1">
        <v>459408.0</v>
      </c>
      <c r="C5010" s="1">
        <v>1.0</v>
      </c>
      <c r="D5010" s="1">
        <v>-2.0</v>
      </c>
      <c r="E5010" s="1">
        <f t="shared" si="1"/>
        <v>25</v>
      </c>
      <c r="F5010" s="1" t="str">
        <f>VLOOKUP(E5010,State_code!$B$1:$C$56, 2, FALSE)</f>
        <v>MA</v>
      </c>
      <c r="G5010" s="1">
        <v>2504.0</v>
      </c>
      <c r="H5010" s="1">
        <v>-2.0</v>
      </c>
      <c r="I5010" s="1" t="s">
        <v>5625</v>
      </c>
      <c r="J5010" s="5">
        <v>2.0</v>
      </c>
    </row>
    <row r="5011" hidden="1">
      <c r="A5011" s="1" t="s">
        <v>5626</v>
      </c>
      <c r="B5011" s="1">
        <v>459417.0</v>
      </c>
      <c r="C5011" s="1">
        <v>3.0</v>
      </c>
      <c r="D5011" s="1">
        <v>30.0</v>
      </c>
      <c r="E5011" s="1">
        <f t="shared" si="1"/>
        <v>26</v>
      </c>
      <c r="F5011" s="1" t="str">
        <f>VLOOKUP(E5011,State_code!$B$1:$C$56, 2, FALSE)</f>
        <v>MI</v>
      </c>
      <c r="G5011" s="1">
        <v>2603.0</v>
      </c>
      <c r="H5011" s="1" t="e">
        <v>#N/A</v>
      </c>
      <c r="I5011" s="1" t="s">
        <v>5626</v>
      </c>
      <c r="J5011" s="5">
        <v>1.0</v>
      </c>
    </row>
    <row r="5012" hidden="1">
      <c r="A5012" s="1" t="s">
        <v>5627</v>
      </c>
      <c r="B5012" s="1">
        <v>459426.0</v>
      </c>
      <c r="C5012" s="1">
        <v>4.0</v>
      </c>
      <c r="D5012" s="1">
        <v>-2.0</v>
      </c>
      <c r="E5012" s="1">
        <f t="shared" si="1"/>
        <v>27</v>
      </c>
      <c r="F5012" s="1" t="str">
        <f>VLOOKUP(E5012,State_code!$B$1:$C$56, 2, FALSE)</f>
        <v>MN</v>
      </c>
      <c r="G5012" s="1">
        <v>2701.0</v>
      </c>
      <c r="H5012" s="1">
        <v>-2.0</v>
      </c>
      <c r="I5012" s="1" t="s">
        <v>5627</v>
      </c>
      <c r="J5012" s="5">
        <v>2.0</v>
      </c>
    </row>
    <row r="5013" hidden="1">
      <c r="A5013" s="1" t="s">
        <v>5628</v>
      </c>
      <c r="B5013" s="1">
        <v>459499.0</v>
      </c>
      <c r="C5013" s="1">
        <v>8.0</v>
      </c>
      <c r="D5013" s="1">
        <v>-2.0</v>
      </c>
      <c r="E5013" s="1">
        <f t="shared" si="1"/>
        <v>41</v>
      </c>
      <c r="F5013" s="1" t="str">
        <f>VLOOKUP(E5013,State_code!$B$1:$C$56, 2, FALSE)</f>
        <v>OR</v>
      </c>
      <c r="G5013" s="1">
        <v>4105.0</v>
      </c>
      <c r="H5013" s="1">
        <v>-2.0</v>
      </c>
      <c r="I5013" s="1" t="s">
        <v>5628</v>
      </c>
      <c r="J5013" s="5">
        <v>2.0</v>
      </c>
    </row>
    <row r="5014" hidden="1">
      <c r="A5014" s="1" t="s">
        <v>5629</v>
      </c>
      <c r="B5014" s="1">
        <v>459514.0</v>
      </c>
      <c r="C5014" s="1">
        <v>6.0</v>
      </c>
      <c r="D5014" s="1">
        <v>7.0</v>
      </c>
      <c r="E5014" s="1">
        <f t="shared" si="1"/>
        <v>48</v>
      </c>
      <c r="F5014" s="1" t="str">
        <f>VLOOKUP(E5014,State_code!$B$1:$C$56, 2, FALSE)</f>
        <v>TX</v>
      </c>
      <c r="G5014" s="1">
        <v>4832.0</v>
      </c>
      <c r="H5014" s="1">
        <v>-2.0</v>
      </c>
      <c r="I5014" s="1" t="s">
        <v>5629</v>
      </c>
      <c r="J5014" s="5">
        <v>2.0</v>
      </c>
    </row>
    <row r="5015" hidden="1">
      <c r="A5015" s="1" t="s">
        <v>5630</v>
      </c>
      <c r="B5015" s="1">
        <v>459523.0</v>
      </c>
      <c r="C5015" s="1">
        <v>6.0</v>
      </c>
      <c r="D5015" s="1">
        <v>-2.0</v>
      </c>
      <c r="E5015" s="1">
        <f t="shared" si="1"/>
        <v>48</v>
      </c>
      <c r="F5015" s="1" t="str">
        <f>VLOOKUP(E5015,State_code!$B$1:$C$56, 2, FALSE)</f>
        <v>TX</v>
      </c>
      <c r="G5015" s="1">
        <v>4832.0</v>
      </c>
      <c r="H5015" s="1">
        <v>-2.0</v>
      </c>
      <c r="I5015" s="1" t="s">
        <v>5630</v>
      </c>
      <c r="J5015" s="5">
        <v>2.0</v>
      </c>
    </row>
    <row r="5016" hidden="1">
      <c r="A5016" s="1" t="s">
        <v>5631</v>
      </c>
      <c r="B5016" s="1">
        <v>459532.0</v>
      </c>
      <c r="C5016" s="1">
        <v>6.0</v>
      </c>
      <c r="D5016" s="1">
        <v>-2.0</v>
      </c>
      <c r="E5016" s="1">
        <f t="shared" si="1"/>
        <v>48</v>
      </c>
      <c r="F5016" s="1" t="str">
        <f>VLOOKUP(E5016,State_code!$B$1:$C$56, 2, FALSE)</f>
        <v>TX</v>
      </c>
      <c r="G5016" s="1">
        <v>4834.0</v>
      </c>
      <c r="H5016" s="1">
        <v>-2.0</v>
      </c>
      <c r="I5016" s="1" t="s">
        <v>5631</v>
      </c>
      <c r="J5016" s="5">
        <v>1.0</v>
      </c>
    </row>
    <row r="5017" hidden="1">
      <c r="A5017" s="1" t="s">
        <v>5632</v>
      </c>
      <c r="B5017" s="1">
        <v>459541.0</v>
      </c>
      <c r="C5017" s="1">
        <v>7.0</v>
      </c>
      <c r="D5017" s="1">
        <v>-2.0</v>
      </c>
      <c r="E5017" s="1">
        <f t="shared" si="1"/>
        <v>49</v>
      </c>
      <c r="F5017" s="1" t="str">
        <f>VLOOKUP(E5017,State_code!$B$1:$C$56, 2, FALSE)</f>
        <v>UT</v>
      </c>
      <c r="G5017" s="1">
        <v>4904.0</v>
      </c>
      <c r="H5017" s="1">
        <v>-2.0</v>
      </c>
      <c r="I5017" s="1" t="s">
        <v>5632</v>
      </c>
      <c r="J5017" s="5">
        <v>1.0</v>
      </c>
    </row>
    <row r="5018" hidden="1">
      <c r="A5018" s="1" t="s">
        <v>5538</v>
      </c>
      <c r="B5018" s="1">
        <v>459550.0</v>
      </c>
      <c r="C5018" s="1">
        <v>8.0</v>
      </c>
      <c r="D5018" s="1">
        <v>-2.0</v>
      </c>
      <c r="E5018" s="1">
        <f t="shared" si="1"/>
        <v>53</v>
      </c>
      <c r="F5018" s="1" t="str">
        <f>VLOOKUP(E5018,State_code!$B$1:$C$56, 2, FALSE)</f>
        <v>WA</v>
      </c>
      <c r="G5018" s="1">
        <v>5306.0</v>
      </c>
      <c r="H5018" s="1">
        <v>-2.0</v>
      </c>
      <c r="I5018" s="1" t="s">
        <v>5538</v>
      </c>
      <c r="J5018" s="5">
        <v>2.0</v>
      </c>
    </row>
    <row r="5019" hidden="1">
      <c r="A5019" s="1" t="s">
        <v>5633</v>
      </c>
      <c r="B5019" s="1">
        <v>459578.0</v>
      </c>
      <c r="C5019" s="1">
        <v>3.0</v>
      </c>
      <c r="D5019" s="1">
        <v>-2.0</v>
      </c>
      <c r="E5019" s="1">
        <f t="shared" si="1"/>
        <v>55</v>
      </c>
      <c r="F5019" s="1" t="str">
        <f>VLOOKUP(E5019,State_code!$B$1:$C$56, 2, FALSE)</f>
        <v>WI</v>
      </c>
      <c r="G5019" s="1">
        <v>5504.0</v>
      </c>
      <c r="H5019" s="1">
        <v>-2.0</v>
      </c>
      <c r="I5019" s="1" t="s">
        <v>5633</v>
      </c>
      <c r="J5019" s="5">
        <v>2.0</v>
      </c>
    </row>
    <row r="5020" hidden="1">
      <c r="A5020" s="1" t="s">
        <v>5634</v>
      </c>
      <c r="B5020" s="1">
        <v>459727.0</v>
      </c>
      <c r="C5020" s="1">
        <v>8.0</v>
      </c>
      <c r="D5020" s="1">
        <v>18.0</v>
      </c>
      <c r="E5020" s="1">
        <f t="shared" si="1"/>
        <v>6</v>
      </c>
      <c r="F5020" s="1" t="str">
        <f>VLOOKUP(E5020,State_code!$B$1:$C$56, 2, FALSE)</f>
        <v>CA</v>
      </c>
      <c r="G5020" s="1">
        <v>645.0</v>
      </c>
      <c r="H5020" s="1">
        <v>-2.0</v>
      </c>
      <c r="I5020" s="1" t="s">
        <v>5634</v>
      </c>
      <c r="J5020" s="5">
        <v>2.0</v>
      </c>
    </row>
    <row r="5021" hidden="1">
      <c r="A5021" s="1" t="s">
        <v>5635</v>
      </c>
      <c r="B5021" s="1">
        <v>459736.0</v>
      </c>
      <c r="C5021" s="1">
        <v>8.0</v>
      </c>
      <c r="D5021" s="1">
        <v>25.0</v>
      </c>
      <c r="E5021" s="1">
        <f t="shared" si="1"/>
        <v>6</v>
      </c>
      <c r="F5021" s="1" t="str">
        <f>VLOOKUP(E5021,State_code!$B$1:$C$56, 2, FALSE)</f>
        <v>CA</v>
      </c>
      <c r="G5021" s="1">
        <v>608.0</v>
      </c>
      <c r="H5021" s="1">
        <v>80.0</v>
      </c>
      <c r="I5021" s="1" t="s">
        <v>5635</v>
      </c>
      <c r="J5021" s="5">
        <v>2.0</v>
      </c>
    </row>
    <row r="5022" hidden="1">
      <c r="A5022" s="1" t="s">
        <v>5636</v>
      </c>
      <c r="B5022" s="1">
        <v>459745.0</v>
      </c>
      <c r="C5022" s="1">
        <v>2.0</v>
      </c>
      <c r="D5022" s="1">
        <v>26.0</v>
      </c>
      <c r="E5022" s="1">
        <f t="shared" si="1"/>
        <v>11</v>
      </c>
      <c r="F5022" s="1" t="str">
        <f>VLOOKUP(E5022,State_code!$B$1:$C$56, 2, FALSE)</f>
        <v>DC</v>
      </c>
      <c r="G5022" s="1">
        <v>1198.0</v>
      </c>
      <c r="H5022" s="1">
        <v>-2.0</v>
      </c>
      <c r="I5022" s="1" t="s">
        <v>5636</v>
      </c>
      <c r="J5022" s="5">
        <v>2.0</v>
      </c>
    </row>
    <row r="5023" hidden="1">
      <c r="A5023" s="1" t="s">
        <v>5637</v>
      </c>
      <c r="B5023" s="1">
        <v>459824.0</v>
      </c>
      <c r="C5023" s="1">
        <v>8.0</v>
      </c>
      <c r="D5023" s="1">
        <v>25.0</v>
      </c>
      <c r="E5023" s="1">
        <f t="shared" si="1"/>
        <v>32</v>
      </c>
      <c r="F5023" s="1" t="str">
        <f>VLOOKUP(E5023,State_code!$B$1:$C$56, 2, FALSE)</f>
        <v>NV</v>
      </c>
      <c r="G5023" s="1">
        <v>3201.0</v>
      </c>
      <c r="H5023" s="1">
        <v>80.0</v>
      </c>
      <c r="I5023" s="1" t="s">
        <v>5637</v>
      </c>
      <c r="J5023" s="5">
        <v>2.0</v>
      </c>
    </row>
    <row r="5024" hidden="1">
      <c r="A5024" s="1" t="s">
        <v>5638</v>
      </c>
      <c r="B5024" s="1">
        <v>459842.0</v>
      </c>
      <c r="C5024" s="1">
        <v>3.0</v>
      </c>
      <c r="D5024" s="1">
        <v>26.0</v>
      </c>
      <c r="E5024" s="1">
        <f t="shared" si="1"/>
        <v>55</v>
      </c>
      <c r="F5024" s="1" t="str">
        <f>VLOOKUP(E5024,State_code!$B$1:$C$56, 2, FALSE)</f>
        <v>WI</v>
      </c>
      <c r="G5024" s="1">
        <v>5501.0</v>
      </c>
      <c r="H5024" s="1">
        <v>-2.0</v>
      </c>
      <c r="I5024" s="1" t="s">
        <v>5638</v>
      </c>
      <c r="J5024" s="5">
        <v>2.0</v>
      </c>
    </row>
    <row r="5025" hidden="1">
      <c r="A5025" s="1" t="s">
        <v>5639</v>
      </c>
      <c r="B5025" s="1">
        <v>459851.0</v>
      </c>
      <c r="C5025" s="1">
        <v>3.0</v>
      </c>
      <c r="D5025" s="1">
        <v>26.0</v>
      </c>
      <c r="E5025" s="1">
        <f t="shared" si="1"/>
        <v>55</v>
      </c>
      <c r="F5025" s="1" t="str">
        <f>VLOOKUP(E5025,State_code!$B$1:$C$56, 2, FALSE)</f>
        <v>WI</v>
      </c>
      <c r="G5025" s="1">
        <v>5505.0</v>
      </c>
      <c r="H5025" s="1">
        <v>-2.0</v>
      </c>
      <c r="I5025" s="1" t="s">
        <v>5639</v>
      </c>
      <c r="J5025" s="5">
        <v>2.0</v>
      </c>
    </row>
    <row r="5026" hidden="1">
      <c r="A5026" s="1" t="s">
        <v>5640</v>
      </c>
      <c r="B5026" s="1">
        <v>459949.0</v>
      </c>
      <c r="C5026" s="1">
        <v>6.0</v>
      </c>
      <c r="D5026" s="1">
        <v>18.0</v>
      </c>
      <c r="E5026" s="1">
        <f t="shared" si="1"/>
        <v>48</v>
      </c>
      <c r="F5026" s="1" t="str">
        <f>VLOOKUP(E5026,State_code!$B$1:$C$56, 2, FALSE)</f>
        <v>TX</v>
      </c>
      <c r="G5026" s="1">
        <v>4823.0</v>
      </c>
      <c r="H5026" s="1">
        <v>-2.0</v>
      </c>
      <c r="I5026" s="1" t="s">
        <v>5640</v>
      </c>
      <c r="J5026" s="5">
        <v>4.0</v>
      </c>
    </row>
    <row r="5027" hidden="1">
      <c r="A5027" s="1" t="s">
        <v>5641</v>
      </c>
      <c r="B5027" s="1">
        <v>459958.0</v>
      </c>
      <c r="C5027" s="1">
        <v>6.0</v>
      </c>
      <c r="D5027" s="1">
        <v>10.0</v>
      </c>
      <c r="E5027" s="1">
        <f t="shared" si="1"/>
        <v>48</v>
      </c>
      <c r="F5027" s="1" t="str">
        <f>VLOOKUP(E5027,State_code!$B$1:$C$56, 2, FALSE)</f>
        <v>TX</v>
      </c>
      <c r="G5027" s="1">
        <v>4829.0</v>
      </c>
      <c r="H5027" s="1">
        <v>-2.0</v>
      </c>
      <c r="I5027" s="1" t="s">
        <v>5641</v>
      </c>
      <c r="J5027" s="5">
        <v>2.0</v>
      </c>
    </row>
    <row r="5028" hidden="1">
      <c r="A5028" s="1" t="s">
        <v>5642</v>
      </c>
      <c r="B5028" s="1">
        <v>459967.0</v>
      </c>
      <c r="C5028" s="1">
        <v>6.0</v>
      </c>
      <c r="D5028" s="1">
        <v>-2.0</v>
      </c>
      <c r="E5028" s="1">
        <f t="shared" si="1"/>
        <v>48</v>
      </c>
      <c r="F5028" s="1" t="str">
        <f>VLOOKUP(E5028,State_code!$B$1:$C$56, 2, FALSE)</f>
        <v>TX</v>
      </c>
      <c r="G5028" s="1">
        <v>4834.0</v>
      </c>
      <c r="H5028" s="1">
        <v>-2.0</v>
      </c>
      <c r="I5028" s="1" t="s">
        <v>5642</v>
      </c>
      <c r="J5028" s="5">
        <v>2.0</v>
      </c>
    </row>
    <row r="5029" hidden="1">
      <c r="A5029" s="1" t="s">
        <v>5643</v>
      </c>
      <c r="B5029" s="1">
        <v>459985.0</v>
      </c>
      <c r="C5029" s="1">
        <v>6.0</v>
      </c>
      <c r="D5029" s="1">
        <v>-2.0</v>
      </c>
      <c r="E5029" s="1">
        <f t="shared" si="1"/>
        <v>48</v>
      </c>
      <c r="F5029" s="1" t="str">
        <f>VLOOKUP(E5029,State_code!$B$1:$C$56, 2, FALSE)</f>
        <v>TX</v>
      </c>
      <c r="G5029" s="1">
        <v>4834.0</v>
      </c>
      <c r="H5029" s="1">
        <v>-2.0</v>
      </c>
      <c r="I5029" s="1" t="s">
        <v>5643</v>
      </c>
      <c r="J5029" s="5">
        <v>4.0</v>
      </c>
    </row>
    <row r="5030" hidden="1">
      <c r="A5030" s="1" t="s">
        <v>5644</v>
      </c>
      <c r="B5030" s="1">
        <v>459994.0</v>
      </c>
      <c r="C5030" s="1">
        <v>2.0</v>
      </c>
      <c r="D5030" s="1">
        <v>29.0</v>
      </c>
      <c r="E5030" s="1">
        <f t="shared" si="1"/>
        <v>11</v>
      </c>
      <c r="F5030" s="1" t="str">
        <f>VLOOKUP(E5030,State_code!$B$1:$C$56, 2, FALSE)</f>
        <v>DC</v>
      </c>
      <c r="G5030" s="1">
        <v>1198.0</v>
      </c>
      <c r="H5030" s="1">
        <v>-2.0</v>
      </c>
      <c r="I5030" s="1" t="s">
        <v>5644</v>
      </c>
      <c r="J5030" s="5">
        <v>2.0</v>
      </c>
    </row>
    <row r="5031" hidden="1">
      <c r="A5031" s="1" t="s">
        <v>5645</v>
      </c>
      <c r="B5031" s="1">
        <v>460011.0</v>
      </c>
      <c r="C5031" s="1">
        <v>5.0</v>
      </c>
      <c r="D5031" s="1">
        <v>-2.0</v>
      </c>
      <c r="E5031" s="1">
        <f t="shared" si="1"/>
        <v>45</v>
      </c>
      <c r="F5031" s="1" t="str">
        <f>VLOOKUP(E5031,State_code!$B$1:$C$56, 2, FALSE)</f>
        <v>SC</v>
      </c>
      <c r="G5031" s="1">
        <v>4507.0</v>
      </c>
      <c r="H5031" s="1">
        <v>-2.0</v>
      </c>
      <c r="I5031" s="1" t="s">
        <v>5645</v>
      </c>
      <c r="J5031" s="5">
        <v>2.0</v>
      </c>
    </row>
    <row r="5032" hidden="1">
      <c r="A5032" s="1" t="s">
        <v>5646</v>
      </c>
      <c r="B5032" s="1">
        <v>460020.0</v>
      </c>
      <c r="C5032" s="1">
        <v>5.0</v>
      </c>
      <c r="D5032" s="1">
        <v>10.0</v>
      </c>
      <c r="E5032" s="1">
        <f t="shared" si="1"/>
        <v>45</v>
      </c>
      <c r="F5032" s="1" t="str">
        <f>VLOOKUP(E5032,State_code!$B$1:$C$56, 2, FALSE)</f>
        <v>SC</v>
      </c>
      <c r="G5032" s="1">
        <v>4506.0</v>
      </c>
      <c r="H5032" s="1">
        <v>-2.0</v>
      </c>
      <c r="I5032" s="1" t="s">
        <v>5646</v>
      </c>
      <c r="J5032" s="5">
        <v>2.0</v>
      </c>
    </row>
    <row r="5033" hidden="1">
      <c r="A5033" s="1" t="s">
        <v>5647</v>
      </c>
      <c r="B5033" s="1">
        <v>460093.0</v>
      </c>
      <c r="C5033" s="1">
        <v>3.0</v>
      </c>
      <c r="D5033" s="1">
        <v>-2.0</v>
      </c>
      <c r="E5033" s="1">
        <f t="shared" si="1"/>
        <v>26</v>
      </c>
      <c r="F5033" s="1" t="str">
        <f>VLOOKUP(E5033,State_code!$B$1:$C$56, 2, FALSE)</f>
        <v>MI</v>
      </c>
      <c r="G5033" s="1">
        <v>2608.0</v>
      </c>
      <c r="H5033" s="1">
        <v>-2.0</v>
      </c>
      <c r="I5033" s="1" t="s">
        <v>5647</v>
      </c>
      <c r="J5033" s="5">
        <v>2.0</v>
      </c>
    </row>
    <row r="5034" hidden="1">
      <c r="A5034" s="1" t="s">
        <v>5648</v>
      </c>
      <c r="B5034" s="1">
        <v>460109.0</v>
      </c>
      <c r="C5034" s="1">
        <v>3.0</v>
      </c>
      <c r="D5034" s="1">
        <v>10.0</v>
      </c>
      <c r="E5034" s="1">
        <f t="shared" si="1"/>
        <v>18</v>
      </c>
      <c r="F5034" s="1" t="str">
        <f>VLOOKUP(E5034,State_code!$B$1:$C$56, 2, FALSE)</f>
        <v>IN</v>
      </c>
      <c r="G5034" s="1">
        <v>1802.0</v>
      </c>
      <c r="H5034" s="1">
        <v>-2.0</v>
      </c>
      <c r="I5034" s="1" t="s">
        <v>5648</v>
      </c>
      <c r="J5034" s="5">
        <v>2.0</v>
      </c>
    </row>
    <row r="5035" hidden="1">
      <c r="A5035" s="1" t="s">
        <v>5649</v>
      </c>
      <c r="B5035" s="1">
        <v>460118.0</v>
      </c>
      <c r="C5035" s="1">
        <v>3.0</v>
      </c>
      <c r="D5035" s="1">
        <v>-2.0</v>
      </c>
      <c r="E5035" s="1">
        <f t="shared" si="1"/>
        <v>39</v>
      </c>
      <c r="F5035" s="1" t="str">
        <f>VLOOKUP(E5035,State_code!$B$1:$C$56, 2, FALSE)</f>
        <v>OH</v>
      </c>
      <c r="G5035" s="1">
        <v>3914.0</v>
      </c>
      <c r="H5035" s="1">
        <v>-2.0</v>
      </c>
      <c r="I5035" s="1" t="s">
        <v>5649</v>
      </c>
      <c r="J5035" s="5">
        <v>2.0</v>
      </c>
    </row>
    <row r="5036" hidden="1">
      <c r="A5036" s="1" t="s">
        <v>5650</v>
      </c>
      <c r="B5036" s="1">
        <v>460127.0</v>
      </c>
      <c r="C5036" s="1">
        <v>3.0</v>
      </c>
      <c r="D5036" s="1">
        <v>-2.0</v>
      </c>
      <c r="E5036" s="1">
        <f t="shared" si="1"/>
        <v>26</v>
      </c>
      <c r="F5036" s="1" t="str">
        <f>VLOOKUP(E5036,State_code!$B$1:$C$56, 2, FALSE)</f>
        <v>MI</v>
      </c>
      <c r="G5036" s="1">
        <v>2606.0</v>
      </c>
      <c r="H5036" s="1">
        <v>-2.0</v>
      </c>
      <c r="I5036" s="1" t="s">
        <v>5650</v>
      </c>
      <c r="J5036" s="5">
        <v>2.0</v>
      </c>
    </row>
    <row r="5037" hidden="1">
      <c r="A5037" s="1" t="s">
        <v>5651</v>
      </c>
      <c r="B5037" s="1">
        <v>460136.0</v>
      </c>
      <c r="C5037" s="1">
        <v>6.0</v>
      </c>
      <c r="D5037" s="1">
        <v>10.0</v>
      </c>
      <c r="E5037" s="1">
        <f t="shared" si="1"/>
        <v>48</v>
      </c>
      <c r="F5037" s="1" t="str">
        <f>VLOOKUP(E5037,State_code!$B$1:$C$56, 2, FALSE)</f>
        <v>TX</v>
      </c>
      <c r="G5037" s="1">
        <v>4818.0</v>
      </c>
      <c r="H5037" s="1">
        <v>-2.0</v>
      </c>
      <c r="I5037" s="1" t="s">
        <v>5651</v>
      </c>
      <c r="J5037" s="5">
        <v>3.0</v>
      </c>
    </row>
    <row r="5038" hidden="1">
      <c r="A5038" s="1" t="s">
        <v>5652</v>
      </c>
      <c r="B5038" s="1">
        <v>460145.0</v>
      </c>
      <c r="C5038" s="1">
        <v>3.0</v>
      </c>
      <c r="D5038" s="1">
        <v>-2.0</v>
      </c>
      <c r="E5038" s="1">
        <f t="shared" si="1"/>
        <v>17</v>
      </c>
      <c r="F5038" s="1" t="str">
        <f>VLOOKUP(E5038,State_code!$B$1:$C$56, 2, FALSE)</f>
        <v>IL</v>
      </c>
      <c r="G5038" s="1">
        <v>1707.0</v>
      </c>
      <c r="H5038" s="1">
        <v>-2.0</v>
      </c>
      <c r="I5038" s="1" t="s">
        <v>5652</v>
      </c>
      <c r="J5038" s="5">
        <v>2.0</v>
      </c>
    </row>
    <row r="5039" hidden="1">
      <c r="A5039" s="1" t="s">
        <v>5653</v>
      </c>
      <c r="B5039" s="1">
        <v>460172.0</v>
      </c>
      <c r="C5039" s="1">
        <v>6.0</v>
      </c>
      <c r="D5039" s="1">
        <v>-2.0</v>
      </c>
      <c r="E5039" s="1">
        <f t="shared" si="1"/>
        <v>48</v>
      </c>
      <c r="F5039" s="1" t="str">
        <f>VLOOKUP(E5039,State_code!$B$1:$C$56, 2, FALSE)</f>
        <v>TX</v>
      </c>
      <c r="G5039" s="1">
        <v>4828.0</v>
      </c>
      <c r="H5039" s="1">
        <v>-2.0</v>
      </c>
      <c r="I5039" s="1" t="s">
        <v>5653</v>
      </c>
      <c r="J5039" s="5">
        <v>2.0</v>
      </c>
    </row>
    <row r="5040" hidden="1">
      <c r="A5040" s="1" t="s">
        <v>5654</v>
      </c>
      <c r="B5040" s="1">
        <v>460181.0</v>
      </c>
      <c r="C5040" s="1">
        <v>6.0</v>
      </c>
      <c r="D5040" s="1">
        <v>10.0</v>
      </c>
      <c r="E5040" s="1">
        <f t="shared" si="1"/>
        <v>48</v>
      </c>
      <c r="F5040" s="1" t="str">
        <f>VLOOKUP(E5040,State_code!$B$1:$C$56, 2, FALSE)</f>
        <v>TX</v>
      </c>
      <c r="G5040" s="1">
        <v>4832.0</v>
      </c>
      <c r="H5040" s="1">
        <v>-2.0</v>
      </c>
      <c r="I5040" s="1" t="s">
        <v>5654</v>
      </c>
      <c r="J5040" s="5">
        <v>2.0</v>
      </c>
    </row>
    <row r="5041" hidden="1">
      <c r="A5041" s="1" t="s">
        <v>5655</v>
      </c>
      <c r="B5041" s="1">
        <v>460190.0</v>
      </c>
      <c r="C5041" s="1">
        <v>5.0</v>
      </c>
      <c r="D5041" s="1">
        <v>10.0</v>
      </c>
      <c r="E5041" s="1">
        <f t="shared" si="1"/>
        <v>12</v>
      </c>
      <c r="F5041" s="1" t="str">
        <f>VLOOKUP(E5041,State_code!$B$1:$C$56, 2, FALSE)</f>
        <v>FL</v>
      </c>
      <c r="G5041" s="1">
        <v>1210.0</v>
      </c>
      <c r="H5041" s="1">
        <v>-2.0</v>
      </c>
      <c r="I5041" s="1" t="s">
        <v>5655</v>
      </c>
      <c r="J5041" s="5">
        <v>2.0</v>
      </c>
    </row>
    <row r="5042" hidden="1">
      <c r="A5042" s="1" t="s">
        <v>5656</v>
      </c>
      <c r="B5042" s="1">
        <v>460206.0</v>
      </c>
      <c r="C5042" s="1">
        <v>6.0</v>
      </c>
      <c r="D5042" s="1">
        <v>10.0</v>
      </c>
      <c r="E5042" s="1">
        <f t="shared" si="1"/>
        <v>48</v>
      </c>
      <c r="F5042" s="1" t="str">
        <f>VLOOKUP(E5042,State_code!$B$1:$C$56, 2, FALSE)</f>
        <v>TX</v>
      </c>
      <c r="G5042" s="1">
        <v>4820.0</v>
      </c>
      <c r="H5042" s="1">
        <v>-2.0</v>
      </c>
      <c r="I5042" s="1" t="s">
        <v>5656</v>
      </c>
      <c r="J5042" s="5">
        <v>2.0</v>
      </c>
    </row>
    <row r="5043" hidden="1">
      <c r="A5043" s="1" t="s">
        <v>5657</v>
      </c>
      <c r="B5043" s="1">
        <v>460349.0</v>
      </c>
      <c r="C5043" s="1">
        <v>1.0</v>
      </c>
      <c r="D5043" s="1">
        <v>18.0</v>
      </c>
      <c r="E5043" s="1">
        <f t="shared" si="1"/>
        <v>44</v>
      </c>
      <c r="F5043" s="1" t="str">
        <f>VLOOKUP(E5043,State_code!$B$1:$C$56, 2, FALSE)</f>
        <v>RI</v>
      </c>
      <c r="G5043" s="1">
        <v>4402.0</v>
      </c>
      <c r="H5043" s="1">
        <v>-2.0</v>
      </c>
      <c r="I5043" s="1" t="s">
        <v>5657</v>
      </c>
      <c r="J5043" s="5">
        <v>2.0</v>
      </c>
    </row>
    <row r="5044" hidden="1">
      <c r="A5044" s="1" t="s">
        <v>5658</v>
      </c>
      <c r="B5044" s="1">
        <v>460376.0</v>
      </c>
      <c r="C5044" s="1">
        <v>5.0</v>
      </c>
      <c r="D5044" s="1">
        <v>22.0</v>
      </c>
      <c r="E5044" s="1">
        <f t="shared" si="1"/>
        <v>51</v>
      </c>
      <c r="F5044" s="1" t="str">
        <f>VLOOKUP(E5044,State_code!$B$1:$C$56, 2, FALSE)</f>
        <v>VA</v>
      </c>
      <c r="G5044" s="1">
        <v>5111.0</v>
      </c>
      <c r="H5044" s="1">
        <v>-2.0</v>
      </c>
      <c r="I5044" s="1" t="s">
        <v>5658</v>
      </c>
      <c r="J5044" s="5">
        <v>4.0</v>
      </c>
    </row>
    <row r="5045" hidden="1">
      <c r="A5045" s="1" t="s">
        <v>5659</v>
      </c>
      <c r="B5045" s="1">
        <v>460385.0</v>
      </c>
      <c r="C5045" s="1">
        <v>2.0</v>
      </c>
      <c r="D5045" s="1">
        <v>-2.0</v>
      </c>
      <c r="E5045" s="1">
        <f t="shared" si="1"/>
        <v>42</v>
      </c>
      <c r="F5045" s="1" t="str">
        <f>VLOOKUP(E5045,State_code!$B$1:$C$56, 2, FALSE)</f>
        <v>PA</v>
      </c>
      <c r="G5045" s="1">
        <v>4213.0</v>
      </c>
      <c r="H5045" s="1" t="e">
        <v>#N/A</v>
      </c>
      <c r="I5045" s="1" t="s">
        <v>5659</v>
      </c>
      <c r="J5045" s="5">
        <v>2.0</v>
      </c>
    </row>
    <row r="5046" hidden="1">
      <c r="A5046" s="1" t="s">
        <v>5660</v>
      </c>
      <c r="B5046" s="1">
        <v>460394.0</v>
      </c>
      <c r="C5046" s="1">
        <v>8.0</v>
      </c>
      <c r="D5046" s="1">
        <v>2.0</v>
      </c>
      <c r="E5046" s="1">
        <f t="shared" si="1"/>
        <v>6</v>
      </c>
      <c r="F5046" s="1" t="str">
        <f>VLOOKUP(E5046,State_code!$B$1:$C$56, 2, FALSE)</f>
        <v>CA</v>
      </c>
      <c r="G5046" s="1">
        <v>639.0</v>
      </c>
      <c r="H5046" s="1">
        <v>-2.0</v>
      </c>
      <c r="I5046" s="1" t="s">
        <v>5660</v>
      </c>
      <c r="J5046" s="5">
        <v>2.0</v>
      </c>
    </row>
    <row r="5047" hidden="1">
      <c r="A5047" s="1" t="s">
        <v>5661</v>
      </c>
      <c r="B5047" s="1">
        <v>460464.0</v>
      </c>
      <c r="C5047" s="1">
        <v>8.0</v>
      </c>
      <c r="D5047" s="1">
        <v>2.0</v>
      </c>
      <c r="E5047" s="1">
        <f t="shared" si="1"/>
        <v>6</v>
      </c>
      <c r="F5047" s="1" t="str">
        <f>VLOOKUP(E5047,State_code!$B$1:$C$56, 2, FALSE)</f>
        <v>CA</v>
      </c>
      <c r="G5047" s="1">
        <v>641.0</v>
      </c>
      <c r="H5047" s="1">
        <v>-2.0</v>
      </c>
      <c r="I5047" s="1" t="s">
        <v>5661</v>
      </c>
      <c r="J5047" s="5">
        <v>3.0</v>
      </c>
    </row>
    <row r="5048" hidden="1">
      <c r="A5048" s="1" t="s">
        <v>5662</v>
      </c>
      <c r="B5048" s="1">
        <v>460482.0</v>
      </c>
      <c r="C5048" s="1">
        <v>3.0</v>
      </c>
      <c r="D5048" s="1">
        <v>-2.0</v>
      </c>
      <c r="E5048" s="1">
        <f t="shared" si="1"/>
        <v>26</v>
      </c>
      <c r="F5048" s="1" t="str">
        <f>VLOOKUP(E5048,State_code!$B$1:$C$56, 2, FALSE)</f>
        <v>MI</v>
      </c>
      <c r="G5048" s="1">
        <v>2608.0</v>
      </c>
      <c r="H5048" s="1">
        <v>-2.0</v>
      </c>
      <c r="I5048" s="1" t="s">
        <v>5662</v>
      </c>
      <c r="J5048" s="5">
        <v>2.0</v>
      </c>
    </row>
    <row r="5049" hidden="1">
      <c r="A5049" s="1" t="s">
        <v>5663</v>
      </c>
      <c r="B5049" s="1">
        <v>460525.0</v>
      </c>
      <c r="C5049" s="1">
        <v>7.0</v>
      </c>
      <c r="D5049" s="1">
        <v>-2.0</v>
      </c>
      <c r="E5049" s="1">
        <f t="shared" si="1"/>
        <v>16</v>
      </c>
      <c r="F5049" s="1" t="str">
        <f>VLOOKUP(E5049,State_code!$B$1:$C$56, 2, FALSE)</f>
        <v>ID</v>
      </c>
      <c r="G5049" s="1">
        <v>1602.0</v>
      </c>
      <c r="H5049" s="1">
        <v>-2.0</v>
      </c>
      <c r="I5049" s="1" t="s">
        <v>5663</v>
      </c>
      <c r="J5049" s="5">
        <v>2.0</v>
      </c>
    </row>
    <row r="5050" hidden="1">
      <c r="A5050" s="1" t="s">
        <v>5664</v>
      </c>
      <c r="B5050" s="1">
        <v>460534.0</v>
      </c>
      <c r="C5050" s="1">
        <v>6.0</v>
      </c>
      <c r="D5050" s="1">
        <v>-2.0</v>
      </c>
      <c r="E5050" s="1">
        <f t="shared" si="1"/>
        <v>48</v>
      </c>
      <c r="F5050" s="1" t="str">
        <f>VLOOKUP(E5050,State_code!$B$1:$C$56, 2, FALSE)</f>
        <v>TX</v>
      </c>
      <c r="G5050" s="1">
        <v>4816.0</v>
      </c>
      <c r="H5050" s="1">
        <v>-2.0</v>
      </c>
      <c r="I5050" s="1" t="s">
        <v>5664</v>
      </c>
      <c r="J5050" s="5">
        <v>2.0</v>
      </c>
    </row>
    <row r="5051" hidden="1">
      <c r="A5051" s="1" t="s">
        <v>5665</v>
      </c>
      <c r="B5051" s="1">
        <v>460543.0</v>
      </c>
      <c r="C5051" s="1">
        <v>6.0</v>
      </c>
      <c r="D5051" s="1">
        <v>11.0</v>
      </c>
      <c r="E5051" s="1">
        <f t="shared" si="1"/>
        <v>48</v>
      </c>
      <c r="F5051" s="1" t="str">
        <f>VLOOKUP(E5051,State_code!$B$1:$C$56, 2, FALSE)</f>
        <v>TX</v>
      </c>
      <c r="G5051" s="1">
        <v>4824.0</v>
      </c>
      <c r="H5051" s="1">
        <v>-2.0</v>
      </c>
      <c r="I5051" s="1" t="s">
        <v>5665</v>
      </c>
      <c r="J5051" s="5">
        <v>3.0</v>
      </c>
    </row>
    <row r="5052" hidden="1">
      <c r="A5052" s="1" t="s">
        <v>4349</v>
      </c>
      <c r="B5052" s="1">
        <v>460677.0</v>
      </c>
      <c r="C5052" s="1">
        <v>9.0</v>
      </c>
      <c r="D5052" s="1">
        <v>7.0</v>
      </c>
      <c r="E5052" s="1">
        <f t="shared" si="1"/>
        <v>72</v>
      </c>
      <c r="F5052" s="1" t="str">
        <f>VLOOKUP(E5052,State_code!$B$1:$C$56, 2, FALSE)</f>
        <v>PR</v>
      </c>
      <c r="G5052" s="1">
        <v>7298.0</v>
      </c>
      <c r="H5052" s="1">
        <v>-2.0</v>
      </c>
      <c r="I5052" s="1" t="s">
        <v>4349</v>
      </c>
      <c r="J5052" s="5">
        <v>2.0</v>
      </c>
    </row>
    <row r="5053" hidden="1">
      <c r="A5053" s="1" t="s">
        <v>5666</v>
      </c>
      <c r="B5053" s="1">
        <v>460701.0</v>
      </c>
      <c r="C5053" s="1">
        <v>5.0</v>
      </c>
      <c r="D5053" s="1">
        <v>-2.0</v>
      </c>
      <c r="E5053" s="1">
        <f t="shared" si="1"/>
        <v>12</v>
      </c>
      <c r="F5053" s="1" t="str">
        <f>VLOOKUP(E5053,State_code!$B$1:$C$56, 2, FALSE)</f>
        <v>FL</v>
      </c>
      <c r="G5053" s="1">
        <v>1218.0</v>
      </c>
      <c r="H5053" s="1">
        <v>-2.0</v>
      </c>
      <c r="I5053" s="1" t="s">
        <v>5666</v>
      </c>
      <c r="J5053" s="5">
        <v>2.0</v>
      </c>
    </row>
    <row r="5054" hidden="1">
      <c r="A5054" s="1" t="s">
        <v>5667</v>
      </c>
      <c r="B5054" s="1">
        <v>460756.0</v>
      </c>
      <c r="C5054" s="1">
        <v>8.0</v>
      </c>
      <c r="D5054" s="1">
        <v>10.0</v>
      </c>
      <c r="E5054" s="1">
        <f t="shared" si="1"/>
        <v>15</v>
      </c>
      <c r="F5054" s="1" t="str">
        <f>VLOOKUP(E5054,State_code!$B$1:$C$56, 2, FALSE)</f>
        <v>HI</v>
      </c>
      <c r="G5054" s="1">
        <v>1501.0</v>
      </c>
      <c r="H5054" s="1">
        <v>-2.0</v>
      </c>
      <c r="I5054" s="1" t="s">
        <v>5667</v>
      </c>
      <c r="J5054" s="5">
        <v>2.0</v>
      </c>
    </row>
    <row r="5055" hidden="1">
      <c r="A5055" s="1" t="s">
        <v>5668</v>
      </c>
      <c r="B5055" s="1">
        <v>460765.0</v>
      </c>
      <c r="C5055" s="1">
        <v>5.0</v>
      </c>
      <c r="D5055" s="1">
        <v>-2.0</v>
      </c>
      <c r="E5055" s="1">
        <f t="shared" si="1"/>
        <v>37</v>
      </c>
      <c r="F5055" s="1" t="str">
        <f>VLOOKUP(E5055,State_code!$B$1:$C$56, 2, FALSE)</f>
        <v>NC</v>
      </c>
      <c r="G5055" s="1">
        <v>3711.0</v>
      </c>
      <c r="H5055" s="1">
        <v>-2.0</v>
      </c>
      <c r="I5055" s="1" t="s">
        <v>5668</v>
      </c>
      <c r="J5055" s="5">
        <v>2.0</v>
      </c>
    </row>
    <row r="5056" hidden="1">
      <c r="A5056" s="1" t="s">
        <v>5669</v>
      </c>
      <c r="B5056" s="1">
        <v>460808.0</v>
      </c>
      <c r="C5056" s="1">
        <v>7.0</v>
      </c>
      <c r="D5056" s="1">
        <v>-2.0</v>
      </c>
      <c r="E5056" s="1">
        <f t="shared" si="1"/>
        <v>16</v>
      </c>
      <c r="F5056" s="1" t="str">
        <f>VLOOKUP(E5056,State_code!$B$1:$C$56, 2, FALSE)</f>
        <v>ID</v>
      </c>
      <c r="G5056" s="1">
        <v>1602.0</v>
      </c>
      <c r="H5056" s="1">
        <v>-2.0</v>
      </c>
      <c r="I5056" s="1" t="s">
        <v>5669</v>
      </c>
      <c r="J5056" s="5">
        <v>2.0</v>
      </c>
    </row>
    <row r="5057" hidden="1">
      <c r="A5057" s="1" t="s">
        <v>5670</v>
      </c>
      <c r="B5057" s="1">
        <v>460817.0</v>
      </c>
      <c r="C5057" s="1">
        <v>5.0</v>
      </c>
      <c r="D5057" s="1">
        <v>13.0</v>
      </c>
      <c r="E5057" s="1">
        <f t="shared" si="1"/>
        <v>37</v>
      </c>
      <c r="F5057" s="1" t="str">
        <f>VLOOKUP(E5057,State_code!$B$1:$C$56, 2, FALSE)</f>
        <v>NC</v>
      </c>
      <c r="G5057" s="1">
        <v>3703.0</v>
      </c>
      <c r="H5057" s="1">
        <v>-2.0</v>
      </c>
      <c r="I5057" s="1" t="s">
        <v>5670</v>
      </c>
      <c r="J5057" s="5">
        <v>2.0</v>
      </c>
    </row>
    <row r="5058" hidden="1">
      <c r="A5058" s="1" t="s">
        <v>5671</v>
      </c>
      <c r="B5058" s="1">
        <v>460826.0</v>
      </c>
      <c r="C5058" s="1">
        <v>5.0</v>
      </c>
      <c r="D5058" s="1">
        <v>8.0</v>
      </c>
      <c r="E5058" s="1">
        <f t="shared" si="1"/>
        <v>13</v>
      </c>
      <c r="F5058" s="1" t="str">
        <f>VLOOKUP(E5058,State_code!$B$1:$C$56, 2, FALSE)</f>
        <v>GA</v>
      </c>
      <c r="G5058" s="1">
        <v>1312.0</v>
      </c>
      <c r="H5058" s="1">
        <v>-2.0</v>
      </c>
      <c r="I5058" s="1" t="s">
        <v>5671</v>
      </c>
      <c r="J5058" s="5">
        <v>2.0</v>
      </c>
    </row>
    <row r="5059" hidden="1">
      <c r="A5059" s="1" t="s">
        <v>5672</v>
      </c>
      <c r="B5059" s="1">
        <v>460835.0</v>
      </c>
      <c r="C5059" s="1">
        <v>5.0</v>
      </c>
      <c r="D5059" s="1">
        <v>7.0</v>
      </c>
      <c r="E5059" s="1">
        <f t="shared" si="1"/>
        <v>45</v>
      </c>
      <c r="F5059" s="1" t="str">
        <f>VLOOKUP(E5059,State_code!$B$1:$C$56, 2, FALSE)</f>
        <v>SC</v>
      </c>
      <c r="G5059" s="1">
        <v>4507.0</v>
      </c>
      <c r="H5059" s="1">
        <v>-2.0</v>
      </c>
      <c r="I5059" s="1" t="s">
        <v>5672</v>
      </c>
      <c r="J5059" s="5">
        <v>2.0</v>
      </c>
    </row>
    <row r="5060" hidden="1">
      <c r="A5060" s="1" t="s">
        <v>5673</v>
      </c>
      <c r="B5060" s="1">
        <v>460862.0</v>
      </c>
      <c r="C5060" s="1">
        <v>8.0</v>
      </c>
      <c r="D5060" s="1">
        <v>-2.0</v>
      </c>
      <c r="E5060" s="1">
        <f t="shared" si="1"/>
        <v>41</v>
      </c>
      <c r="F5060" s="1" t="str">
        <f>VLOOKUP(E5060,State_code!$B$1:$C$56, 2, FALSE)</f>
        <v>OR</v>
      </c>
      <c r="G5060" s="1">
        <v>4101.0</v>
      </c>
      <c r="H5060" s="1">
        <v>-2.0</v>
      </c>
      <c r="I5060" s="1" t="s">
        <v>5673</v>
      </c>
      <c r="J5060" s="5">
        <v>2.0</v>
      </c>
    </row>
    <row r="5061" hidden="1">
      <c r="A5061" s="1" t="s">
        <v>5674</v>
      </c>
      <c r="B5061" s="1">
        <v>460871.0</v>
      </c>
      <c r="C5061" s="1">
        <v>5.0</v>
      </c>
      <c r="D5061" s="1">
        <v>26.0</v>
      </c>
      <c r="E5061" s="1">
        <f t="shared" si="1"/>
        <v>51</v>
      </c>
      <c r="F5061" s="1" t="str">
        <f>VLOOKUP(E5061,State_code!$B$1:$C$56, 2, FALSE)</f>
        <v>VA</v>
      </c>
      <c r="G5061" s="1">
        <v>5111.0</v>
      </c>
      <c r="H5061" s="1">
        <v>-2.0</v>
      </c>
      <c r="I5061" s="1" t="s">
        <v>5674</v>
      </c>
      <c r="J5061" s="5">
        <v>2.0</v>
      </c>
    </row>
    <row r="5062" hidden="1">
      <c r="A5062" s="1" t="s">
        <v>5675</v>
      </c>
      <c r="B5062" s="1">
        <v>460914.0</v>
      </c>
      <c r="C5062" s="1">
        <v>6.0</v>
      </c>
      <c r="D5062" s="1">
        <v>-2.0</v>
      </c>
      <c r="E5062" s="1">
        <f t="shared" si="1"/>
        <v>4</v>
      </c>
      <c r="F5062" s="1" t="str">
        <f>VLOOKUP(E5062,State_code!$B$1:$C$56, 2, FALSE)</f>
        <v>AZ</v>
      </c>
      <c r="G5062" s="1">
        <v>401.0</v>
      </c>
      <c r="H5062" s="1">
        <v>-2.0</v>
      </c>
      <c r="I5062" s="1" t="s">
        <v>5675</v>
      </c>
      <c r="J5062" s="5">
        <v>2.0</v>
      </c>
    </row>
    <row r="5063" hidden="1">
      <c r="A5063" s="1" t="s">
        <v>5676</v>
      </c>
      <c r="B5063" s="1">
        <v>460932.0</v>
      </c>
      <c r="C5063" s="1">
        <v>4.0</v>
      </c>
      <c r="D5063" s="1">
        <v>-2.0</v>
      </c>
      <c r="E5063" s="1">
        <f t="shared" si="1"/>
        <v>29</v>
      </c>
      <c r="F5063" s="1" t="str">
        <f>VLOOKUP(E5063,State_code!$B$1:$C$56, 2, FALSE)</f>
        <v>MO</v>
      </c>
      <c r="G5063" s="1">
        <v>2902.0</v>
      </c>
      <c r="H5063" s="1">
        <v>-2.0</v>
      </c>
      <c r="I5063" s="1" t="s">
        <v>5676</v>
      </c>
      <c r="J5063" s="5">
        <v>2.0</v>
      </c>
    </row>
    <row r="5064" hidden="1">
      <c r="A5064" s="1" t="s">
        <v>5677</v>
      </c>
      <c r="B5064" s="1">
        <v>460969.0</v>
      </c>
      <c r="C5064" s="1">
        <v>5.0</v>
      </c>
      <c r="D5064" s="1">
        <v>-2.0</v>
      </c>
      <c r="E5064" s="1">
        <f t="shared" si="1"/>
        <v>12</v>
      </c>
      <c r="F5064" s="1" t="str">
        <f>VLOOKUP(E5064,State_code!$B$1:$C$56, 2, FALSE)</f>
        <v>FL</v>
      </c>
      <c r="G5064" s="1">
        <v>1226.0</v>
      </c>
      <c r="H5064" s="1">
        <v>-2.0</v>
      </c>
      <c r="I5064" s="1" t="s">
        <v>5677</v>
      </c>
      <c r="J5064" s="5">
        <v>2.0</v>
      </c>
    </row>
    <row r="5065" hidden="1">
      <c r="A5065" s="1" t="s">
        <v>5678</v>
      </c>
      <c r="B5065" s="1">
        <v>460978.0</v>
      </c>
      <c r="C5065" s="1">
        <v>6.0</v>
      </c>
      <c r="D5065" s="1">
        <v>-2.0</v>
      </c>
      <c r="E5065" s="1">
        <f t="shared" si="1"/>
        <v>48</v>
      </c>
      <c r="F5065" s="1" t="str">
        <f>VLOOKUP(E5065,State_code!$B$1:$C$56, 2, FALSE)</f>
        <v>TX</v>
      </c>
      <c r="G5065" s="1">
        <v>4832.0</v>
      </c>
      <c r="H5065" s="1">
        <v>-2.0</v>
      </c>
      <c r="I5065" s="1" t="s">
        <v>5678</v>
      </c>
      <c r="J5065" s="5">
        <v>2.0</v>
      </c>
    </row>
    <row r="5066" hidden="1">
      <c r="A5066" s="1" t="s">
        <v>3729</v>
      </c>
      <c r="B5066" s="1">
        <v>460987.0</v>
      </c>
      <c r="C5066" s="1">
        <v>5.0</v>
      </c>
      <c r="D5066" s="1">
        <v>-2.0</v>
      </c>
      <c r="E5066" s="1">
        <f t="shared" si="1"/>
        <v>5</v>
      </c>
      <c r="F5066" s="1" t="str">
        <f>VLOOKUP(E5066,State_code!$B$1:$C$56, 2, FALSE)</f>
        <v>AR</v>
      </c>
      <c r="G5066" s="1">
        <v>502.0</v>
      </c>
      <c r="H5066" s="1">
        <v>-2.0</v>
      </c>
      <c r="I5066" s="1" t="s">
        <v>3729</v>
      </c>
      <c r="J5066" s="5">
        <v>2.0</v>
      </c>
    </row>
    <row r="5067" hidden="1">
      <c r="A5067" s="1" t="s">
        <v>5679</v>
      </c>
      <c r="B5067" s="1">
        <v>460996.0</v>
      </c>
      <c r="C5067" s="1">
        <v>4.0</v>
      </c>
      <c r="D5067" s="1">
        <v>-2.0</v>
      </c>
      <c r="E5067" s="1">
        <f t="shared" si="1"/>
        <v>29</v>
      </c>
      <c r="F5067" s="1" t="str">
        <f>VLOOKUP(E5067,State_code!$B$1:$C$56, 2, FALSE)</f>
        <v>MO</v>
      </c>
      <c r="G5067" s="1">
        <v>2903.0</v>
      </c>
      <c r="H5067" s="1">
        <v>-2.0</v>
      </c>
      <c r="I5067" s="1" t="s">
        <v>5679</v>
      </c>
      <c r="J5067" s="5">
        <v>3.0</v>
      </c>
    </row>
    <row r="5068" hidden="1">
      <c r="A5068" s="1" t="s">
        <v>5680</v>
      </c>
      <c r="B5068" s="1">
        <v>461014.0</v>
      </c>
      <c r="C5068" s="1">
        <v>2.0</v>
      </c>
      <c r="D5068" s="1">
        <v>10.0</v>
      </c>
      <c r="E5068" s="1">
        <f t="shared" si="1"/>
        <v>36</v>
      </c>
      <c r="F5068" s="1" t="str">
        <f>VLOOKUP(E5068,State_code!$B$1:$C$56, 2, FALSE)</f>
        <v>NY</v>
      </c>
      <c r="G5068" s="1">
        <v>3610.0</v>
      </c>
      <c r="H5068" s="1">
        <v>-2.0</v>
      </c>
      <c r="I5068" s="1" t="s">
        <v>5680</v>
      </c>
      <c r="J5068" s="5">
        <v>2.0</v>
      </c>
    </row>
    <row r="5069" hidden="1">
      <c r="A5069" s="1" t="s">
        <v>5681</v>
      </c>
      <c r="B5069" s="1">
        <v>461023.0</v>
      </c>
      <c r="C5069" s="1">
        <v>6.0</v>
      </c>
      <c r="D5069" s="1">
        <v>31.0</v>
      </c>
      <c r="E5069" s="1">
        <f t="shared" si="1"/>
        <v>4</v>
      </c>
      <c r="F5069" s="1" t="str">
        <f>VLOOKUP(E5069,State_code!$B$1:$C$56, 2, FALSE)</f>
        <v>AZ</v>
      </c>
      <c r="G5069" s="1">
        <v>401.0</v>
      </c>
      <c r="H5069" s="1">
        <v>-2.0</v>
      </c>
      <c r="I5069" s="1" t="s">
        <v>5681</v>
      </c>
      <c r="J5069" s="5">
        <v>2.0</v>
      </c>
    </row>
    <row r="5070" hidden="1">
      <c r="A5070" s="1" t="s">
        <v>5682</v>
      </c>
      <c r="B5070" s="1">
        <v>461032.0</v>
      </c>
      <c r="C5070" s="1">
        <v>5.0</v>
      </c>
      <c r="D5070" s="1">
        <v>24.0</v>
      </c>
      <c r="E5070" s="1">
        <f t="shared" si="1"/>
        <v>37</v>
      </c>
      <c r="F5070" s="1" t="str">
        <f>VLOOKUP(E5070,State_code!$B$1:$C$56, 2, FALSE)</f>
        <v>NC</v>
      </c>
      <c r="G5070" s="1">
        <v>3707.0</v>
      </c>
      <c r="H5070" s="1">
        <v>-2.0</v>
      </c>
      <c r="I5070" s="1" t="s">
        <v>5682</v>
      </c>
      <c r="J5070" s="5">
        <v>2.0</v>
      </c>
    </row>
    <row r="5071" hidden="1">
      <c r="A5071" s="1" t="s">
        <v>5683</v>
      </c>
      <c r="B5071" s="1">
        <v>461087.0</v>
      </c>
      <c r="C5071" s="1">
        <v>6.0</v>
      </c>
      <c r="D5071" s="1">
        <v>-2.0</v>
      </c>
      <c r="E5071" s="1">
        <f t="shared" si="1"/>
        <v>40</v>
      </c>
      <c r="F5071" s="1" t="str">
        <f>VLOOKUP(E5071,State_code!$B$1:$C$56, 2, FALSE)</f>
        <v>OK</v>
      </c>
      <c r="G5071" s="1">
        <v>4002.0</v>
      </c>
      <c r="H5071" s="1">
        <v>-2.0</v>
      </c>
      <c r="I5071" s="1" t="s">
        <v>5683</v>
      </c>
      <c r="J5071" s="5">
        <v>2.0</v>
      </c>
    </row>
    <row r="5072" hidden="1">
      <c r="A5072" s="1" t="s">
        <v>5684</v>
      </c>
      <c r="B5072" s="1">
        <v>461111.0</v>
      </c>
      <c r="C5072" s="1">
        <v>3.0</v>
      </c>
      <c r="D5072" s="1">
        <v>-2.0</v>
      </c>
      <c r="E5072" s="1">
        <f t="shared" si="1"/>
        <v>39</v>
      </c>
      <c r="F5072" s="1" t="str">
        <f>VLOOKUP(E5072,State_code!$B$1:$C$56, 2, FALSE)</f>
        <v>OH</v>
      </c>
      <c r="G5072" s="1">
        <v>3911.0</v>
      </c>
      <c r="H5072" s="1">
        <v>-2.0</v>
      </c>
      <c r="I5072" s="1" t="s">
        <v>5684</v>
      </c>
      <c r="J5072" s="5">
        <v>4.0</v>
      </c>
    </row>
    <row r="5073" hidden="1">
      <c r="A5073" s="1" t="s">
        <v>5685</v>
      </c>
      <c r="B5073" s="1">
        <v>461120.0</v>
      </c>
      <c r="C5073" s="1">
        <v>5.0</v>
      </c>
      <c r="D5073" s="1">
        <v>20.0</v>
      </c>
      <c r="E5073" s="1">
        <f t="shared" si="1"/>
        <v>47</v>
      </c>
      <c r="F5073" s="1" t="str">
        <f>VLOOKUP(E5073,State_code!$B$1:$C$56, 2, FALSE)</f>
        <v>TN</v>
      </c>
      <c r="G5073" s="1">
        <v>4704.0</v>
      </c>
      <c r="H5073" s="1">
        <v>-2.0</v>
      </c>
      <c r="I5073" s="1" t="s">
        <v>5685</v>
      </c>
      <c r="J5073" s="5">
        <v>1.0</v>
      </c>
    </row>
    <row r="5074" hidden="1">
      <c r="A5074" s="1" t="s">
        <v>5686</v>
      </c>
      <c r="B5074" s="1">
        <v>461139.0</v>
      </c>
      <c r="C5074" s="1">
        <v>5.0</v>
      </c>
      <c r="D5074" s="1">
        <v>26.0</v>
      </c>
      <c r="E5074" s="1">
        <f t="shared" si="1"/>
        <v>37</v>
      </c>
      <c r="F5074" s="1" t="str">
        <f>VLOOKUP(E5074,State_code!$B$1:$C$56, 2, FALSE)</f>
        <v>NC</v>
      </c>
      <c r="G5074" s="1">
        <v>3705.0</v>
      </c>
      <c r="H5074" s="1">
        <v>-2.0</v>
      </c>
      <c r="I5074" s="1" t="s">
        <v>5686</v>
      </c>
      <c r="J5074" s="5">
        <v>4.0</v>
      </c>
    </row>
    <row r="5075" hidden="1">
      <c r="A5075" s="1" t="s">
        <v>5687</v>
      </c>
      <c r="B5075" s="1">
        <v>461148.0</v>
      </c>
      <c r="C5075" s="1">
        <v>8.0</v>
      </c>
      <c r="D5075" s="1">
        <v>30.0</v>
      </c>
      <c r="E5075" s="1">
        <f t="shared" si="1"/>
        <v>6</v>
      </c>
      <c r="F5075" s="1" t="str">
        <f>VLOOKUP(E5075,State_code!$B$1:$C$56, 2, FALSE)</f>
        <v>CA</v>
      </c>
      <c r="G5075" s="1">
        <v>630.0</v>
      </c>
      <c r="H5075" s="1">
        <v>-2.0</v>
      </c>
      <c r="I5075" s="1" t="s">
        <v>5687</v>
      </c>
      <c r="J5075" s="5">
        <v>2.0</v>
      </c>
    </row>
    <row r="5076" hidden="1">
      <c r="A5076" s="1" t="s">
        <v>5688</v>
      </c>
      <c r="B5076" s="1">
        <v>461175.0</v>
      </c>
      <c r="C5076" s="1">
        <v>8.0</v>
      </c>
      <c r="D5076" s="1">
        <v>-2.0</v>
      </c>
      <c r="E5076" s="1">
        <f t="shared" si="1"/>
        <v>6</v>
      </c>
      <c r="F5076" s="1" t="str">
        <f>VLOOKUP(E5076,State_code!$B$1:$C$56, 2, FALSE)</f>
        <v>CA</v>
      </c>
      <c r="G5076" s="1">
        <v>612.0</v>
      </c>
      <c r="H5076" s="1">
        <v>-2.0</v>
      </c>
      <c r="I5076" s="1" t="s">
        <v>5688</v>
      </c>
      <c r="J5076" s="5">
        <v>2.0</v>
      </c>
    </row>
    <row r="5077" hidden="1">
      <c r="A5077" s="1" t="s">
        <v>5689</v>
      </c>
      <c r="B5077" s="1">
        <v>461193.0</v>
      </c>
      <c r="C5077" s="1">
        <v>2.0</v>
      </c>
      <c r="D5077" s="1">
        <v>-2.0</v>
      </c>
      <c r="E5077" s="1">
        <f t="shared" si="1"/>
        <v>42</v>
      </c>
      <c r="F5077" s="1" t="str">
        <f>VLOOKUP(E5077,State_code!$B$1:$C$56, 2, FALSE)</f>
        <v>PA</v>
      </c>
      <c r="G5077" s="1">
        <v>4212.0</v>
      </c>
      <c r="H5077" s="1">
        <v>-2.0</v>
      </c>
      <c r="I5077" s="1" t="s">
        <v>5689</v>
      </c>
      <c r="J5077" s="5">
        <v>2.0</v>
      </c>
    </row>
    <row r="5078" hidden="1">
      <c r="A5078" s="1" t="s">
        <v>5690</v>
      </c>
      <c r="B5078" s="1">
        <v>461218.0</v>
      </c>
      <c r="C5078" s="1">
        <v>2.0</v>
      </c>
      <c r="D5078" s="1">
        <v>10.0</v>
      </c>
      <c r="E5078" s="1">
        <f t="shared" si="1"/>
        <v>42</v>
      </c>
      <c r="F5078" s="1" t="str">
        <f>VLOOKUP(E5078,State_code!$B$1:$C$56, 2, FALSE)</f>
        <v>PA</v>
      </c>
      <c r="G5078" s="1">
        <v>4217.0</v>
      </c>
      <c r="H5078" s="1">
        <v>-2.0</v>
      </c>
      <c r="I5078" s="1" t="s">
        <v>5690</v>
      </c>
      <c r="J5078" s="5">
        <v>2.0</v>
      </c>
    </row>
    <row r="5079" hidden="1">
      <c r="A5079" s="1" t="s">
        <v>5691</v>
      </c>
      <c r="B5079" s="1">
        <v>461245.0</v>
      </c>
      <c r="C5079" s="1">
        <v>5.0</v>
      </c>
      <c r="D5079" s="1">
        <v>-2.0</v>
      </c>
      <c r="E5079" s="1">
        <f t="shared" si="1"/>
        <v>12</v>
      </c>
      <c r="F5079" s="1" t="str">
        <f>VLOOKUP(E5079,State_code!$B$1:$C$56, 2, FALSE)</f>
        <v>FL</v>
      </c>
      <c r="G5079" s="1">
        <v>1206.0</v>
      </c>
      <c r="H5079" s="1">
        <v>-2.0</v>
      </c>
      <c r="I5079" s="1" t="s">
        <v>5691</v>
      </c>
      <c r="J5079" s="5">
        <v>2.0</v>
      </c>
    </row>
    <row r="5080" hidden="1">
      <c r="A5080" s="1" t="s">
        <v>5692</v>
      </c>
      <c r="B5080" s="1">
        <v>461254.0</v>
      </c>
      <c r="C5080" s="1">
        <v>8.0</v>
      </c>
      <c r="D5080" s="1">
        <v>-2.0</v>
      </c>
      <c r="E5080" s="1">
        <f t="shared" si="1"/>
        <v>6</v>
      </c>
      <c r="F5080" s="1" t="str">
        <f>VLOOKUP(E5080,State_code!$B$1:$C$56, 2, FALSE)</f>
        <v>CA</v>
      </c>
      <c r="G5080" s="1">
        <v>629.0</v>
      </c>
      <c r="H5080" s="1">
        <v>-2.0</v>
      </c>
      <c r="I5080" s="1" t="s">
        <v>5692</v>
      </c>
      <c r="J5080" s="5">
        <v>2.0</v>
      </c>
    </row>
    <row r="5081" hidden="1">
      <c r="A5081" s="1" t="s">
        <v>5693</v>
      </c>
      <c r="B5081" s="1">
        <v>461263.0</v>
      </c>
      <c r="C5081" s="1">
        <v>8.0</v>
      </c>
      <c r="D5081" s="1">
        <v>10.0</v>
      </c>
      <c r="E5081" s="1">
        <f t="shared" si="1"/>
        <v>6</v>
      </c>
      <c r="F5081" s="1" t="str">
        <f>VLOOKUP(E5081,State_code!$B$1:$C$56, 2, FALSE)</f>
        <v>CA</v>
      </c>
      <c r="G5081" s="1">
        <v>630.0</v>
      </c>
      <c r="H5081" s="1">
        <v>-2.0</v>
      </c>
      <c r="I5081" s="1" t="s">
        <v>5693</v>
      </c>
      <c r="J5081" s="5">
        <v>2.0</v>
      </c>
    </row>
    <row r="5082" hidden="1">
      <c r="A5082" s="1" t="s">
        <v>5694</v>
      </c>
      <c r="B5082" s="1">
        <v>461272.0</v>
      </c>
      <c r="C5082" s="1">
        <v>7.0</v>
      </c>
      <c r="D5082" s="1">
        <v>-2.0</v>
      </c>
      <c r="E5082" s="1">
        <f t="shared" si="1"/>
        <v>49</v>
      </c>
      <c r="F5082" s="1" t="str">
        <f>VLOOKUP(E5082,State_code!$B$1:$C$56, 2, FALSE)</f>
        <v>UT</v>
      </c>
      <c r="G5082" s="1">
        <v>4903.0</v>
      </c>
      <c r="H5082" s="1">
        <v>-2.0</v>
      </c>
      <c r="I5082" s="1" t="s">
        <v>5694</v>
      </c>
      <c r="J5082" s="5">
        <v>2.0</v>
      </c>
    </row>
    <row r="5083" hidden="1">
      <c r="A5083" s="1" t="s">
        <v>5695</v>
      </c>
      <c r="B5083" s="1">
        <v>461281.0</v>
      </c>
      <c r="C5083" s="1">
        <v>5.0</v>
      </c>
      <c r="D5083" s="1">
        <v>32.0</v>
      </c>
      <c r="E5083" s="1">
        <f t="shared" si="1"/>
        <v>12</v>
      </c>
      <c r="F5083" s="1" t="str">
        <f>VLOOKUP(E5083,State_code!$B$1:$C$56, 2, FALSE)</f>
        <v>FL</v>
      </c>
      <c r="G5083" s="1">
        <v>1225.0</v>
      </c>
      <c r="H5083" s="1">
        <v>-2.0</v>
      </c>
      <c r="I5083" s="1" t="s">
        <v>5695</v>
      </c>
      <c r="J5083" s="5">
        <v>2.0</v>
      </c>
    </row>
    <row r="5084" hidden="1">
      <c r="A5084" s="1" t="s">
        <v>5696</v>
      </c>
      <c r="B5084" s="1">
        <v>461306.0</v>
      </c>
      <c r="C5084" s="1">
        <v>5.0</v>
      </c>
      <c r="D5084" s="1">
        <v>-2.0</v>
      </c>
      <c r="E5084" s="1">
        <f t="shared" si="1"/>
        <v>12</v>
      </c>
      <c r="F5084" s="1" t="str">
        <f>VLOOKUP(E5084,State_code!$B$1:$C$56, 2, FALSE)</f>
        <v>FL</v>
      </c>
      <c r="G5084" s="1">
        <v>1224.0</v>
      </c>
      <c r="H5084" s="1">
        <v>-2.0</v>
      </c>
      <c r="I5084" s="1" t="s">
        <v>5696</v>
      </c>
      <c r="J5084" s="5">
        <v>3.0</v>
      </c>
    </row>
    <row r="5085" hidden="1">
      <c r="A5085" s="1" t="s">
        <v>5697</v>
      </c>
      <c r="B5085" s="1">
        <v>461315.0</v>
      </c>
      <c r="C5085" s="1">
        <v>3.0</v>
      </c>
      <c r="D5085" s="1">
        <v>33.0</v>
      </c>
      <c r="E5085" s="1">
        <f t="shared" si="1"/>
        <v>26</v>
      </c>
      <c r="F5085" s="1" t="str">
        <f>VLOOKUP(E5085,State_code!$B$1:$C$56, 2, FALSE)</f>
        <v>MI</v>
      </c>
      <c r="G5085" s="1">
        <v>2601.0</v>
      </c>
      <c r="H5085" s="1">
        <v>-2.0</v>
      </c>
      <c r="I5085" s="1" t="s">
        <v>5697</v>
      </c>
      <c r="J5085" s="5">
        <v>2.0</v>
      </c>
    </row>
    <row r="5086" hidden="1">
      <c r="A5086" s="1" t="s">
        <v>5698</v>
      </c>
      <c r="B5086" s="1">
        <v>461324.0</v>
      </c>
      <c r="C5086" s="1">
        <v>5.0</v>
      </c>
      <c r="D5086" s="1">
        <v>10.0</v>
      </c>
      <c r="E5086" s="1">
        <f t="shared" si="1"/>
        <v>47</v>
      </c>
      <c r="F5086" s="1" t="str">
        <f>VLOOKUP(E5086,State_code!$B$1:$C$56, 2, FALSE)</f>
        <v>TN</v>
      </c>
      <c r="G5086" s="1">
        <v>4707.0</v>
      </c>
      <c r="H5086" s="1">
        <v>-2.0</v>
      </c>
      <c r="I5086" s="1" t="s">
        <v>5698</v>
      </c>
      <c r="J5086" s="5">
        <v>2.0</v>
      </c>
    </row>
    <row r="5087" hidden="1">
      <c r="A5087" s="1" t="s">
        <v>5699</v>
      </c>
      <c r="B5087" s="1">
        <v>461333.0</v>
      </c>
      <c r="C5087" s="1">
        <v>8.0</v>
      </c>
      <c r="D5087" s="1">
        <v>-2.0</v>
      </c>
      <c r="E5087" s="1">
        <f t="shared" si="1"/>
        <v>15</v>
      </c>
      <c r="F5087" s="1" t="str">
        <f>VLOOKUP(E5087,State_code!$B$1:$C$56, 2, FALSE)</f>
        <v>HI</v>
      </c>
      <c r="G5087" s="1">
        <v>1502.0</v>
      </c>
      <c r="H5087" s="1">
        <v>-2.0</v>
      </c>
      <c r="I5087" s="1" t="s">
        <v>5699</v>
      </c>
      <c r="J5087" s="5">
        <v>2.0</v>
      </c>
    </row>
    <row r="5088" hidden="1">
      <c r="A5088" s="1" t="s">
        <v>5700</v>
      </c>
      <c r="B5088" s="1">
        <v>461342.0</v>
      </c>
      <c r="C5088" s="1">
        <v>7.0</v>
      </c>
      <c r="D5088" s="1">
        <v>-2.0</v>
      </c>
      <c r="E5088" s="1">
        <f t="shared" si="1"/>
        <v>49</v>
      </c>
      <c r="F5088" s="1" t="str">
        <f>VLOOKUP(E5088,State_code!$B$1:$C$56, 2, FALSE)</f>
        <v>UT</v>
      </c>
      <c r="G5088" s="1">
        <v>4903.0</v>
      </c>
      <c r="H5088" s="1">
        <v>-2.0</v>
      </c>
      <c r="I5088" s="1" t="s">
        <v>5700</v>
      </c>
      <c r="J5088" s="5">
        <v>2.0</v>
      </c>
    </row>
    <row r="5089" hidden="1">
      <c r="A5089" s="1" t="s">
        <v>5701</v>
      </c>
      <c r="B5089" s="1">
        <v>461379.0</v>
      </c>
      <c r="C5089" s="1">
        <v>2.0</v>
      </c>
      <c r="D5089" s="1">
        <v>-2.0</v>
      </c>
      <c r="E5089" s="1">
        <f t="shared" si="1"/>
        <v>24</v>
      </c>
      <c r="F5089" s="1" t="str">
        <f>VLOOKUP(E5089,State_code!$B$1:$C$56, 2, FALSE)</f>
        <v>MD</v>
      </c>
      <c r="G5089" s="1">
        <v>2407.0</v>
      </c>
      <c r="H5089" s="1">
        <v>-2.0</v>
      </c>
      <c r="I5089" s="1" t="s">
        <v>5701</v>
      </c>
      <c r="J5089" s="5">
        <v>3.0</v>
      </c>
    </row>
    <row r="5090" hidden="1">
      <c r="A5090" s="1" t="s">
        <v>5702</v>
      </c>
      <c r="B5090" s="1">
        <v>461388.0</v>
      </c>
      <c r="C5090" s="1">
        <v>6.0</v>
      </c>
      <c r="D5090" s="1">
        <v>-2.0</v>
      </c>
      <c r="E5090" s="1">
        <f t="shared" si="1"/>
        <v>48</v>
      </c>
      <c r="F5090" s="1" t="str">
        <f>VLOOKUP(E5090,State_code!$B$1:$C$56, 2, FALSE)</f>
        <v>TX</v>
      </c>
      <c r="G5090" s="1">
        <v>4804.0</v>
      </c>
      <c r="H5090" s="1">
        <v>-2.0</v>
      </c>
      <c r="I5090" s="1" t="s">
        <v>5702</v>
      </c>
      <c r="J5090" s="5">
        <v>2.0</v>
      </c>
    </row>
    <row r="5091" hidden="1">
      <c r="A5091" s="1" t="s">
        <v>5703</v>
      </c>
      <c r="B5091" s="1">
        <v>461412.0</v>
      </c>
      <c r="C5091" s="1">
        <v>5.0</v>
      </c>
      <c r="D5091" s="1">
        <v>-2.0</v>
      </c>
      <c r="E5091" s="1">
        <f t="shared" si="1"/>
        <v>51</v>
      </c>
      <c r="F5091" s="1" t="str">
        <f>VLOOKUP(E5091,State_code!$B$1:$C$56, 2, FALSE)</f>
        <v>VA</v>
      </c>
      <c r="G5091" s="1">
        <v>5108.0</v>
      </c>
      <c r="H5091" s="1">
        <v>-2.0</v>
      </c>
      <c r="I5091" s="1" t="s">
        <v>5703</v>
      </c>
      <c r="J5091" s="5">
        <v>3.0</v>
      </c>
    </row>
    <row r="5092" hidden="1">
      <c r="A5092" s="1" t="s">
        <v>5704</v>
      </c>
      <c r="B5092" s="1">
        <v>461421.0</v>
      </c>
      <c r="C5092" s="1">
        <v>4.0</v>
      </c>
      <c r="D5092" s="1">
        <v>-2.0</v>
      </c>
      <c r="E5092" s="1">
        <f t="shared" si="1"/>
        <v>29</v>
      </c>
      <c r="F5092" s="1" t="str">
        <f>VLOOKUP(E5092,State_code!$B$1:$C$56, 2, FALSE)</f>
        <v>MO</v>
      </c>
      <c r="G5092" s="1">
        <v>2901.0</v>
      </c>
      <c r="H5092" s="1">
        <v>-2.0</v>
      </c>
      <c r="I5092" s="1" t="s">
        <v>5704</v>
      </c>
      <c r="J5092" s="5">
        <v>2.0</v>
      </c>
    </row>
    <row r="5093" hidden="1">
      <c r="A5093" s="1" t="s">
        <v>5705</v>
      </c>
      <c r="B5093" s="1">
        <v>461430.0</v>
      </c>
      <c r="C5093" s="1">
        <v>8.0</v>
      </c>
      <c r="D5093" s="1">
        <v>-2.0</v>
      </c>
      <c r="E5093" s="1">
        <f t="shared" si="1"/>
        <v>32</v>
      </c>
      <c r="F5093" s="1" t="str">
        <f>VLOOKUP(E5093,State_code!$B$1:$C$56, 2, FALSE)</f>
        <v>NV</v>
      </c>
      <c r="G5093" s="1">
        <v>3203.0</v>
      </c>
      <c r="H5093" s="1">
        <v>-2.0</v>
      </c>
      <c r="I5093" s="1" t="s">
        <v>5705</v>
      </c>
      <c r="J5093" s="5">
        <v>2.0</v>
      </c>
    </row>
    <row r="5094" hidden="1">
      <c r="A5094" s="1" t="s">
        <v>5706</v>
      </c>
      <c r="B5094" s="1">
        <v>461485.0</v>
      </c>
      <c r="C5094" s="1">
        <v>5.0</v>
      </c>
      <c r="D5094" s="1">
        <v>24.0</v>
      </c>
      <c r="E5094" s="1">
        <f t="shared" si="1"/>
        <v>37</v>
      </c>
      <c r="F5094" s="1" t="str">
        <f>VLOOKUP(E5094,State_code!$B$1:$C$56, 2, FALSE)</f>
        <v>NC</v>
      </c>
      <c r="G5094" s="1">
        <v>3713.0</v>
      </c>
      <c r="H5094" s="1">
        <v>54.0</v>
      </c>
      <c r="I5094" s="1" t="s">
        <v>5706</v>
      </c>
      <c r="J5094" s="5">
        <v>2.0</v>
      </c>
    </row>
    <row r="5095" hidden="1">
      <c r="A5095" s="1" t="s">
        <v>5707</v>
      </c>
      <c r="B5095" s="1">
        <v>461494.0</v>
      </c>
      <c r="C5095" s="1">
        <v>7.0</v>
      </c>
      <c r="D5095" s="1">
        <v>-2.0</v>
      </c>
      <c r="E5095" s="1">
        <f t="shared" si="1"/>
        <v>49</v>
      </c>
      <c r="F5095" s="1" t="str">
        <f>VLOOKUP(E5095,State_code!$B$1:$C$56, 2, FALSE)</f>
        <v>UT</v>
      </c>
      <c r="G5095" s="1">
        <v>4904.0</v>
      </c>
      <c r="H5095" s="1">
        <v>-2.0</v>
      </c>
      <c r="I5095" s="1" t="s">
        <v>5707</v>
      </c>
      <c r="J5095" s="5">
        <v>2.0</v>
      </c>
    </row>
    <row r="5096" hidden="1">
      <c r="A5096" s="1" t="s">
        <v>5708</v>
      </c>
      <c r="B5096" s="1">
        <v>461500.0</v>
      </c>
      <c r="C5096" s="1">
        <v>8.0</v>
      </c>
      <c r="D5096" s="1">
        <v>-2.0</v>
      </c>
      <c r="E5096" s="1">
        <f t="shared" si="1"/>
        <v>6</v>
      </c>
      <c r="F5096" s="1" t="str">
        <f>VLOOKUP(E5096,State_code!$B$1:$C$56, 2, FALSE)</f>
        <v>CA</v>
      </c>
      <c r="G5096" s="1">
        <v>646.0</v>
      </c>
      <c r="H5096" s="1">
        <v>-2.0</v>
      </c>
      <c r="I5096" s="1" t="s">
        <v>5708</v>
      </c>
      <c r="J5096" s="5">
        <v>2.0</v>
      </c>
    </row>
    <row r="5097" hidden="1">
      <c r="A5097" s="1" t="s">
        <v>5709</v>
      </c>
      <c r="B5097" s="1">
        <v>461528.0</v>
      </c>
      <c r="C5097" s="1">
        <v>5.0</v>
      </c>
      <c r="D5097" s="1">
        <v>22.0</v>
      </c>
      <c r="E5097" s="1">
        <f t="shared" si="1"/>
        <v>37</v>
      </c>
      <c r="F5097" s="1" t="str">
        <f>VLOOKUP(E5097,State_code!$B$1:$C$56, 2, FALSE)</f>
        <v>NC</v>
      </c>
      <c r="G5097" s="1">
        <v>3709.0</v>
      </c>
      <c r="H5097" s="1">
        <v>79.0</v>
      </c>
      <c r="I5097" s="1" t="s">
        <v>5709</v>
      </c>
      <c r="J5097" s="5">
        <v>4.0</v>
      </c>
    </row>
    <row r="5098" hidden="1">
      <c r="A5098" s="1" t="s">
        <v>5710</v>
      </c>
      <c r="B5098" s="1">
        <v>461537.0</v>
      </c>
      <c r="C5098" s="1">
        <v>4.0</v>
      </c>
      <c r="D5098" s="1">
        <v>-2.0</v>
      </c>
      <c r="E5098" s="1">
        <f t="shared" si="1"/>
        <v>29</v>
      </c>
      <c r="F5098" s="1" t="str">
        <f>VLOOKUP(E5098,State_code!$B$1:$C$56, 2, FALSE)</f>
        <v>MO</v>
      </c>
      <c r="G5098" s="1">
        <v>2902.0</v>
      </c>
      <c r="H5098" s="1">
        <v>-2.0</v>
      </c>
      <c r="I5098" s="1" t="s">
        <v>5710</v>
      </c>
      <c r="J5098" s="5">
        <v>2.0</v>
      </c>
    </row>
    <row r="5099" hidden="1">
      <c r="A5099" s="1" t="s">
        <v>5711</v>
      </c>
      <c r="B5099" s="1">
        <v>461555.0</v>
      </c>
      <c r="C5099" s="1">
        <v>6.0</v>
      </c>
      <c r="D5099" s="1">
        <v>-2.0</v>
      </c>
      <c r="E5099" s="1">
        <f t="shared" si="1"/>
        <v>35</v>
      </c>
      <c r="F5099" s="1" t="str">
        <f>VLOOKUP(E5099,State_code!$B$1:$C$56, 2, FALSE)</f>
        <v>NM</v>
      </c>
      <c r="G5099" s="1">
        <v>3501.0</v>
      </c>
      <c r="H5099" s="1">
        <v>-2.0</v>
      </c>
      <c r="I5099" s="1" t="s">
        <v>5711</v>
      </c>
      <c r="J5099" s="5">
        <v>2.0</v>
      </c>
    </row>
    <row r="5100" hidden="1">
      <c r="A5100" s="1" t="s">
        <v>5712</v>
      </c>
      <c r="B5100" s="1">
        <v>461573.0</v>
      </c>
      <c r="C5100" s="1">
        <v>4.0</v>
      </c>
      <c r="D5100" s="1">
        <v>11.0</v>
      </c>
      <c r="E5100" s="1">
        <f t="shared" si="1"/>
        <v>29</v>
      </c>
      <c r="F5100" s="1" t="str">
        <f>VLOOKUP(E5100,State_code!$B$1:$C$56, 2, FALSE)</f>
        <v>MO</v>
      </c>
      <c r="G5100" s="1">
        <v>2901.0</v>
      </c>
      <c r="H5100" s="1">
        <v>-2.0</v>
      </c>
      <c r="I5100" s="1" t="s">
        <v>5712</v>
      </c>
      <c r="J5100" s="5">
        <v>2.0</v>
      </c>
    </row>
    <row r="5101" hidden="1">
      <c r="A5101" s="1" t="s">
        <v>5713</v>
      </c>
      <c r="B5101" s="1">
        <v>461582.0</v>
      </c>
      <c r="C5101" s="1">
        <v>3.0</v>
      </c>
      <c r="D5101" s="1">
        <v>-2.0</v>
      </c>
      <c r="E5101" s="1">
        <f t="shared" si="1"/>
        <v>17</v>
      </c>
      <c r="F5101" s="1" t="str">
        <f>VLOOKUP(E5101,State_code!$B$1:$C$56, 2, FALSE)</f>
        <v>IL</v>
      </c>
      <c r="G5101" s="1">
        <v>1709.0</v>
      </c>
      <c r="H5101" s="1">
        <v>-2.0</v>
      </c>
      <c r="I5101" s="1" t="s">
        <v>5713</v>
      </c>
      <c r="J5101" s="5">
        <v>2.0</v>
      </c>
    </row>
    <row r="5102" hidden="1">
      <c r="A5102" s="1" t="s">
        <v>5714</v>
      </c>
      <c r="B5102" s="1">
        <v>461591.0</v>
      </c>
      <c r="C5102" s="1">
        <v>8.0</v>
      </c>
      <c r="D5102" s="1">
        <v>-2.0</v>
      </c>
      <c r="E5102" s="1">
        <f t="shared" si="1"/>
        <v>15</v>
      </c>
      <c r="F5102" s="1" t="str">
        <f>VLOOKUP(E5102,State_code!$B$1:$C$56, 2, FALSE)</f>
        <v>HI</v>
      </c>
      <c r="G5102" s="1">
        <v>1501.0</v>
      </c>
      <c r="H5102" s="1">
        <v>-2.0</v>
      </c>
      <c r="I5102" s="1" t="s">
        <v>5714</v>
      </c>
      <c r="J5102" s="5">
        <v>3.0</v>
      </c>
    </row>
    <row r="5103" hidden="1">
      <c r="A5103" s="1" t="s">
        <v>5715</v>
      </c>
      <c r="B5103" s="1">
        <v>461607.0</v>
      </c>
      <c r="C5103" s="1">
        <v>8.0</v>
      </c>
      <c r="D5103" s="1">
        <v>-2.0</v>
      </c>
      <c r="E5103" s="1">
        <f t="shared" si="1"/>
        <v>6</v>
      </c>
      <c r="F5103" s="1" t="str">
        <f>VLOOKUP(E5103,State_code!$B$1:$C$56, 2, FALSE)</f>
        <v>CA</v>
      </c>
      <c r="G5103" s="1">
        <v>641.0</v>
      </c>
      <c r="H5103" s="1">
        <v>-2.0</v>
      </c>
      <c r="I5103" s="1" t="s">
        <v>5715</v>
      </c>
      <c r="J5103" s="5">
        <v>2.0</v>
      </c>
    </row>
    <row r="5104" hidden="1">
      <c r="A5104" s="1" t="s">
        <v>5716</v>
      </c>
      <c r="B5104" s="1">
        <v>461625.0</v>
      </c>
      <c r="C5104" s="1">
        <v>9.0</v>
      </c>
      <c r="D5104" s="1">
        <v>-2.0</v>
      </c>
      <c r="E5104" s="1">
        <f t="shared" si="1"/>
        <v>72</v>
      </c>
      <c r="F5104" s="1" t="str">
        <f>VLOOKUP(E5104,State_code!$B$1:$C$56, 2, FALSE)</f>
        <v>PR</v>
      </c>
      <c r="G5104" s="1">
        <v>7298.0</v>
      </c>
      <c r="H5104" s="1">
        <v>-2.0</v>
      </c>
      <c r="I5104" s="1" t="s">
        <v>5716</v>
      </c>
      <c r="J5104" s="5">
        <v>2.0</v>
      </c>
    </row>
    <row r="5105" hidden="1">
      <c r="A5105" s="1" t="s">
        <v>5717</v>
      </c>
      <c r="B5105" s="1">
        <v>461643.0</v>
      </c>
      <c r="C5105" s="1">
        <v>8.0</v>
      </c>
      <c r="D5105" s="1">
        <v>22.0</v>
      </c>
      <c r="E5105" s="1">
        <f t="shared" si="1"/>
        <v>6</v>
      </c>
      <c r="F5105" s="1" t="str">
        <f>VLOOKUP(E5105,State_code!$B$1:$C$56, 2, FALSE)</f>
        <v>CA</v>
      </c>
      <c r="G5105" s="1">
        <v>604.0</v>
      </c>
      <c r="H5105" s="1">
        <v>-2.0</v>
      </c>
      <c r="I5105" s="1" t="s">
        <v>5717</v>
      </c>
      <c r="J5105" s="5">
        <v>2.0</v>
      </c>
    </row>
    <row r="5106" hidden="1">
      <c r="A5106" s="1" t="s">
        <v>5718</v>
      </c>
      <c r="B5106" s="1">
        <v>461652.0</v>
      </c>
      <c r="C5106" s="1">
        <v>7.0</v>
      </c>
      <c r="D5106" s="1">
        <v>-2.0</v>
      </c>
      <c r="E5106" s="1">
        <f t="shared" si="1"/>
        <v>16</v>
      </c>
      <c r="F5106" s="1" t="str">
        <f>VLOOKUP(E5106,State_code!$B$1:$C$56, 2, FALSE)</f>
        <v>ID</v>
      </c>
      <c r="G5106" s="1">
        <v>1602.0</v>
      </c>
      <c r="H5106" s="1">
        <v>-2.0</v>
      </c>
      <c r="I5106" s="1" t="s">
        <v>5718</v>
      </c>
      <c r="J5106" s="5">
        <v>4.0</v>
      </c>
    </row>
    <row r="5107" hidden="1">
      <c r="A5107" s="1" t="s">
        <v>5719</v>
      </c>
      <c r="B5107" s="1">
        <v>461689.0</v>
      </c>
      <c r="C5107" s="1">
        <v>7.0</v>
      </c>
      <c r="D5107" s="1">
        <v>10.0</v>
      </c>
      <c r="E5107" s="1">
        <f t="shared" si="1"/>
        <v>8</v>
      </c>
      <c r="F5107" s="1" t="str">
        <f>VLOOKUP(E5107,State_code!$B$1:$C$56, 2, FALSE)</f>
        <v>CO</v>
      </c>
      <c r="G5107" s="1">
        <v>806.0</v>
      </c>
      <c r="H5107" s="1">
        <v>-2.0</v>
      </c>
      <c r="I5107" s="1" t="s">
        <v>5719</v>
      </c>
      <c r="J5107" s="5">
        <v>3.0</v>
      </c>
    </row>
    <row r="5108" hidden="1">
      <c r="A5108" s="1" t="s">
        <v>5720</v>
      </c>
      <c r="B5108" s="1">
        <v>461704.0</v>
      </c>
      <c r="C5108" s="1">
        <v>1.0</v>
      </c>
      <c r="D5108" s="1">
        <v>-2.0</v>
      </c>
      <c r="E5108" s="1">
        <f t="shared" si="1"/>
        <v>23</v>
      </c>
      <c r="F5108" s="1" t="str">
        <f>VLOOKUP(E5108,State_code!$B$1:$C$56, 2, FALSE)</f>
        <v>ME</v>
      </c>
      <c r="G5108" s="1">
        <v>2302.0</v>
      </c>
      <c r="H5108" s="1">
        <v>-2.0</v>
      </c>
      <c r="I5108" s="1" t="s">
        <v>5720</v>
      </c>
      <c r="J5108" s="5">
        <v>4.0</v>
      </c>
    </row>
    <row r="5109" hidden="1">
      <c r="A5109" s="1" t="s">
        <v>5721</v>
      </c>
      <c r="B5109" s="1">
        <v>461713.0</v>
      </c>
      <c r="C5109" s="1">
        <v>6.0</v>
      </c>
      <c r="D5109" s="1">
        <v>-2.0</v>
      </c>
      <c r="E5109" s="1">
        <f t="shared" si="1"/>
        <v>4</v>
      </c>
      <c r="F5109" s="1" t="str">
        <f>VLOOKUP(E5109,State_code!$B$1:$C$56, 2, FALSE)</f>
        <v>AZ</v>
      </c>
      <c r="G5109" s="1">
        <v>407.0</v>
      </c>
      <c r="H5109" s="1">
        <v>-2.0</v>
      </c>
      <c r="I5109" s="1" t="s">
        <v>5721</v>
      </c>
      <c r="J5109" s="5">
        <v>3.0</v>
      </c>
    </row>
    <row r="5110" hidden="1">
      <c r="A5110" s="1" t="s">
        <v>5722</v>
      </c>
      <c r="B5110" s="1">
        <v>461722.0</v>
      </c>
      <c r="C5110" s="1">
        <v>5.0</v>
      </c>
      <c r="D5110" s="1">
        <v>-2.0</v>
      </c>
      <c r="E5110" s="1">
        <f t="shared" si="1"/>
        <v>21</v>
      </c>
      <c r="F5110" s="1" t="str">
        <f>VLOOKUP(E5110,State_code!$B$1:$C$56, 2, FALSE)</f>
        <v>KY</v>
      </c>
      <c r="G5110" s="1">
        <v>2102.0</v>
      </c>
      <c r="H5110" s="1">
        <v>-2.0</v>
      </c>
      <c r="I5110" s="1" t="s">
        <v>5722</v>
      </c>
      <c r="J5110" s="5">
        <v>2.0</v>
      </c>
    </row>
    <row r="5111" hidden="1">
      <c r="A5111" s="1" t="s">
        <v>5723</v>
      </c>
      <c r="B5111" s="1">
        <v>461740.0</v>
      </c>
      <c r="C5111" s="1">
        <v>6.0</v>
      </c>
      <c r="D5111" s="1">
        <v>-2.0</v>
      </c>
      <c r="E5111" s="1">
        <f t="shared" si="1"/>
        <v>48</v>
      </c>
      <c r="F5111" s="1" t="str">
        <f>VLOOKUP(E5111,State_code!$B$1:$C$56, 2, FALSE)</f>
        <v>TX</v>
      </c>
      <c r="G5111" s="1">
        <v>4830.0</v>
      </c>
      <c r="H5111" s="1">
        <v>-2.0</v>
      </c>
      <c r="I5111" s="1" t="s">
        <v>5723</v>
      </c>
      <c r="J5111" s="5">
        <v>2.0</v>
      </c>
    </row>
    <row r="5112" hidden="1">
      <c r="A5112" s="1" t="s">
        <v>5724</v>
      </c>
      <c r="B5112" s="1">
        <v>461759.0</v>
      </c>
      <c r="C5112" s="1">
        <v>5.0</v>
      </c>
      <c r="D5112" s="1">
        <v>21.0</v>
      </c>
      <c r="E5112" s="1">
        <f t="shared" si="1"/>
        <v>21</v>
      </c>
      <c r="F5112" s="1" t="str">
        <f>VLOOKUP(E5112,State_code!$B$1:$C$56, 2, FALSE)</f>
        <v>KY</v>
      </c>
      <c r="G5112" s="1">
        <v>2103.0</v>
      </c>
      <c r="H5112" s="1">
        <v>52.0</v>
      </c>
      <c r="I5112" s="1" t="s">
        <v>5724</v>
      </c>
      <c r="J5112" s="5">
        <v>4.0</v>
      </c>
    </row>
    <row r="5113" hidden="1">
      <c r="A5113" s="1" t="s">
        <v>5725</v>
      </c>
      <c r="B5113" s="1">
        <v>461768.0</v>
      </c>
      <c r="C5113" s="1">
        <v>2.0</v>
      </c>
      <c r="D5113" s="1">
        <v>-2.0</v>
      </c>
      <c r="E5113" s="1">
        <f t="shared" si="1"/>
        <v>36</v>
      </c>
      <c r="F5113" s="1" t="str">
        <f>VLOOKUP(E5113,State_code!$B$1:$C$56, 2, FALSE)</f>
        <v>NY</v>
      </c>
      <c r="G5113" s="1">
        <v>3612.0</v>
      </c>
      <c r="H5113" s="1">
        <v>-2.0</v>
      </c>
      <c r="I5113" s="1" t="s">
        <v>5725</v>
      </c>
      <c r="J5113" s="5">
        <v>2.0</v>
      </c>
    </row>
    <row r="5114" hidden="1">
      <c r="A5114" s="1" t="s">
        <v>5726</v>
      </c>
      <c r="B5114" s="1">
        <v>461786.0</v>
      </c>
      <c r="C5114" s="1">
        <v>3.0</v>
      </c>
      <c r="D5114" s="1">
        <v>-2.0</v>
      </c>
      <c r="E5114" s="1">
        <f t="shared" si="1"/>
        <v>55</v>
      </c>
      <c r="F5114" s="1" t="str">
        <f>VLOOKUP(E5114,State_code!$B$1:$C$56, 2, FALSE)</f>
        <v>WI</v>
      </c>
      <c r="G5114" s="1">
        <v>5506.0</v>
      </c>
      <c r="H5114" s="1">
        <v>-2.0</v>
      </c>
      <c r="I5114" s="1" t="s">
        <v>5726</v>
      </c>
      <c r="J5114" s="5">
        <v>3.0</v>
      </c>
    </row>
    <row r="5115" hidden="1">
      <c r="A5115" s="1" t="s">
        <v>5727</v>
      </c>
      <c r="B5115" s="1">
        <v>461795.0</v>
      </c>
      <c r="C5115" s="1">
        <v>6.0</v>
      </c>
      <c r="D5115" s="1">
        <v>19.0</v>
      </c>
      <c r="E5115" s="1">
        <f t="shared" si="1"/>
        <v>48</v>
      </c>
      <c r="F5115" s="1" t="str">
        <f>VLOOKUP(E5115,State_code!$B$1:$C$56, 2, FALSE)</f>
        <v>TX</v>
      </c>
      <c r="G5115" s="1">
        <v>4809.0</v>
      </c>
      <c r="H5115" s="1">
        <v>-2.0</v>
      </c>
      <c r="I5115" s="1" t="s">
        <v>5727</v>
      </c>
      <c r="J5115" s="5">
        <v>2.0</v>
      </c>
    </row>
    <row r="5116" hidden="1">
      <c r="A5116" s="1" t="s">
        <v>5728</v>
      </c>
      <c r="B5116" s="1">
        <v>461810.0</v>
      </c>
      <c r="C5116" s="1">
        <v>7.0</v>
      </c>
      <c r="D5116" s="1">
        <v>-2.0</v>
      </c>
      <c r="E5116" s="1">
        <f t="shared" si="1"/>
        <v>8</v>
      </c>
      <c r="F5116" s="1" t="str">
        <f>VLOOKUP(E5116,State_code!$B$1:$C$56, 2, FALSE)</f>
        <v>CO</v>
      </c>
      <c r="G5116" s="1">
        <v>801.0</v>
      </c>
      <c r="H5116" s="1">
        <v>-2.0</v>
      </c>
      <c r="I5116" s="1" t="s">
        <v>5728</v>
      </c>
      <c r="J5116" s="5">
        <v>2.0</v>
      </c>
    </row>
    <row r="5117" hidden="1">
      <c r="A5117" s="1" t="s">
        <v>5729</v>
      </c>
      <c r="B5117" s="1">
        <v>461829.0</v>
      </c>
      <c r="C5117" s="1">
        <v>8.0</v>
      </c>
      <c r="D5117" s="1">
        <v>-2.0</v>
      </c>
      <c r="E5117" s="1">
        <f t="shared" si="1"/>
        <v>6</v>
      </c>
      <c r="F5117" s="1" t="str">
        <f>VLOOKUP(E5117,State_code!$B$1:$C$56, 2, FALSE)</f>
        <v>CA</v>
      </c>
      <c r="G5117" s="1">
        <v>611.0</v>
      </c>
      <c r="H5117" s="1">
        <v>-2.0</v>
      </c>
      <c r="I5117" s="1" t="s">
        <v>5729</v>
      </c>
      <c r="J5117" s="5">
        <v>2.0</v>
      </c>
    </row>
    <row r="5118" hidden="1">
      <c r="A5118" s="1" t="s">
        <v>5730</v>
      </c>
      <c r="B5118" s="1">
        <v>461838.0</v>
      </c>
      <c r="C5118" s="1">
        <v>2.0</v>
      </c>
      <c r="D5118" s="1">
        <v>-2.0</v>
      </c>
      <c r="E5118" s="1">
        <f t="shared" si="1"/>
        <v>36</v>
      </c>
      <c r="F5118" s="1" t="str">
        <f>VLOOKUP(E5118,State_code!$B$1:$C$56, 2, FALSE)</f>
        <v>NY</v>
      </c>
      <c r="G5118" s="1">
        <v>3603.0</v>
      </c>
      <c r="H5118" s="1">
        <v>-2.0</v>
      </c>
      <c r="I5118" s="1" t="s">
        <v>5730</v>
      </c>
      <c r="J5118" s="5">
        <v>2.0</v>
      </c>
    </row>
    <row r="5119" hidden="1">
      <c r="A5119" s="1" t="s">
        <v>5731</v>
      </c>
      <c r="B5119" s="1">
        <v>461847.0</v>
      </c>
      <c r="C5119" s="1">
        <v>2.0</v>
      </c>
      <c r="D5119" s="1">
        <v>24.0</v>
      </c>
      <c r="E5119" s="1">
        <f t="shared" si="1"/>
        <v>34</v>
      </c>
      <c r="F5119" s="1" t="str">
        <f>VLOOKUP(E5119,State_code!$B$1:$C$56, 2, FALSE)</f>
        <v>NJ</v>
      </c>
      <c r="G5119" s="1">
        <v>3404.0</v>
      </c>
      <c r="H5119" s="1">
        <v>-2.0</v>
      </c>
      <c r="I5119" s="1" t="s">
        <v>5731</v>
      </c>
      <c r="J5119" s="5">
        <v>2.0</v>
      </c>
    </row>
    <row r="5120" hidden="1">
      <c r="A5120" s="1" t="s">
        <v>5732</v>
      </c>
      <c r="B5120" s="1">
        <v>461856.0</v>
      </c>
      <c r="C5120" s="1">
        <v>8.0</v>
      </c>
      <c r="D5120" s="1">
        <v>-2.0</v>
      </c>
      <c r="E5120" s="1">
        <f t="shared" si="1"/>
        <v>6</v>
      </c>
      <c r="F5120" s="1" t="str">
        <f>VLOOKUP(E5120,State_code!$B$1:$C$56, 2, FALSE)</f>
        <v>CA</v>
      </c>
      <c r="G5120" s="1">
        <v>629.0</v>
      </c>
      <c r="H5120" s="1">
        <v>-2.0</v>
      </c>
      <c r="I5120" s="1" t="s">
        <v>5732</v>
      </c>
      <c r="J5120" s="5">
        <v>2.0</v>
      </c>
    </row>
    <row r="5121" hidden="1">
      <c r="A5121" s="1" t="s">
        <v>5733</v>
      </c>
      <c r="B5121" s="1">
        <v>461865.0</v>
      </c>
      <c r="C5121" s="1">
        <v>2.0</v>
      </c>
      <c r="D5121" s="1">
        <v>-2.0</v>
      </c>
      <c r="E5121" s="1">
        <f t="shared" si="1"/>
        <v>34</v>
      </c>
      <c r="F5121" s="1" t="str">
        <f>VLOOKUP(E5121,State_code!$B$1:$C$56, 2, FALSE)</f>
        <v>NJ</v>
      </c>
      <c r="G5121" s="1">
        <v>3410.0</v>
      </c>
      <c r="H5121" s="1">
        <v>-2.0</v>
      </c>
      <c r="I5121" s="1" t="s">
        <v>5733</v>
      </c>
      <c r="J5121" s="5">
        <v>2.0</v>
      </c>
    </row>
    <row r="5122" hidden="1">
      <c r="A5122" s="1" t="s">
        <v>5734</v>
      </c>
      <c r="B5122" s="1">
        <v>461874.0</v>
      </c>
      <c r="C5122" s="1">
        <v>3.0</v>
      </c>
      <c r="D5122" s="1">
        <v>-2.0</v>
      </c>
      <c r="E5122" s="1">
        <f t="shared" si="1"/>
        <v>55</v>
      </c>
      <c r="F5122" s="1" t="str">
        <f>VLOOKUP(E5122,State_code!$B$1:$C$56, 2, FALSE)</f>
        <v>WI</v>
      </c>
      <c r="G5122" s="1">
        <v>5501.0</v>
      </c>
      <c r="H5122" s="1">
        <v>-2.0</v>
      </c>
      <c r="I5122" s="1" t="s">
        <v>5734</v>
      </c>
      <c r="J5122" s="5">
        <v>1.0</v>
      </c>
    </row>
    <row r="5123" hidden="1">
      <c r="A5123" s="1" t="s">
        <v>5735</v>
      </c>
      <c r="B5123" s="1">
        <v>461883.0</v>
      </c>
      <c r="C5123" s="1">
        <v>5.0</v>
      </c>
      <c r="D5123" s="1">
        <v>29.0</v>
      </c>
      <c r="E5123" s="1">
        <f t="shared" si="1"/>
        <v>12</v>
      </c>
      <c r="F5123" s="1" t="str">
        <f>VLOOKUP(E5123,State_code!$B$1:$C$56, 2, FALSE)</f>
        <v>FL</v>
      </c>
      <c r="G5123" s="1">
        <v>1226.0</v>
      </c>
      <c r="H5123" s="1">
        <v>-2.0</v>
      </c>
      <c r="I5123" s="1" t="s">
        <v>5735</v>
      </c>
      <c r="J5123" s="5">
        <v>2.0</v>
      </c>
    </row>
    <row r="5124" hidden="1">
      <c r="A5124" s="1" t="s">
        <v>5736</v>
      </c>
      <c r="B5124" s="1">
        <v>461892.0</v>
      </c>
      <c r="C5124" s="1">
        <v>3.0</v>
      </c>
      <c r="D5124" s="1">
        <v>-2.0</v>
      </c>
      <c r="E5124" s="1">
        <f t="shared" si="1"/>
        <v>26</v>
      </c>
      <c r="F5124" s="1" t="str">
        <f>VLOOKUP(E5124,State_code!$B$1:$C$56, 2, FALSE)</f>
        <v>MI</v>
      </c>
      <c r="G5124" s="1">
        <v>2612.0</v>
      </c>
      <c r="H5124" s="1">
        <v>-2.0</v>
      </c>
      <c r="I5124" s="1" t="s">
        <v>5736</v>
      </c>
      <c r="J5124" s="5">
        <v>4.0</v>
      </c>
    </row>
    <row r="5125" hidden="1">
      <c r="A5125" s="1" t="s">
        <v>5737</v>
      </c>
      <c r="B5125" s="1">
        <v>461908.0</v>
      </c>
      <c r="C5125" s="1">
        <v>3.0</v>
      </c>
      <c r="D5125" s="1">
        <v>-2.0</v>
      </c>
      <c r="E5125" s="1">
        <f t="shared" si="1"/>
        <v>55</v>
      </c>
      <c r="F5125" s="1" t="str">
        <f>VLOOKUP(E5125,State_code!$B$1:$C$56, 2, FALSE)</f>
        <v>WI</v>
      </c>
      <c r="G5125" s="1">
        <v>5501.0</v>
      </c>
      <c r="H5125" s="1">
        <v>-2.0</v>
      </c>
      <c r="I5125" s="1" t="s">
        <v>5737</v>
      </c>
      <c r="J5125" s="5">
        <v>2.0</v>
      </c>
    </row>
    <row r="5126" hidden="1">
      <c r="A5126" s="1" t="s">
        <v>5738</v>
      </c>
      <c r="B5126" s="1">
        <v>461917.0</v>
      </c>
      <c r="C5126" s="1">
        <v>3.0</v>
      </c>
      <c r="D5126" s="1">
        <v>-2.0</v>
      </c>
      <c r="E5126" s="1">
        <f t="shared" si="1"/>
        <v>18</v>
      </c>
      <c r="F5126" s="1" t="str">
        <f>VLOOKUP(E5126,State_code!$B$1:$C$56, 2, FALSE)</f>
        <v>IN</v>
      </c>
      <c r="G5126" s="1">
        <v>1806.0</v>
      </c>
      <c r="H5126" s="1">
        <v>-2.0</v>
      </c>
      <c r="I5126" s="1" t="s">
        <v>5738</v>
      </c>
      <c r="J5126" s="5">
        <v>2.0</v>
      </c>
    </row>
    <row r="5127" hidden="1">
      <c r="A5127" s="1" t="s">
        <v>5739</v>
      </c>
      <c r="B5127" s="1">
        <v>461926.0</v>
      </c>
      <c r="C5127" s="1">
        <v>7.0</v>
      </c>
      <c r="D5127" s="1">
        <v>-2.0</v>
      </c>
      <c r="E5127" s="1">
        <f t="shared" si="1"/>
        <v>49</v>
      </c>
      <c r="F5127" s="1" t="str">
        <f>VLOOKUP(E5127,State_code!$B$1:$C$56, 2, FALSE)</f>
        <v>UT</v>
      </c>
      <c r="G5127" s="1">
        <v>4902.0</v>
      </c>
      <c r="H5127" s="1">
        <v>-2.0</v>
      </c>
      <c r="I5127" s="1" t="s">
        <v>5739</v>
      </c>
      <c r="J5127" s="5">
        <v>2.0</v>
      </c>
    </row>
    <row r="5128" hidden="1">
      <c r="A5128" s="1" t="s">
        <v>5740</v>
      </c>
      <c r="B5128" s="1">
        <v>461944.0</v>
      </c>
      <c r="C5128" s="1">
        <v>3.0</v>
      </c>
      <c r="D5128" s="1">
        <v>-2.0</v>
      </c>
      <c r="E5128" s="1">
        <f t="shared" si="1"/>
        <v>26</v>
      </c>
      <c r="F5128" s="1" t="str">
        <f>VLOOKUP(E5128,State_code!$B$1:$C$56, 2, FALSE)</f>
        <v>MI</v>
      </c>
      <c r="G5128" s="1">
        <v>2607.0</v>
      </c>
      <c r="H5128" s="1">
        <v>-2.0</v>
      </c>
      <c r="I5128" s="1" t="s">
        <v>5740</v>
      </c>
      <c r="J5128" s="5">
        <v>3.0</v>
      </c>
    </row>
    <row r="5129" hidden="1">
      <c r="A5129" s="1" t="s">
        <v>5741</v>
      </c>
      <c r="B5129" s="1">
        <v>461953.0</v>
      </c>
      <c r="C5129" s="1">
        <v>7.0</v>
      </c>
      <c r="D5129" s="1">
        <v>10.0</v>
      </c>
      <c r="E5129" s="1">
        <f t="shared" si="1"/>
        <v>8</v>
      </c>
      <c r="F5129" s="1" t="str">
        <f>VLOOKUP(E5129,State_code!$B$1:$C$56, 2, FALSE)</f>
        <v>CO</v>
      </c>
      <c r="G5129" s="1">
        <v>805.0</v>
      </c>
      <c r="H5129" s="1">
        <v>-2.0</v>
      </c>
      <c r="I5129" s="1" t="s">
        <v>5741</v>
      </c>
      <c r="J5129" s="5">
        <v>2.0</v>
      </c>
    </row>
    <row r="5130" hidden="1">
      <c r="A5130" s="1" t="s">
        <v>5742</v>
      </c>
      <c r="B5130" s="1">
        <v>461962.0</v>
      </c>
      <c r="C5130" s="1">
        <v>1.0</v>
      </c>
      <c r="D5130" s="1">
        <v>-2.0</v>
      </c>
      <c r="E5130" s="1">
        <f t="shared" si="1"/>
        <v>23</v>
      </c>
      <c r="F5130" s="1" t="str">
        <f>VLOOKUP(E5130,State_code!$B$1:$C$56, 2, FALSE)</f>
        <v>ME</v>
      </c>
      <c r="G5130" s="1">
        <v>2301.0</v>
      </c>
      <c r="H5130" s="1">
        <v>-2.0</v>
      </c>
      <c r="I5130" s="1" t="s">
        <v>5742</v>
      </c>
      <c r="J5130" s="5">
        <v>1.0</v>
      </c>
    </row>
    <row r="5131" hidden="1">
      <c r="A5131" s="1" t="s">
        <v>5743</v>
      </c>
      <c r="B5131" s="1">
        <v>461999.0</v>
      </c>
      <c r="C5131" s="1">
        <v>3.0</v>
      </c>
      <c r="D5131" s="1">
        <v>-2.0</v>
      </c>
      <c r="E5131" s="1">
        <f t="shared" si="1"/>
        <v>39</v>
      </c>
      <c r="F5131" s="1" t="str">
        <f>VLOOKUP(E5131,State_code!$B$1:$C$56, 2, FALSE)</f>
        <v>OH</v>
      </c>
      <c r="G5131" s="1">
        <v>3905.0</v>
      </c>
      <c r="H5131" s="1">
        <v>-2.0</v>
      </c>
      <c r="I5131" s="1" t="s">
        <v>5743</v>
      </c>
      <c r="J5131" s="5">
        <v>2.0</v>
      </c>
    </row>
    <row r="5132" hidden="1">
      <c r="A5132" s="1" t="s">
        <v>5744</v>
      </c>
      <c r="B5132" s="1">
        <v>462008.0</v>
      </c>
      <c r="C5132" s="1">
        <v>8.0</v>
      </c>
      <c r="D5132" s="1">
        <v>-2.0</v>
      </c>
      <c r="E5132" s="1">
        <f t="shared" si="1"/>
        <v>32</v>
      </c>
      <c r="F5132" s="1" t="str">
        <f>VLOOKUP(E5132,State_code!$B$1:$C$56, 2, FALSE)</f>
        <v>NV</v>
      </c>
      <c r="G5132" s="1">
        <v>3201.0</v>
      </c>
      <c r="H5132" s="1">
        <v>-2.0</v>
      </c>
      <c r="I5132" s="1" t="s">
        <v>5744</v>
      </c>
      <c r="J5132" s="5">
        <v>2.0</v>
      </c>
    </row>
    <row r="5133" hidden="1">
      <c r="A5133" s="1" t="s">
        <v>5745</v>
      </c>
      <c r="B5133" s="1">
        <v>462017.0</v>
      </c>
      <c r="C5133" s="1">
        <v>3.0</v>
      </c>
      <c r="D5133" s="1">
        <v>-2.0</v>
      </c>
      <c r="E5133" s="1">
        <f t="shared" si="1"/>
        <v>18</v>
      </c>
      <c r="F5133" s="1" t="str">
        <f>VLOOKUP(E5133,State_code!$B$1:$C$56, 2, FALSE)</f>
        <v>IN</v>
      </c>
      <c r="G5133" s="1">
        <v>1805.0</v>
      </c>
      <c r="H5133" s="1">
        <v>-2.0</v>
      </c>
      <c r="I5133" s="1" t="s">
        <v>5745</v>
      </c>
      <c r="J5133" s="5">
        <v>2.0</v>
      </c>
    </row>
    <row r="5134" hidden="1">
      <c r="A5134" s="1" t="s">
        <v>5746</v>
      </c>
      <c r="B5134" s="1">
        <v>462035.0</v>
      </c>
      <c r="C5134" s="1">
        <v>5.0</v>
      </c>
      <c r="D5134" s="1">
        <v>-2.0</v>
      </c>
      <c r="E5134" s="1">
        <f t="shared" si="1"/>
        <v>12</v>
      </c>
      <c r="F5134" s="1" t="str">
        <f>VLOOKUP(E5134,State_code!$B$1:$C$56, 2, FALSE)</f>
        <v>FL</v>
      </c>
      <c r="G5134" s="1">
        <v>1219.0</v>
      </c>
      <c r="H5134" s="1">
        <v>-2.0</v>
      </c>
      <c r="I5134" s="1" t="s">
        <v>5746</v>
      </c>
      <c r="J5134" s="5">
        <v>2.0</v>
      </c>
    </row>
    <row r="5135" hidden="1">
      <c r="A5135" s="1" t="s">
        <v>5747</v>
      </c>
      <c r="B5135" s="1">
        <v>462044.0</v>
      </c>
      <c r="C5135" s="1">
        <v>1.0</v>
      </c>
      <c r="D5135" s="1">
        <v>20.0</v>
      </c>
      <c r="E5135" s="1">
        <f t="shared" si="1"/>
        <v>23</v>
      </c>
      <c r="F5135" s="1" t="str">
        <f>VLOOKUP(E5135,State_code!$B$1:$C$56, 2, FALSE)</f>
        <v>ME</v>
      </c>
      <c r="G5135" s="1">
        <v>2301.0</v>
      </c>
      <c r="H5135" s="1">
        <v>-2.0</v>
      </c>
      <c r="I5135" s="1" t="s">
        <v>5747</v>
      </c>
      <c r="J5135" s="5">
        <v>2.0</v>
      </c>
    </row>
    <row r="5136" hidden="1">
      <c r="A5136" s="1" t="s">
        <v>5748</v>
      </c>
      <c r="B5136" s="1">
        <v>462053.0</v>
      </c>
      <c r="C5136" s="1">
        <v>3.0</v>
      </c>
      <c r="D5136" s="1">
        <v>-2.0</v>
      </c>
      <c r="E5136" s="1">
        <f t="shared" si="1"/>
        <v>17</v>
      </c>
      <c r="F5136" s="1" t="str">
        <f>VLOOKUP(E5136,State_code!$B$1:$C$56, 2, FALSE)</f>
        <v>IL</v>
      </c>
      <c r="G5136" s="1">
        <v>1710.0</v>
      </c>
      <c r="H5136" s="1">
        <v>-2.0</v>
      </c>
      <c r="I5136" s="1" t="s">
        <v>5748</v>
      </c>
      <c r="J5136" s="5">
        <v>2.0</v>
      </c>
    </row>
    <row r="5137" hidden="1">
      <c r="A5137" s="1" t="s">
        <v>5749</v>
      </c>
      <c r="B5137" s="1">
        <v>462062.0</v>
      </c>
      <c r="C5137" s="1">
        <v>8.0</v>
      </c>
      <c r="D5137" s="1">
        <v>-2.0</v>
      </c>
      <c r="E5137" s="1">
        <f t="shared" si="1"/>
        <v>6</v>
      </c>
      <c r="F5137" s="1" t="str">
        <f>VLOOKUP(E5137,State_code!$B$1:$C$56, 2, FALSE)</f>
        <v>CA</v>
      </c>
      <c r="G5137" s="1">
        <v>632.0</v>
      </c>
      <c r="H5137" s="1">
        <v>-2.0</v>
      </c>
      <c r="I5137" s="1" t="s">
        <v>5749</v>
      </c>
      <c r="J5137" s="5">
        <v>2.0</v>
      </c>
    </row>
    <row r="5138" hidden="1">
      <c r="A5138" s="1" t="s">
        <v>5750</v>
      </c>
      <c r="B5138" s="1">
        <v>462071.0</v>
      </c>
      <c r="C5138" s="1">
        <v>8.0</v>
      </c>
      <c r="D5138" s="1">
        <v>-2.0</v>
      </c>
      <c r="E5138" s="1">
        <f t="shared" si="1"/>
        <v>53</v>
      </c>
      <c r="F5138" s="1" t="str">
        <f>VLOOKUP(E5138,State_code!$B$1:$C$56, 2, FALSE)</f>
        <v>WA</v>
      </c>
      <c r="G5138" s="1">
        <v>5305.0</v>
      </c>
      <c r="H5138" s="1">
        <v>-2.0</v>
      </c>
      <c r="I5138" s="1" t="s">
        <v>5750</v>
      </c>
      <c r="J5138" s="5">
        <v>2.0</v>
      </c>
    </row>
    <row r="5139" hidden="1">
      <c r="A5139" s="1" t="s">
        <v>5751</v>
      </c>
      <c r="B5139" s="1">
        <v>462336.0</v>
      </c>
      <c r="C5139" s="1">
        <v>8.0</v>
      </c>
      <c r="D5139" s="1">
        <v>-2.0</v>
      </c>
      <c r="E5139" s="1">
        <f t="shared" si="1"/>
        <v>6</v>
      </c>
      <c r="F5139" s="1" t="str">
        <f>VLOOKUP(E5139,State_code!$B$1:$C$56, 2, FALSE)</f>
        <v>CA</v>
      </c>
      <c r="G5139" s="1">
        <v>630.0</v>
      </c>
      <c r="H5139" s="1">
        <v>-2.0</v>
      </c>
      <c r="I5139" s="1" t="s">
        <v>5751</v>
      </c>
      <c r="J5139" s="5">
        <v>2.0</v>
      </c>
    </row>
    <row r="5140" hidden="1">
      <c r="A5140" s="1" t="s">
        <v>3729</v>
      </c>
      <c r="B5140" s="1">
        <v>462345.0</v>
      </c>
      <c r="C5140" s="1">
        <v>3.0</v>
      </c>
      <c r="D5140" s="1">
        <v>-2.0</v>
      </c>
      <c r="E5140" s="1">
        <f t="shared" si="1"/>
        <v>17</v>
      </c>
      <c r="F5140" s="1" t="str">
        <f>VLOOKUP(E5140,State_code!$B$1:$C$56, 2, FALSE)</f>
        <v>IL</v>
      </c>
      <c r="G5140" s="1">
        <v>1714.0</v>
      </c>
      <c r="H5140" s="1" t="e">
        <v>#N/A</v>
      </c>
      <c r="I5140" s="1" t="s">
        <v>3729</v>
      </c>
      <c r="J5140" s="5">
        <v>2.0</v>
      </c>
    </row>
    <row r="5141" hidden="1">
      <c r="A5141" s="1" t="s">
        <v>5752</v>
      </c>
      <c r="B5141" s="1">
        <v>462354.0</v>
      </c>
      <c r="C5141" s="1">
        <v>8.0</v>
      </c>
      <c r="D5141" s="1">
        <v>22.0</v>
      </c>
      <c r="E5141" s="1">
        <f t="shared" si="1"/>
        <v>6</v>
      </c>
      <c r="F5141" s="1" t="str">
        <f>VLOOKUP(E5141,State_code!$B$1:$C$56, 2, FALSE)</f>
        <v>CA</v>
      </c>
      <c r="G5141" s="1">
        <v>650.0</v>
      </c>
      <c r="H5141" s="1">
        <v>30.0</v>
      </c>
      <c r="I5141" s="1" t="s">
        <v>5752</v>
      </c>
      <c r="J5141" s="5">
        <v>2.0</v>
      </c>
    </row>
    <row r="5142" hidden="1">
      <c r="A5142" s="1" t="s">
        <v>5753</v>
      </c>
      <c r="B5142" s="1">
        <v>463056.0</v>
      </c>
      <c r="C5142" s="1">
        <v>1.0</v>
      </c>
      <c r="D5142" s="1">
        <v>-2.0</v>
      </c>
      <c r="E5142" s="1">
        <f t="shared" si="1"/>
        <v>9</v>
      </c>
      <c r="F5142" s="1" t="str">
        <f>VLOOKUP(E5142,State_code!$B$1:$C$56, 2, FALSE)</f>
        <v>CT</v>
      </c>
      <c r="G5142" s="1">
        <v>901.0</v>
      </c>
      <c r="H5142" s="1">
        <v>-2.0</v>
      </c>
      <c r="I5142" s="1" t="s">
        <v>5753</v>
      </c>
      <c r="J5142" s="5">
        <v>2.0</v>
      </c>
    </row>
    <row r="5143" hidden="1">
      <c r="A5143" s="1" t="s">
        <v>5754</v>
      </c>
      <c r="B5143" s="1">
        <v>464226.0</v>
      </c>
      <c r="C5143" s="1">
        <v>6.0</v>
      </c>
      <c r="D5143" s="1">
        <v>22.0</v>
      </c>
      <c r="E5143" s="1">
        <f t="shared" si="1"/>
        <v>4</v>
      </c>
      <c r="F5143" s="1" t="str">
        <f>VLOOKUP(E5143,State_code!$B$1:$C$56, 2, FALSE)</f>
        <v>AZ</v>
      </c>
      <c r="G5143" s="1">
        <v>409.0</v>
      </c>
      <c r="H5143" s="1">
        <v>52.0</v>
      </c>
      <c r="I5143" s="1" t="s">
        <v>5754</v>
      </c>
      <c r="J5143" s="5">
        <v>2.0</v>
      </c>
    </row>
    <row r="5144" hidden="1">
      <c r="A5144" s="1" t="s">
        <v>5755</v>
      </c>
      <c r="B5144" s="1">
        <v>466921.0</v>
      </c>
      <c r="C5144" s="1">
        <v>4.0</v>
      </c>
      <c r="D5144" s="1">
        <v>26.0</v>
      </c>
      <c r="E5144" s="1">
        <f t="shared" si="1"/>
        <v>29</v>
      </c>
      <c r="F5144" s="1" t="str">
        <f>VLOOKUP(E5144,State_code!$B$1:$C$56, 2, FALSE)</f>
        <v>MO</v>
      </c>
      <c r="G5144" s="1">
        <v>2901.0</v>
      </c>
      <c r="H5144" s="1">
        <v>-2.0</v>
      </c>
      <c r="I5144" s="1" t="s">
        <v>5755</v>
      </c>
      <c r="J5144" s="5">
        <v>2.0</v>
      </c>
    </row>
    <row r="5145" hidden="1">
      <c r="A5145" s="1" t="s">
        <v>5756</v>
      </c>
      <c r="B5145" s="1">
        <v>466930.0</v>
      </c>
      <c r="C5145" s="1">
        <v>6.0</v>
      </c>
      <c r="D5145" s="1">
        <v>26.0</v>
      </c>
      <c r="E5145" s="1">
        <f t="shared" si="1"/>
        <v>48</v>
      </c>
      <c r="F5145" s="1" t="str">
        <f>VLOOKUP(E5145,State_code!$B$1:$C$56, 2, FALSE)</f>
        <v>TX</v>
      </c>
      <c r="G5145" s="1">
        <v>4818.0</v>
      </c>
      <c r="H5145" s="1">
        <v>-2.0</v>
      </c>
      <c r="I5145" s="1" t="s">
        <v>5756</v>
      </c>
      <c r="J5145" s="5">
        <v>3.0</v>
      </c>
    </row>
    <row r="5146" hidden="1">
      <c r="A5146" s="1" t="s">
        <v>5757</v>
      </c>
      <c r="B5146" s="1">
        <v>467094.0</v>
      </c>
      <c r="C5146" s="1">
        <v>2.0</v>
      </c>
      <c r="D5146" s="1">
        <v>-2.0</v>
      </c>
      <c r="E5146" s="1">
        <f t="shared" si="1"/>
        <v>36</v>
      </c>
      <c r="F5146" s="1" t="str">
        <f>VLOOKUP(E5146,State_code!$B$1:$C$56, 2, FALSE)</f>
        <v>NY</v>
      </c>
      <c r="G5146" s="1">
        <v>3622.0</v>
      </c>
      <c r="H5146" s="1">
        <v>-2.0</v>
      </c>
      <c r="I5146" s="1" t="s">
        <v>5757</v>
      </c>
      <c r="J5146" s="5">
        <v>2.0</v>
      </c>
    </row>
    <row r="5147" hidden="1">
      <c r="A5147" s="1" t="s">
        <v>5758</v>
      </c>
      <c r="B5147" s="1">
        <v>467368.0</v>
      </c>
      <c r="C5147" s="1">
        <v>8.0</v>
      </c>
      <c r="D5147" s="1">
        <v>13.0</v>
      </c>
      <c r="E5147" s="1">
        <f t="shared" si="1"/>
        <v>6</v>
      </c>
      <c r="F5147" s="1" t="str">
        <f>VLOOKUP(E5147,State_code!$B$1:$C$56, 2, FALSE)</f>
        <v>CA</v>
      </c>
      <c r="G5147" s="1">
        <v>635.0</v>
      </c>
      <c r="H5147" s="1" t="e">
        <v>#N/A</v>
      </c>
      <c r="I5147" s="1" t="s">
        <v>5758</v>
      </c>
      <c r="J5147" s="5">
        <v>2.0</v>
      </c>
    </row>
    <row r="5148" hidden="1">
      <c r="A5148" s="1" t="s">
        <v>5759</v>
      </c>
      <c r="B5148" s="1">
        <v>467863.0</v>
      </c>
      <c r="C5148" s="1">
        <v>5.0</v>
      </c>
      <c r="D5148" s="1">
        <v>-2.0</v>
      </c>
      <c r="E5148" s="1">
        <f t="shared" si="1"/>
        <v>45</v>
      </c>
      <c r="F5148" s="1" t="str">
        <f>VLOOKUP(E5148,State_code!$B$1:$C$56, 2, FALSE)</f>
        <v>SC</v>
      </c>
      <c r="G5148" s="1">
        <v>4502.0</v>
      </c>
      <c r="H5148" s="1">
        <v>-2.0</v>
      </c>
      <c r="I5148" s="1" t="s">
        <v>5759</v>
      </c>
      <c r="J5148" s="5">
        <v>2.0</v>
      </c>
    </row>
    <row r="5149" hidden="1">
      <c r="A5149" s="1" t="s">
        <v>5760</v>
      </c>
      <c r="B5149" s="1">
        <v>467872.0</v>
      </c>
      <c r="C5149" s="1">
        <v>5.0</v>
      </c>
      <c r="D5149" s="1">
        <v>-2.0</v>
      </c>
      <c r="E5149" s="1">
        <f t="shared" si="1"/>
        <v>45</v>
      </c>
      <c r="F5149" s="1" t="str">
        <f>VLOOKUP(E5149,State_code!$B$1:$C$56, 2, FALSE)</f>
        <v>SC</v>
      </c>
      <c r="G5149" s="1">
        <v>4506.0</v>
      </c>
      <c r="H5149" s="1">
        <v>-2.0</v>
      </c>
      <c r="I5149" s="1" t="s">
        <v>5760</v>
      </c>
      <c r="J5149" s="5">
        <v>3.0</v>
      </c>
    </row>
    <row r="5150" hidden="1">
      <c r="A5150" s="1" t="s">
        <v>5761</v>
      </c>
      <c r="B5150" s="1">
        <v>467906.0</v>
      </c>
      <c r="C5150" s="1">
        <v>5.0</v>
      </c>
      <c r="D5150" s="1">
        <v>-2.0</v>
      </c>
      <c r="E5150" s="1">
        <f t="shared" si="1"/>
        <v>45</v>
      </c>
      <c r="F5150" s="1" t="str">
        <f>VLOOKUP(E5150,State_code!$B$1:$C$56, 2, FALSE)</f>
        <v>SC</v>
      </c>
      <c r="G5150" s="1">
        <v>4503.0</v>
      </c>
      <c r="H5150" s="1">
        <v>-2.0</v>
      </c>
      <c r="I5150" s="1" t="s">
        <v>5761</v>
      </c>
      <c r="J5150" s="5">
        <v>2.0</v>
      </c>
    </row>
    <row r="5151" hidden="1">
      <c r="A5151" s="1" t="s">
        <v>5762</v>
      </c>
      <c r="B5151" s="1">
        <v>468246.0</v>
      </c>
      <c r="C5151" s="1">
        <v>8.0</v>
      </c>
      <c r="D5151" s="1">
        <v>-2.0</v>
      </c>
      <c r="E5151" s="1">
        <f t="shared" si="1"/>
        <v>41</v>
      </c>
      <c r="F5151" s="1" t="str">
        <f>VLOOKUP(E5151,State_code!$B$1:$C$56, 2, FALSE)</f>
        <v>OR</v>
      </c>
      <c r="G5151" s="1">
        <v>4104.0</v>
      </c>
      <c r="H5151" s="1">
        <v>-2.0</v>
      </c>
      <c r="I5151" s="1" t="s">
        <v>5762</v>
      </c>
      <c r="J5151" s="5">
        <v>3.0</v>
      </c>
    </row>
    <row r="5152" hidden="1">
      <c r="A5152" s="1" t="s">
        <v>5763</v>
      </c>
      <c r="B5152" s="1">
        <v>468255.0</v>
      </c>
      <c r="C5152" s="1">
        <v>8.0</v>
      </c>
      <c r="D5152" s="1">
        <v>-2.0</v>
      </c>
      <c r="E5152" s="1">
        <f t="shared" si="1"/>
        <v>41</v>
      </c>
      <c r="F5152" s="1" t="str">
        <f>VLOOKUP(E5152,State_code!$B$1:$C$56, 2, FALSE)</f>
        <v>OR</v>
      </c>
      <c r="G5152" s="1">
        <v>4106.0</v>
      </c>
      <c r="H5152" s="1">
        <v>-2.0</v>
      </c>
      <c r="I5152" s="1" t="s">
        <v>5763</v>
      </c>
      <c r="J5152" s="5">
        <v>2.0</v>
      </c>
    </row>
    <row r="5153" hidden="1">
      <c r="A5153" s="1" t="s">
        <v>5764</v>
      </c>
      <c r="B5153" s="1">
        <v>468291.0</v>
      </c>
      <c r="C5153" s="1">
        <v>8.0</v>
      </c>
      <c r="D5153" s="1">
        <v>-2.0</v>
      </c>
      <c r="E5153" s="1">
        <f t="shared" si="1"/>
        <v>6</v>
      </c>
      <c r="F5153" s="1" t="str">
        <f>VLOOKUP(E5153,State_code!$B$1:$C$56, 2, FALSE)</f>
        <v>CA</v>
      </c>
      <c r="G5153" s="1">
        <v>622.0</v>
      </c>
      <c r="H5153" s="1">
        <v>-2.0</v>
      </c>
      <c r="I5153" s="1" t="s">
        <v>5764</v>
      </c>
      <c r="J5153" s="5">
        <v>2.0</v>
      </c>
    </row>
    <row r="5154" hidden="1">
      <c r="A5154" s="1" t="s">
        <v>5765</v>
      </c>
      <c r="B5154" s="1">
        <v>468769.0</v>
      </c>
      <c r="C5154" s="1">
        <v>8.0</v>
      </c>
      <c r="D5154" s="1">
        <v>-2.0</v>
      </c>
      <c r="E5154" s="1">
        <f t="shared" si="1"/>
        <v>6</v>
      </c>
      <c r="F5154" s="1" t="str">
        <f>VLOOKUP(E5154,State_code!$B$1:$C$56, 2, FALSE)</f>
        <v>CA</v>
      </c>
      <c r="G5154" s="1">
        <v>618.0</v>
      </c>
      <c r="H5154" s="1">
        <v>-2.0</v>
      </c>
      <c r="I5154" s="1" t="s">
        <v>5765</v>
      </c>
      <c r="J5154" s="5">
        <v>2.0</v>
      </c>
    </row>
    <row r="5155" hidden="1">
      <c r="A5155" s="1" t="s">
        <v>5766</v>
      </c>
      <c r="B5155" s="1">
        <v>468848.0</v>
      </c>
      <c r="C5155" s="1">
        <v>8.0</v>
      </c>
      <c r="D5155" s="1">
        <v>-2.0</v>
      </c>
      <c r="E5155" s="1">
        <f t="shared" si="1"/>
        <v>6</v>
      </c>
      <c r="F5155" s="1" t="str">
        <f>VLOOKUP(E5155,State_code!$B$1:$C$56, 2, FALSE)</f>
        <v>CA</v>
      </c>
      <c r="G5155" s="1">
        <v>649.0</v>
      </c>
      <c r="H5155" s="1">
        <v>-2.0</v>
      </c>
      <c r="I5155" s="1" t="s">
        <v>5766</v>
      </c>
      <c r="J5155" s="5">
        <v>2.0</v>
      </c>
    </row>
    <row r="5156" hidden="1">
      <c r="A5156" s="1" t="s">
        <v>5767</v>
      </c>
      <c r="B5156" s="1">
        <v>468893.0</v>
      </c>
      <c r="C5156" s="1">
        <v>5.0</v>
      </c>
      <c r="D5156" s="1">
        <v>-2.0</v>
      </c>
      <c r="E5156" s="1">
        <f t="shared" si="1"/>
        <v>22</v>
      </c>
      <c r="F5156" s="1" t="str">
        <f>VLOOKUP(E5156,State_code!$B$1:$C$56, 2, FALSE)</f>
        <v>LA</v>
      </c>
      <c r="G5156" s="1">
        <v>2201.0</v>
      </c>
      <c r="H5156" s="1">
        <v>-2.0</v>
      </c>
      <c r="I5156" s="1" t="s">
        <v>5767</v>
      </c>
      <c r="J5156" s="5">
        <v>2.0</v>
      </c>
    </row>
    <row r="5157" hidden="1">
      <c r="A5157" s="1" t="s">
        <v>5768</v>
      </c>
      <c r="B5157" s="1">
        <v>468909.0</v>
      </c>
      <c r="C5157" s="1">
        <v>8.0</v>
      </c>
      <c r="D5157" s="1">
        <v>-2.0</v>
      </c>
      <c r="E5157" s="1">
        <f t="shared" si="1"/>
        <v>6</v>
      </c>
      <c r="F5157" s="1" t="str">
        <f>VLOOKUP(E5157,State_code!$B$1:$C$56, 2, FALSE)</f>
        <v>CA</v>
      </c>
      <c r="G5157" s="1">
        <v>645.0</v>
      </c>
      <c r="H5157" s="1">
        <v>-2.0</v>
      </c>
      <c r="I5157" s="1" t="s">
        <v>5768</v>
      </c>
      <c r="J5157" s="5">
        <v>2.0</v>
      </c>
    </row>
    <row r="5158" hidden="1">
      <c r="A5158" s="1" t="s">
        <v>5769</v>
      </c>
      <c r="B5158" s="1">
        <v>468963.0</v>
      </c>
      <c r="C5158" s="1">
        <v>1.0</v>
      </c>
      <c r="D5158" s="1">
        <v>-2.0</v>
      </c>
      <c r="E5158" s="1">
        <f t="shared" si="1"/>
        <v>25</v>
      </c>
      <c r="F5158" s="1" t="str">
        <f>VLOOKUP(E5158,State_code!$B$1:$C$56, 2, FALSE)</f>
        <v>MA</v>
      </c>
      <c r="G5158" s="1">
        <v>2506.0</v>
      </c>
      <c r="H5158" s="1">
        <v>-2.0</v>
      </c>
      <c r="I5158" s="1" t="s">
        <v>5769</v>
      </c>
      <c r="J5158" s="5">
        <v>2.0</v>
      </c>
    </row>
    <row r="5159" hidden="1">
      <c r="A5159" s="1" t="s">
        <v>5770</v>
      </c>
      <c r="B5159" s="1">
        <v>469416.0</v>
      </c>
      <c r="C5159" s="1">
        <v>9.0</v>
      </c>
      <c r="D5159" s="1">
        <v>26.0</v>
      </c>
      <c r="E5159" s="1">
        <f t="shared" si="1"/>
        <v>72</v>
      </c>
      <c r="F5159" s="1" t="str">
        <f>VLOOKUP(E5159,State_code!$B$1:$C$56, 2, FALSE)</f>
        <v>PR</v>
      </c>
      <c r="G5159" s="1">
        <v>7298.0</v>
      </c>
      <c r="H5159" s="1">
        <v>-2.0</v>
      </c>
      <c r="I5159" s="1" t="s">
        <v>5770</v>
      </c>
      <c r="J5159" s="5">
        <v>2.0</v>
      </c>
    </row>
    <row r="5160" hidden="1">
      <c r="A5160" s="1" t="s">
        <v>5771</v>
      </c>
      <c r="B5160" s="1">
        <v>469610.0</v>
      </c>
      <c r="C5160" s="1">
        <v>6.0</v>
      </c>
      <c r="D5160" s="1">
        <v>-2.0</v>
      </c>
      <c r="E5160" s="1">
        <f t="shared" si="1"/>
        <v>4</v>
      </c>
      <c r="F5160" s="1" t="str">
        <f>VLOOKUP(E5160,State_code!$B$1:$C$56, 2, FALSE)</f>
        <v>AZ</v>
      </c>
      <c r="G5160" s="1">
        <v>408.0</v>
      </c>
      <c r="H5160" s="1">
        <v>-2.0</v>
      </c>
      <c r="I5160" s="1" t="s">
        <v>5771</v>
      </c>
      <c r="J5160" s="5">
        <v>2.0</v>
      </c>
    </row>
    <row r="5161" hidden="1">
      <c r="A5161" s="1" t="s">
        <v>5772</v>
      </c>
      <c r="B5161" s="1">
        <v>469629.0</v>
      </c>
      <c r="C5161" s="1">
        <v>6.0</v>
      </c>
      <c r="D5161" s="1">
        <v>-2.0</v>
      </c>
      <c r="E5161" s="1">
        <f t="shared" si="1"/>
        <v>40</v>
      </c>
      <c r="F5161" s="1" t="str">
        <f>VLOOKUP(E5161,State_code!$B$1:$C$56, 2, FALSE)</f>
        <v>OK</v>
      </c>
      <c r="G5161" s="1">
        <v>4001.0</v>
      </c>
      <c r="H5161" s="1">
        <v>-2.0</v>
      </c>
      <c r="I5161" s="1" t="s">
        <v>5772</v>
      </c>
      <c r="J5161" s="5">
        <v>2.0</v>
      </c>
    </row>
    <row r="5162" hidden="1">
      <c r="A5162" s="1" t="s">
        <v>5773</v>
      </c>
      <c r="B5162" s="1">
        <v>469911.0</v>
      </c>
      <c r="C5162" s="1">
        <v>5.0</v>
      </c>
      <c r="D5162" s="1">
        <v>-2.0</v>
      </c>
      <c r="E5162" s="1">
        <f t="shared" si="1"/>
        <v>22</v>
      </c>
      <c r="F5162" s="1" t="str">
        <f>VLOOKUP(E5162,State_code!$B$1:$C$56, 2, FALSE)</f>
        <v>LA</v>
      </c>
      <c r="G5162" s="1">
        <v>2205.0</v>
      </c>
      <c r="H5162" s="1">
        <v>-2.0</v>
      </c>
      <c r="I5162" s="1" t="s">
        <v>5773</v>
      </c>
      <c r="J5162" s="5">
        <v>2.0</v>
      </c>
    </row>
    <row r="5163" hidden="1">
      <c r="A5163" s="1" t="s">
        <v>5774</v>
      </c>
      <c r="B5163" s="1">
        <v>470038.0</v>
      </c>
      <c r="C5163" s="1">
        <v>8.0</v>
      </c>
      <c r="D5163" s="1">
        <v>-2.0</v>
      </c>
      <c r="E5163" s="1">
        <f t="shared" si="1"/>
        <v>6</v>
      </c>
      <c r="F5163" s="1" t="str">
        <f>VLOOKUP(E5163,State_code!$B$1:$C$56, 2, FALSE)</f>
        <v>CA</v>
      </c>
      <c r="G5163" s="1">
        <v>639.0</v>
      </c>
      <c r="H5163" s="1">
        <v>-2.0</v>
      </c>
      <c r="I5163" s="1" t="s">
        <v>5774</v>
      </c>
      <c r="J5163" s="5">
        <v>2.0</v>
      </c>
    </row>
    <row r="5164" hidden="1">
      <c r="A5164" s="1" t="s">
        <v>5775</v>
      </c>
      <c r="B5164" s="1">
        <v>470047.0</v>
      </c>
      <c r="C5164" s="1">
        <v>4.0</v>
      </c>
      <c r="D5164" s="1">
        <v>10.0</v>
      </c>
      <c r="E5164" s="1">
        <f t="shared" si="1"/>
        <v>20</v>
      </c>
      <c r="F5164" s="1" t="str">
        <f>VLOOKUP(E5164,State_code!$B$1:$C$56, 2, FALSE)</f>
        <v>KS</v>
      </c>
      <c r="G5164" s="1">
        <v>2001.0</v>
      </c>
      <c r="H5164" s="1">
        <v>-2.0</v>
      </c>
      <c r="I5164" s="1" t="s">
        <v>5775</v>
      </c>
      <c r="J5164" s="5">
        <v>2.0</v>
      </c>
    </row>
    <row r="5165" hidden="1">
      <c r="A5165" s="1" t="s">
        <v>5776</v>
      </c>
      <c r="B5165" s="1">
        <v>470296.0</v>
      </c>
      <c r="C5165" s="1">
        <v>6.0</v>
      </c>
      <c r="D5165" s="1">
        <v>-2.0</v>
      </c>
      <c r="E5165" s="1">
        <f t="shared" si="1"/>
        <v>48</v>
      </c>
      <c r="F5165" s="1" t="str">
        <f>VLOOKUP(E5165,State_code!$B$1:$C$56, 2, FALSE)</f>
        <v>TX</v>
      </c>
      <c r="G5165" s="1">
        <v>4827.0</v>
      </c>
      <c r="H5165" s="1">
        <v>-2.0</v>
      </c>
      <c r="I5165" s="1" t="s">
        <v>5776</v>
      </c>
      <c r="J5165" s="5">
        <v>2.0</v>
      </c>
    </row>
    <row r="5166" hidden="1">
      <c r="A5166" s="1" t="s">
        <v>5777</v>
      </c>
      <c r="B5166" s="1">
        <v>470393.0</v>
      </c>
      <c r="C5166" s="1">
        <v>3.0</v>
      </c>
      <c r="D5166" s="1">
        <v>-2.0</v>
      </c>
      <c r="E5166" s="1">
        <f t="shared" si="1"/>
        <v>17</v>
      </c>
      <c r="F5166" s="1" t="str">
        <f>VLOOKUP(E5166,State_code!$B$1:$C$56, 2, FALSE)</f>
        <v>IL</v>
      </c>
      <c r="G5166" s="1">
        <v>1709.0</v>
      </c>
      <c r="H5166" s="1">
        <v>-2.0</v>
      </c>
      <c r="I5166" s="1" t="s">
        <v>5777</v>
      </c>
      <c r="J5166" s="5">
        <v>2.0</v>
      </c>
    </row>
    <row r="5167" hidden="1">
      <c r="A5167" s="1" t="s">
        <v>5778</v>
      </c>
      <c r="B5167" s="1">
        <v>474863.0</v>
      </c>
      <c r="C5167" s="1">
        <v>8.0</v>
      </c>
      <c r="D5167" s="1">
        <v>19.0</v>
      </c>
      <c r="E5167" s="1">
        <f t="shared" si="1"/>
        <v>6</v>
      </c>
      <c r="F5167" s="1" t="str">
        <f>VLOOKUP(E5167,State_code!$B$1:$C$56, 2, FALSE)</f>
        <v>CA</v>
      </c>
      <c r="G5167" s="1">
        <v>631.0</v>
      </c>
      <c r="H5167" s="1">
        <v>88.0</v>
      </c>
      <c r="I5167" s="1" t="s">
        <v>5778</v>
      </c>
      <c r="J5167" s="5">
        <v>1.0</v>
      </c>
    </row>
    <row r="5168" hidden="1">
      <c r="A5168" s="1" t="s">
        <v>5779</v>
      </c>
      <c r="B5168" s="1">
        <v>474915.0</v>
      </c>
      <c r="C5168" s="1">
        <v>6.0</v>
      </c>
      <c r="D5168" s="1">
        <v>-2.0</v>
      </c>
      <c r="E5168" s="1">
        <f t="shared" si="1"/>
        <v>4</v>
      </c>
      <c r="F5168" s="1" t="str">
        <f>VLOOKUP(E5168,State_code!$B$1:$C$56, 2, FALSE)</f>
        <v>AZ</v>
      </c>
      <c r="G5168" s="1">
        <v>401.0</v>
      </c>
      <c r="H5168" s="1">
        <v>-2.0</v>
      </c>
      <c r="I5168" s="1" t="s">
        <v>5779</v>
      </c>
      <c r="J5168" s="5">
        <v>2.0</v>
      </c>
    </row>
    <row r="5169" hidden="1">
      <c r="A5169" s="1" t="s">
        <v>5780</v>
      </c>
      <c r="B5169" s="1">
        <v>474924.0</v>
      </c>
      <c r="C5169" s="1">
        <v>7.0</v>
      </c>
      <c r="D5169" s="1">
        <v>-2.0</v>
      </c>
      <c r="E5169" s="1">
        <f t="shared" si="1"/>
        <v>49</v>
      </c>
      <c r="F5169" s="1" t="str">
        <f>VLOOKUP(E5169,State_code!$B$1:$C$56, 2, FALSE)</f>
        <v>UT</v>
      </c>
      <c r="G5169" s="1">
        <v>4901.0</v>
      </c>
      <c r="H5169" s="1">
        <v>-2.0</v>
      </c>
      <c r="I5169" s="1" t="s">
        <v>5780</v>
      </c>
      <c r="J5169" s="5">
        <v>2.0</v>
      </c>
    </row>
    <row r="5170" hidden="1">
      <c r="A5170" s="1" t="s">
        <v>5781</v>
      </c>
      <c r="B5170" s="1">
        <v>475015.0</v>
      </c>
      <c r="C5170" s="1">
        <v>4.0</v>
      </c>
      <c r="D5170" s="1">
        <v>-2.0</v>
      </c>
      <c r="E5170" s="1">
        <f t="shared" si="1"/>
        <v>19</v>
      </c>
      <c r="F5170" s="1" t="str">
        <f>VLOOKUP(E5170,State_code!$B$1:$C$56, 2, FALSE)</f>
        <v>IA</v>
      </c>
      <c r="G5170" s="1">
        <v>1903.0</v>
      </c>
      <c r="H5170" s="1">
        <v>-2.0</v>
      </c>
      <c r="I5170" s="1" t="s">
        <v>5781</v>
      </c>
      <c r="J5170" s="5">
        <v>2.0</v>
      </c>
    </row>
    <row r="5171" hidden="1">
      <c r="A5171" s="1" t="s">
        <v>5782</v>
      </c>
      <c r="B5171" s="1">
        <v>475024.0</v>
      </c>
      <c r="C5171" s="1">
        <v>2.0</v>
      </c>
      <c r="D5171" s="1">
        <v>-2.0</v>
      </c>
      <c r="E5171" s="1">
        <f t="shared" si="1"/>
        <v>34</v>
      </c>
      <c r="F5171" s="1" t="str">
        <f>VLOOKUP(E5171,State_code!$B$1:$C$56, 2, FALSE)</f>
        <v>NJ</v>
      </c>
      <c r="G5171" s="1">
        <v>3403.0</v>
      </c>
      <c r="H5171" s="1">
        <v>-2.0</v>
      </c>
      <c r="I5171" s="1" t="s">
        <v>5782</v>
      </c>
      <c r="J5171" s="5">
        <v>2.0</v>
      </c>
    </row>
    <row r="5172" hidden="1">
      <c r="A5172" s="1" t="s">
        <v>5783</v>
      </c>
      <c r="B5172" s="1">
        <v>475033.0</v>
      </c>
      <c r="C5172" s="1">
        <v>2.0</v>
      </c>
      <c r="D5172" s="1">
        <v>32.0</v>
      </c>
      <c r="E5172" s="1">
        <f t="shared" si="1"/>
        <v>36</v>
      </c>
      <c r="F5172" s="1" t="str">
        <f>VLOOKUP(E5172,State_code!$B$1:$C$56, 2, FALSE)</f>
        <v>NY</v>
      </c>
      <c r="G5172" s="1">
        <v>3610.0</v>
      </c>
      <c r="H5172" s="1">
        <v>-2.0</v>
      </c>
      <c r="I5172" s="1" t="s">
        <v>5783</v>
      </c>
      <c r="J5172" s="5">
        <v>4.0</v>
      </c>
    </row>
    <row r="5173" hidden="1">
      <c r="A5173" s="1" t="s">
        <v>5784</v>
      </c>
      <c r="B5173" s="1">
        <v>475060.0</v>
      </c>
      <c r="C5173" s="1">
        <v>5.0</v>
      </c>
      <c r="D5173" s="1">
        <v>13.0</v>
      </c>
      <c r="E5173" s="1">
        <f t="shared" si="1"/>
        <v>13</v>
      </c>
      <c r="F5173" s="1" t="str">
        <f>VLOOKUP(E5173,State_code!$B$1:$C$56, 2, FALSE)</f>
        <v>GA</v>
      </c>
      <c r="G5173" s="1">
        <v>1308.0</v>
      </c>
      <c r="H5173" s="1">
        <v>-2.0</v>
      </c>
      <c r="I5173" s="1" t="s">
        <v>5784</v>
      </c>
      <c r="J5173" s="5">
        <v>2.0</v>
      </c>
    </row>
    <row r="5174" hidden="1">
      <c r="A5174" s="1" t="s">
        <v>5785</v>
      </c>
      <c r="B5174" s="1">
        <v>475121.0</v>
      </c>
      <c r="C5174" s="1">
        <v>5.0</v>
      </c>
      <c r="D5174" s="1">
        <v>17.0</v>
      </c>
      <c r="E5174" s="1">
        <f t="shared" si="1"/>
        <v>13</v>
      </c>
      <c r="F5174" s="1" t="str">
        <f>VLOOKUP(E5174,State_code!$B$1:$C$56, 2, FALSE)</f>
        <v>GA</v>
      </c>
      <c r="G5174" s="1">
        <v>1301.0</v>
      </c>
      <c r="H5174" s="1">
        <v>-2.0</v>
      </c>
      <c r="I5174" s="1" t="s">
        <v>5785</v>
      </c>
      <c r="J5174" s="5">
        <v>2.0</v>
      </c>
    </row>
    <row r="5175" hidden="1">
      <c r="A5175" s="1" t="s">
        <v>5786</v>
      </c>
      <c r="B5175" s="1">
        <v>475176.0</v>
      </c>
      <c r="C5175" s="1">
        <v>8.0</v>
      </c>
      <c r="D5175" s="1">
        <v>9.0</v>
      </c>
      <c r="E5175" s="1">
        <f t="shared" si="1"/>
        <v>6</v>
      </c>
      <c r="F5175" s="1" t="str">
        <f>VLOOKUP(E5175,State_code!$B$1:$C$56, 2, FALSE)</f>
        <v>CA</v>
      </c>
      <c r="G5175" s="1">
        <v>648.0</v>
      </c>
      <c r="H5175" s="1">
        <v>-2.0</v>
      </c>
      <c r="I5175" s="1" t="s">
        <v>5786</v>
      </c>
      <c r="J5175" s="5">
        <v>2.0</v>
      </c>
    </row>
    <row r="5176" hidden="1">
      <c r="A5176" s="1" t="s">
        <v>5787</v>
      </c>
      <c r="B5176" s="1">
        <v>475200.0</v>
      </c>
      <c r="C5176" s="1">
        <v>8.0</v>
      </c>
      <c r="D5176" s="1">
        <v>22.0</v>
      </c>
      <c r="E5176" s="1">
        <f t="shared" si="1"/>
        <v>53</v>
      </c>
      <c r="F5176" s="1" t="str">
        <f>VLOOKUP(E5176,State_code!$B$1:$C$56, 2, FALSE)</f>
        <v>WA</v>
      </c>
      <c r="G5176" s="1">
        <v>5305.0</v>
      </c>
      <c r="H5176" s="1">
        <v>103.0</v>
      </c>
      <c r="I5176" s="1" t="s">
        <v>5787</v>
      </c>
      <c r="J5176" s="5">
        <v>2.0</v>
      </c>
    </row>
    <row r="5177" hidden="1">
      <c r="A5177" s="1" t="s">
        <v>5788</v>
      </c>
      <c r="B5177" s="1">
        <v>475228.0</v>
      </c>
      <c r="C5177" s="1">
        <v>8.0</v>
      </c>
      <c r="D5177" s="1">
        <v>31.0</v>
      </c>
      <c r="E5177" s="1">
        <f t="shared" si="1"/>
        <v>6</v>
      </c>
      <c r="F5177" s="1" t="str">
        <f>VLOOKUP(E5177,State_code!$B$1:$C$56, 2, FALSE)</f>
        <v>CA</v>
      </c>
      <c r="G5177" s="1">
        <v>624.0</v>
      </c>
      <c r="H5177" s="1">
        <v>-2.0</v>
      </c>
      <c r="I5177" s="1" t="s">
        <v>5788</v>
      </c>
      <c r="J5177" s="5">
        <v>2.0</v>
      </c>
    </row>
    <row r="5178" hidden="1">
      <c r="A5178" s="1" t="s">
        <v>5789</v>
      </c>
      <c r="B5178" s="1">
        <v>475237.0</v>
      </c>
      <c r="C5178" s="1">
        <v>8.0</v>
      </c>
      <c r="D5178" s="1">
        <v>-2.0</v>
      </c>
      <c r="E5178" s="1">
        <f t="shared" si="1"/>
        <v>6</v>
      </c>
      <c r="F5178" s="1" t="str">
        <f>VLOOKUP(E5178,State_code!$B$1:$C$56, 2, FALSE)</f>
        <v>CA</v>
      </c>
      <c r="G5178" s="1">
        <v>648.0</v>
      </c>
      <c r="H5178" s="1">
        <v>54.0</v>
      </c>
      <c r="I5178" s="1" t="s">
        <v>5789</v>
      </c>
      <c r="J5178" s="5">
        <v>2.0</v>
      </c>
    </row>
    <row r="5179" hidden="1">
      <c r="A5179" s="1" t="s">
        <v>5790</v>
      </c>
      <c r="B5179" s="1">
        <v>475273.0</v>
      </c>
      <c r="C5179" s="1">
        <v>1.0</v>
      </c>
      <c r="D5179" s="1">
        <v>20.0</v>
      </c>
      <c r="E5179" s="1">
        <f t="shared" si="1"/>
        <v>25</v>
      </c>
      <c r="F5179" s="1" t="str">
        <f>VLOOKUP(E5179,State_code!$B$1:$C$56, 2, FALSE)</f>
        <v>MA</v>
      </c>
      <c r="G5179" s="1">
        <v>2501.0</v>
      </c>
      <c r="H5179" s="1">
        <v>-2.0</v>
      </c>
      <c r="I5179" s="1" t="s">
        <v>5790</v>
      </c>
      <c r="J5179" s="5">
        <v>2.0</v>
      </c>
    </row>
    <row r="5180" hidden="1">
      <c r="A5180" s="1" t="s">
        <v>5791</v>
      </c>
      <c r="B5180" s="1">
        <v>475282.0</v>
      </c>
      <c r="C5180" s="1">
        <v>8.0</v>
      </c>
      <c r="D5180" s="1">
        <v>-2.0</v>
      </c>
      <c r="E5180" s="1">
        <f t="shared" si="1"/>
        <v>6</v>
      </c>
      <c r="F5180" s="1" t="str">
        <f>VLOOKUP(E5180,State_code!$B$1:$C$56, 2, FALSE)</f>
        <v>CA</v>
      </c>
      <c r="G5180" s="1">
        <v>632.0</v>
      </c>
      <c r="H5180" s="1">
        <v>-2.0</v>
      </c>
      <c r="I5180" s="1" t="s">
        <v>5791</v>
      </c>
      <c r="J5180" s="5">
        <v>1.0</v>
      </c>
    </row>
    <row r="5181" hidden="1">
      <c r="A5181" s="1" t="s">
        <v>5792</v>
      </c>
      <c r="B5181" s="1">
        <v>475325.0</v>
      </c>
      <c r="C5181" s="1">
        <v>8.0</v>
      </c>
      <c r="D5181" s="1">
        <v>-2.0</v>
      </c>
      <c r="E5181" s="1">
        <f t="shared" si="1"/>
        <v>32</v>
      </c>
      <c r="F5181" s="1" t="str">
        <f>VLOOKUP(E5181,State_code!$B$1:$C$56, 2, FALSE)</f>
        <v>NV</v>
      </c>
      <c r="G5181" s="1">
        <v>3204.0</v>
      </c>
      <c r="H5181" s="1">
        <v>-2.0</v>
      </c>
      <c r="I5181" s="1" t="s">
        <v>5792</v>
      </c>
      <c r="J5181" s="5">
        <v>2.0</v>
      </c>
    </row>
    <row r="5182" hidden="1">
      <c r="A5182" s="1" t="s">
        <v>5793</v>
      </c>
      <c r="B5182" s="1">
        <v>475398.0</v>
      </c>
      <c r="C5182" s="1">
        <v>5.0</v>
      </c>
      <c r="D5182" s="1">
        <v>24.0</v>
      </c>
      <c r="E5182" s="1">
        <f t="shared" si="1"/>
        <v>54</v>
      </c>
      <c r="F5182" s="1" t="str">
        <f>VLOOKUP(E5182,State_code!$B$1:$C$56, 2, FALSE)</f>
        <v>WV</v>
      </c>
      <c r="G5182" s="1">
        <v>5402.0</v>
      </c>
      <c r="H5182" s="1">
        <v>30.0</v>
      </c>
      <c r="I5182" s="1" t="s">
        <v>5793</v>
      </c>
      <c r="J5182" s="5">
        <v>2.0</v>
      </c>
    </row>
    <row r="5183" hidden="1">
      <c r="A5183" s="1" t="s">
        <v>5794</v>
      </c>
      <c r="B5183" s="1">
        <v>475404.0</v>
      </c>
      <c r="C5183" s="1">
        <v>2.0</v>
      </c>
      <c r="D5183" s="1">
        <v>-2.0</v>
      </c>
      <c r="E5183" s="1">
        <f t="shared" si="1"/>
        <v>36</v>
      </c>
      <c r="F5183" s="1" t="str">
        <f>VLOOKUP(E5183,State_code!$B$1:$C$56, 2, FALSE)</f>
        <v>NY</v>
      </c>
      <c r="G5183" s="1">
        <v>3616.0</v>
      </c>
      <c r="H5183" s="1">
        <v>-2.0</v>
      </c>
      <c r="I5183" s="1" t="s">
        <v>5794</v>
      </c>
      <c r="J5183" s="5">
        <v>2.0</v>
      </c>
    </row>
    <row r="5184" hidden="1">
      <c r="A5184" s="1" t="s">
        <v>5795</v>
      </c>
      <c r="B5184" s="1">
        <v>475422.0</v>
      </c>
      <c r="C5184" s="1">
        <v>2.0</v>
      </c>
      <c r="D5184" s="1">
        <v>10.0</v>
      </c>
      <c r="E5184" s="1">
        <f t="shared" si="1"/>
        <v>36</v>
      </c>
      <c r="F5184" s="1" t="str">
        <f>VLOOKUP(E5184,State_code!$B$1:$C$56, 2, FALSE)</f>
        <v>NY</v>
      </c>
      <c r="G5184" s="1">
        <v>3624.0</v>
      </c>
      <c r="H5184" s="1">
        <v>-2.0</v>
      </c>
      <c r="I5184" s="1" t="s">
        <v>5795</v>
      </c>
      <c r="J5184" s="5">
        <v>2.0</v>
      </c>
    </row>
    <row r="5185" hidden="1">
      <c r="A5185" s="1" t="s">
        <v>5796</v>
      </c>
      <c r="B5185" s="1">
        <v>475431.0</v>
      </c>
      <c r="C5185" s="1">
        <v>2.0</v>
      </c>
      <c r="D5185" s="1">
        <v>-2.0</v>
      </c>
      <c r="E5185" s="1">
        <f t="shared" si="1"/>
        <v>34</v>
      </c>
      <c r="F5185" s="1" t="str">
        <f>VLOOKUP(E5185,State_code!$B$1:$C$56, 2, FALSE)</f>
        <v>NJ</v>
      </c>
      <c r="G5185" s="1">
        <v>3401.0</v>
      </c>
      <c r="H5185" s="1">
        <v>-2.0</v>
      </c>
      <c r="I5185" s="1" t="s">
        <v>5796</v>
      </c>
      <c r="J5185" s="5">
        <v>2.0</v>
      </c>
    </row>
    <row r="5186" hidden="1">
      <c r="A5186" s="1" t="s">
        <v>5797</v>
      </c>
      <c r="B5186" s="1">
        <v>475468.0</v>
      </c>
      <c r="C5186" s="1">
        <v>2.0</v>
      </c>
      <c r="D5186" s="1">
        <v>-2.0</v>
      </c>
      <c r="E5186" s="1">
        <f t="shared" si="1"/>
        <v>34</v>
      </c>
      <c r="F5186" s="1" t="str">
        <f>VLOOKUP(E5186,State_code!$B$1:$C$56, 2, FALSE)</f>
        <v>NJ</v>
      </c>
      <c r="G5186" s="1">
        <v>3411.0</v>
      </c>
      <c r="H5186" s="1">
        <v>-2.0</v>
      </c>
      <c r="I5186" s="1" t="s">
        <v>5797</v>
      </c>
      <c r="J5186" s="5">
        <v>2.0</v>
      </c>
    </row>
    <row r="5187" hidden="1">
      <c r="A5187" s="1" t="s">
        <v>4350</v>
      </c>
      <c r="B5187" s="1">
        <v>475477.0</v>
      </c>
      <c r="C5187" s="1">
        <v>5.0</v>
      </c>
      <c r="D5187" s="1">
        <v>8.0</v>
      </c>
      <c r="E5187" s="1">
        <f t="shared" si="1"/>
        <v>12</v>
      </c>
      <c r="F5187" s="1" t="str">
        <f>VLOOKUP(E5187,State_code!$B$1:$C$56, 2, FALSE)</f>
        <v>FL</v>
      </c>
      <c r="G5187" s="1">
        <v>1225.0</v>
      </c>
      <c r="H5187" s="1">
        <v>-2.0</v>
      </c>
      <c r="I5187" s="1" t="s">
        <v>4350</v>
      </c>
      <c r="J5187" s="5">
        <v>2.0</v>
      </c>
    </row>
    <row r="5188" hidden="1">
      <c r="A5188" s="1" t="s">
        <v>5798</v>
      </c>
      <c r="B5188" s="1">
        <v>475486.0</v>
      </c>
      <c r="C5188" s="1">
        <v>6.0</v>
      </c>
      <c r="D5188" s="1">
        <v>-2.0</v>
      </c>
      <c r="E5188" s="1">
        <f t="shared" si="1"/>
        <v>48</v>
      </c>
      <c r="F5188" s="1" t="str">
        <f>VLOOKUP(E5188,State_code!$B$1:$C$56, 2, FALSE)</f>
        <v>TX</v>
      </c>
      <c r="G5188" s="1">
        <v>4825.0</v>
      </c>
      <c r="H5188" s="1">
        <v>-2.0</v>
      </c>
      <c r="I5188" s="1" t="s">
        <v>5798</v>
      </c>
      <c r="J5188" s="5">
        <v>2.0</v>
      </c>
    </row>
    <row r="5189" hidden="1">
      <c r="A5189" s="1" t="s">
        <v>5799</v>
      </c>
      <c r="B5189" s="1">
        <v>475495.0</v>
      </c>
      <c r="C5189" s="1">
        <v>7.0</v>
      </c>
      <c r="D5189" s="1">
        <v>26.0</v>
      </c>
      <c r="E5189" s="1">
        <f t="shared" si="1"/>
        <v>49</v>
      </c>
      <c r="F5189" s="1" t="str">
        <f>VLOOKUP(E5189,State_code!$B$1:$C$56, 2, FALSE)</f>
        <v>UT</v>
      </c>
      <c r="G5189" s="1">
        <v>4903.0</v>
      </c>
      <c r="H5189" s="1">
        <v>-2.0</v>
      </c>
      <c r="I5189" s="1" t="s">
        <v>5799</v>
      </c>
      <c r="J5189" s="5">
        <v>2.0</v>
      </c>
    </row>
    <row r="5190" hidden="1">
      <c r="A5190" s="1" t="s">
        <v>5800</v>
      </c>
      <c r="B5190" s="1">
        <v>475547.0</v>
      </c>
      <c r="C5190" s="1">
        <v>5.0</v>
      </c>
      <c r="D5190" s="1">
        <v>-2.0</v>
      </c>
      <c r="E5190" s="1">
        <f t="shared" si="1"/>
        <v>12</v>
      </c>
      <c r="F5190" s="1" t="str">
        <f>VLOOKUP(E5190,State_code!$B$1:$C$56, 2, FALSE)</f>
        <v>FL</v>
      </c>
      <c r="G5190" s="1">
        <v>1219.0</v>
      </c>
      <c r="H5190" s="1">
        <v>-2.0</v>
      </c>
      <c r="I5190" s="1" t="s">
        <v>5800</v>
      </c>
      <c r="J5190" s="5">
        <v>3.0</v>
      </c>
    </row>
    <row r="5191" hidden="1">
      <c r="A5191" s="1" t="s">
        <v>5801</v>
      </c>
      <c r="B5191" s="1">
        <v>475556.0</v>
      </c>
      <c r="C5191" s="1">
        <v>5.0</v>
      </c>
      <c r="D5191" s="1">
        <v>-2.0</v>
      </c>
      <c r="E5191" s="1">
        <f t="shared" si="1"/>
        <v>37</v>
      </c>
      <c r="F5191" s="1" t="str">
        <f>VLOOKUP(E5191,State_code!$B$1:$C$56, 2, FALSE)</f>
        <v>NC</v>
      </c>
      <c r="G5191" s="1">
        <v>3702.0</v>
      </c>
      <c r="H5191" s="1">
        <v>-2.0</v>
      </c>
      <c r="I5191" s="1" t="s">
        <v>5801</v>
      </c>
      <c r="J5191" s="5">
        <v>2.0</v>
      </c>
    </row>
    <row r="5192">
      <c r="A5192" s="1" t="s">
        <v>5802</v>
      </c>
      <c r="B5192" s="1">
        <v>475565.0</v>
      </c>
      <c r="C5192" s="1">
        <v>2.0</v>
      </c>
      <c r="D5192" s="1">
        <v>1.0</v>
      </c>
      <c r="E5192" s="1">
        <f t="shared" si="1"/>
        <v>36</v>
      </c>
      <c r="F5192" s="1" t="str">
        <f>VLOOKUP(E5192,State_code!$B$1:$C$56, 2, FALSE)</f>
        <v>NY</v>
      </c>
      <c r="G5192" s="1">
        <v>3612.0</v>
      </c>
      <c r="H5192" s="1">
        <v>-2.0</v>
      </c>
      <c r="I5192" s="1" t="s">
        <v>5802</v>
      </c>
      <c r="J5192" s="5">
        <v>2.0</v>
      </c>
    </row>
    <row r="5193" hidden="1">
      <c r="A5193" s="1" t="s">
        <v>5803</v>
      </c>
      <c r="B5193" s="1">
        <v>475574.0</v>
      </c>
      <c r="C5193" s="1">
        <v>3.0</v>
      </c>
      <c r="D5193" s="1">
        <v>-2.0</v>
      </c>
      <c r="E5193" s="1">
        <f t="shared" si="1"/>
        <v>18</v>
      </c>
      <c r="F5193" s="1" t="str">
        <f>VLOOKUP(E5193,State_code!$B$1:$C$56, 2, FALSE)</f>
        <v>IN</v>
      </c>
      <c r="G5193" s="1">
        <v>1801.0</v>
      </c>
      <c r="H5193" s="1">
        <v>-2.0</v>
      </c>
      <c r="I5193" s="1" t="s">
        <v>5803</v>
      </c>
      <c r="J5193" s="5">
        <v>4.0</v>
      </c>
    </row>
    <row r="5194" hidden="1">
      <c r="A5194" s="1" t="s">
        <v>5804</v>
      </c>
      <c r="B5194" s="1">
        <v>475608.0</v>
      </c>
      <c r="C5194" s="1">
        <v>6.0</v>
      </c>
      <c r="D5194" s="1">
        <v>22.0</v>
      </c>
      <c r="E5194" s="1">
        <f t="shared" si="1"/>
        <v>48</v>
      </c>
      <c r="F5194" s="1" t="str">
        <f>VLOOKUP(E5194,State_code!$B$1:$C$56, 2, FALSE)</f>
        <v>TX</v>
      </c>
      <c r="G5194" s="1">
        <v>4830.0</v>
      </c>
      <c r="H5194" s="1">
        <v>75.0</v>
      </c>
      <c r="I5194" s="1" t="s">
        <v>5804</v>
      </c>
      <c r="J5194" s="5">
        <v>2.0</v>
      </c>
    </row>
    <row r="5195" hidden="1">
      <c r="A5195" s="1" t="s">
        <v>5805</v>
      </c>
      <c r="B5195" s="1">
        <v>475635.0</v>
      </c>
      <c r="C5195" s="1">
        <v>8.0</v>
      </c>
      <c r="D5195" s="1">
        <v>32.0</v>
      </c>
      <c r="E5195" s="1">
        <f t="shared" si="1"/>
        <v>6</v>
      </c>
      <c r="F5195" s="1" t="str">
        <f>VLOOKUP(E5195,State_code!$B$1:$C$56, 2, FALSE)</f>
        <v>CA</v>
      </c>
      <c r="G5195" s="1">
        <v>636.0</v>
      </c>
      <c r="H5195" s="1">
        <v>-2.0</v>
      </c>
      <c r="I5195" s="1" t="s">
        <v>5805</v>
      </c>
      <c r="J5195" s="5">
        <v>2.0</v>
      </c>
    </row>
    <row r="5196" hidden="1">
      <c r="A5196" s="1" t="s">
        <v>5806</v>
      </c>
      <c r="B5196" s="1">
        <v>475653.0</v>
      </c>
      <c r="C5196" s="1">
        <v>3.0</v>
      </c>
      <c r="D5196" s="1">
        <v>-2.0</v>
      </c>
      <c r="E5196" s="1">
        <f t="shared" si="1"/>
        <v>17</v>
      </c>
      <c r="F5196" s="1" t="str">
        <f>VLOOKUP(E5196,State_code!$B$1:$C$56, 2, FALSE)</f>
        <v>IL</v>
      </c>
      <c r="G5196" s="1">
        <v>1713.0</v>
      </c>
      <c r="H5196" s="1">
        <v>-2.0</v>
      </c>
      <c r="I5196" s="1" t="s">
        <v>5806</v>
      </c>
      <c r="J5196" s="5">
        <v>2.0</v>
      </c>
    </row>
    <row r="5197" hidden="1">
      <c r="A5197" s="1" t="s">
        <v>5807</v>
      </c>
      <c r="B5197" s="1">
        <v>475662.0</v>
      </c>
      <c r="C5197" s="1">
        <v>6.0</v>
      </c>
      <c r="D5197" s="1">
        <v>-2.0</v>
      </c>
      <c r="E5197" s="1">
        <f t="shared" si="1"/>
        <v>48</v>
      </c>
      <c r="F5197" s="1" t="str">
        <f>VLOOKUP(E5197,State_code!$B$1:$C$56, 2, FALSE)</f>
        <v>TX</v>
      </c>
      <c r="G5197" s="1">
        <v>4815.0</v>
      </c>
      <c r="H5197" s="1">
        <v>-2.0</v>
      </c>
      <c r="I5197" s="1" t="s">
        <v>5807</v>
      </c>
      <c r="J5197" s="5">
        <v>2.0</v>
      </c>
    </row>
    <row r="5198" hidden="1">
      <c r="A5198" s="1" t="s">
        <v>5808</v>
      </c>
      <c r="B5198" s="1">
        <v>475705.0</v>
      </c>
      <c r="C5198" s="1">
        <v>8.0</v>
      </c>
      <c r="D5198" s="1">
        <v>-2.0</v>
      </c>
      <c r="E5198" s="1">
        <f t="shared" si="1"/>
        <v>6</v>
      </c>
      <c r="F5198" s="1" t="str">
        <f>VLOOKUP(E5198,State_code!$B$1:$C$56, 2, FALSE)</f>
        <v>CA</v>
      </c>
      <c r="G5198" s="1">
        <v>632.0</v>
      </c>
      <c r="H5198" s="1">
        <v>-2.0</v>
      </c>
      <c r="I5198" s="1" t="s">
        <v>5808</v>
      </c>
      <c r="J5198" s="5">
        <v>2.0</v>
      </c>
    </row>
    <row r="5199" hidden="1">
      <c r="A5199" s="1" t="s">
        <v>5809</v>
      </c>
      <c r="B5199" s="1">
        <v>475714.0</v>
      </c>
      <c r="C5199" s="1">
        <v>5.0</v>
      </c>
      <c r="D5199" s="1">
        <v>10.0</v>
      </c>
      <c r="E5199" s="1">
        <f t="shared" si="1"/>
        <v>12</v>
      </c>
      <c r="F5199" s="1" t="str">
        <f>VLOOKUP(E5199,State_code!$B$1:$C$56, 2, FALSE)</f>
        <v>FL</v>
      </c>
      <c r="G5199" s="1">
        <v>1228.0</v>
      </c>
      <c r="H5199" s="1">
        <v>-2.0</v>
      </c>
      <c r="I5199" s="1" t="s">
        <v>5809</v>
      </c>
      <c r="J5199" s="5">
        <v>2.0</v>
      </c>
    </row>
    <row r="5200" hidden="1">
      <c r="A5200" s="1" t="s">
        <v>5810</v>
      </c>
      <c r="B5200" s="1">
        <v>475723.0</v>
      </c>
      <c r="C5200" s="1">
        <v>7.0</v>
      </c>
      <c r="D5200" s="1">
        <v>-2.0</v>
      </c>
      <c r="E5200" s="1">
        <f t="shared" si="1"/>
        <v>49</v>
      </c>
      <c r="F5200" s="1" t="str">
        <f>VLOOKUP(E5200,State_code!$B$1:$C$56, 2, FALSE)</f>
        <v>UT</v>
      </c>
      <c r="G5200" s="1">
        <v>4902.0</v>
      </c>
      <c r="H5200" s="1">
        <v>-2.0</v>
      </c>
      <c r="I5200" s="1" t="s">
        <v>5810</v>
      </c>
      <c r="J5200" s="5">
        <v>2.0</v>
      </c>
    </row>
    <row r="5201" hidden="1">
      <c r="A5201" s="1" t="s">
        <v>5811</v>
      </c>
      <c r="B5201" s="1">
        <v>475732.0</v>
      </c>
      <c r="C5201" s="1">
        <v>5.0</v>
      </c>
      <c r="D5201" s="1">
        <v>26.0</v>
      </c>
      <c r="E5201" s="1">
        <f t="shared" si="1"/>
        <v>13</v>
      </c>
      <c r="F5201" s="1" t="str">
        <f>VLOOKUP(E5201,State_code!$B$1:$C$56, 2, FALSE)</f>
        <v>GA</v>
      </c>
      <c r="G5201" s="1">
        <v>1305.0</v>
      </c>
      <c r="H5201" s="1">
        <v>-2.0</v>
      </c>
      <c r="I5201" s="1" t="s">
        <v>5811</v>
      </c>
      <c r="J5201" s="5">
        <v>3.0</v>
      </c>
    </row>
    <row r="5202" hidden="1">
      <c r="A5202" s="1" t="s">
        <v>5812</v>
      </c>
      <c r="B5202" s="1">
        <v>475741.0</v>
      </c>
      <c r="C5202" s="1">
        <v>3.0</v>
      </c>
      <c r="D5202" s="1">
        <v>26.0</v>
      </c>
      <c r="E5202" s="1">
        <f t="shared" si="1"/>
        <v>18</v>
      </c>
      <c r="F5202" s="1" t="str">
        <f>VLOOKUP(E5202,State_code!$B$1:$C$56, 2, FALSE)</f>
        <v>IN</v>
      </c>
      <c r="G5202" s="1">
        <v>1807.0</v>
      </c>
      <c r="H5202" s="1">
        <v>-2.0</v>
      </c>
      <c r="I5202" s="1" t="s">
        <v>5812</v>
      </c>
      <c r="J5202" s="5">
        <v>2.0</v>
      </c>
    </row>
    <row r="5203" hidden="1">
      <c r="A5203" s="1" t="s">
        <v>5813</v>
      </c>
      <c r="B5203" s="1">
        <v>475839.0</v>
      </c>
      <c r="C5203" s="1">
        <v>6.0</v>
      </c>
      <c r="D5203" s="1">
        <v>12.0</v>
      </c>
      <c r="E5203" s="1">
        <f t="shared" si="1"/>
        <v>4</v>
      </c>
      <c r="F5203" s="1" t="str">
        <f>VLOOKUP(E5203,State_code!$B$1:$C$56, 2, FALSE)</f>
        <v>AZ</v>
      </c>
      <c r="G5203" s="1">
        <v>404.0</v>
      </c>
      <c r="H5203" s="1">
        <v>-2.0</v>
      </c>
      <c r="I5203" s="1" t="s">
        <v>5813</v>
      </c>
      <c r="J5203" s="5">
        <v>3.0</v>
      </c>
    </row>
    <row r="5204" hidden="1">
      <c r="A5204" s="1" t="s">
        <v>5067</v>
      </c>
      <c r="B5204" s="1">
        <v>476063.0</v>
      </c>
      <c r="C5204" s="1">
        <v>5.0</v>
      </c>
      <c r="D5204" s="1">
        <v>-2.0</v>
      </c>
      <c r="E5204" s="1">
        <f t="shared" si="1"/>
        <v>12</v>
      </c>
      <c r="F5204" s="1" t="str">
        <f>VLOOKUP(E5204,State_code!$B$1:$C$56, 2, FALSE)</f>
        <v>FL</v>
      </c>
      <c r="G5204" s="1">
        <v>1205.0</v>
      </c>
      <c r="H5204" s="1">
        <v>-2.0</v>
      </c>
      <c r="I5204" s="1" t="s">
        <v>5067</v>
      </c>
      <c r="J5204" s="5">
        <v>2.0</v>
      </c>
    </row>
    <row r="5205" hidden="1">
      <c r="A5205" s="1" t="s">
        <v>5814</v>
      </c>
      <c r="B5205" s="1">
        <v>476179.0</v>
      </c>
      <c r="C5205" s="1">
        <v>5.0</v>
      </c>
      <c r="D5205" s="1">
        <v>-2.0</v>
      </c>
      <c r="E5205" s="1">
        <f t="shared" si="1"/>
        <v>51</v>
      </c>
      <c r="F5205" s="1" t="str">
        <f>VLOOKUP(E5205,State_code!$B$1:$C$56, 2, FALSE)</f>
        <v>VA</v>
      </c>
      <c r="G5205" s="1">
        <v>5102.0</v>
      </c>
      <c r="H5205" s="1">
        <v>-2.0</v>
      </c>
      <c r="I5205" s="1" t="s">
        <v>5814</v>
      </c>
      <c r="J5205" s="5">
        <v>2.0</v>
      </c>
    </row>
    <row r="5206" hidden="1">
      <c r="A5206" s="1" t="s">
        <v>5815</v>
      </c>
      <c r="B5206" s="1">
        <v>476230.0</v>
      </c>
      <c r="C5206" s="1">
        <v>5.0</v>
      </c>
      <c r="D5206" s="1">
        <v>-2.0</v>
      </c>
      <c r="E5206" s="1">
        <f t="shared" si="1"/>
        <v>54</v>
      </c>
      <c r="F5206" s="1" t="str">
        <f>VLOOKUP(E5206,State_code!$B$1:$C$56, 2, FALSE)</f>
        <v>WV</v>
      </c>
      <c r="G5206" s="1">
        <v>5402.0</v>
      </c>
      <c r="H5206" s="1">
        <v>-2.0</v>
      </c>
      <c r="I5206" s="1" t="s">
        <v>5815</v>
      </c>
      <c r="J5206" s="5">
        <v>2.0</v>
      </c>
    </row>
    <row r="5207" hidden="1">
      <c r="A5207" s="1" t="s">
        <v>5816</v>
      </c>
      <c r="B5207" s="1">
        <v>476355.0</v>
      </c>
      <c r="C5207" s="1">
        <v>2.0</v>
      </c>
      <c r="D5207" s="1">
        <v>-2.0</v>
      </c>
      <c r="E5207" s="1">
        <f t="shared" si="1"/>
        <v>36</v>
      </c>
      <c r="F5207" s="1" t="str">
        <f>VLOOKUP(E5207,State_code!$B$1:$C$56, 2, FALSE)</f>
        <v>NY</v>
      </c>
      <c r="G5207" s="1">
        <v>3607.0</v>
      </c>
      <c r="H5207" s="1">
        <v>-2.0</v>
      </c>
      <c r="I5207" s="1" t="s">
        <v>5816</v>
      </c>
      <c r="J5207" s="5">
        <v>2.0</v>
      </c>
    </row>
    <row r="5208" hidden="1">
      <c r="A5208" s="1" t="s">
        <v>5817</v>
      </c>
      <c r="B5208" s="1">
        <v>476489.0</v>
      </c>
      <c r="C5208" s="1">
        <v>3.0</v>
      </c>
      <c r="D5208" s="1">
        <v>-2.0</v>
      </c>
      <c r="E5208" s="1">
        <f t="shared" si="1"/>
        <v>17</v>
      </c>
      <c r="F5208" s="1" t="str">
        <f>VLOOKUP(E5208,State_code!$B$1:$C$56, 2, FALSE)</f>
        <v>IL</v>
      </c>
      <c r="G5208" s="1">
        <v>1701.0</v>
      </c>
      <c r="H5208" s="1">
        <v>-2.0</v>
      </c>
      <c r="I5208" s="1" t="s">
        <v>5817</v>
      </c>
      <c r="J5208" s="5">
        <v>2.0</v>
      </c>
    </row>
    <row r="5209" hidden="1">
      <c r="A5209" s="1" t="s">
        <v>5818</v>
      </c>
      <c r="B5209" s="1">
        <v>476498.0</v>
      </c>
      <c r="C5209" s="1">
        <v>5.0</v>
      </c>
      <c r="D5209" s="1">
        <v>-2.0</v>
      </c>
      <c r="E5209" s="1">
        <f t="shared" si="1"/>
        <v>12</v>
      </c>
      <c r="F5209" s="1" t="str">
        <f>VLOOKUP(E5209,State_code!$B$1:$C$56, 2, FALSE)</f>
        <v>FL</v>
      </c>
      <c r="G5209" s="1">
        <v>1226.0</v>
      </c>
      <c r="H5209" s="1">
        <v>-2.0</v>
      </c>
      <c r="I5209" s="1" t="s">
        <v>5818</v>
      </c>
      <c r="J5209" s="5">
        <v>2.0</v>
      </c>
    </row>
    <row r="5210" hidden="1">
      <c r="A5210" s="1" t="s">
        <v>5819</v>
      </c>
      <c r="B5210" s="1">
        <v>476513.0</v>
      </c>
      <c r="C5210" s="1">
        <v>8.0</v>
      </c>
      <c r="D5210" s="1">
        <v>-2.0</v>
      </c>
      <c r="E5210" s="1">
        <f t="shared" si="1"/>
        <v>6</v>
      </c>
      <c r="F5210" s="1" t="str">
        <f>VLOOKUP(E5210,State_code!$B$1:$C$56, 2, FALSE)</f>
        <v>CA</v>
      </c>
      <c r="G5210" s="1">
        <v>627.0</v>
      </c>
      <c r="H5210" s="1">
        <v>-2.0</v>
      </c>
      <c r="I5210" s="1" t="s">
        <v>5819</v>
      </c>
      <c r="J5210" s="5">
        <v>2.0</v>
      </c>
    </row>
    <row r="5211" hidden="1">
      <c r="A5211" s="1" t="s">
        <v>5820</v>
      </c>
      <c r="B5211" s="1">
        <v>476540.0</v>
      </c>
      <c r="C5211" s="1">
        <v>6.0</v>
      </c>
      <c r="D5211" s="1">
        <v>-2.0</v>
      </c>
      <c r="E5211" s="1">
        <f t="shared" si="1"/>
        <v>48</v>
      </c>
      <c r="F5211" s="1" t="str">
        <f>VLOOKUP(E5211,State_code!$B$1:$C$56, 2, FALSE)</f>
        <v>TX</v>
      </c>
      <c r="G5211" s="1">
        <v>4835.0</v>
      </c>
      <c r="H5211" s="1">
        <v>-2.0</v>
      </c>
      <c r="I5211" s="1" t="s">
        <v>5820</v>
      </c>
      <c r="J5211" s="5">
        <v>2.0</v>
      </c>
    </row>
    <row r="5212" hidden="1">
      <c r="A5212" s="1" t="s">
        <v>5821</v>
      </c>
      <c r="B5212" s="1">
        <v>476559.0</v>
      </c>
      <c r="C5212" s="1">
        <v>6.0</v>
      </c>
      <c r="D5212" s="1">
        <v>-2.0</v>
      </c>
      <c r="E5212" s="1">
        <f t="shared" si="1"/>
        <v>48</v>
      </c>
      <c r="F5212" s="1" t="str">
        <f>VLOOKUP(E5212,State_code!$B$1:$C$56, 2, FALSE)</f>
        <v>TX</v>
      </c>
      <c r="G5212" s="1">
        <v>4820.0</v>
      </c>
      <c r="H5212" s="1">
        <v>-2.0</v>
      </c>
      <c r="I5212" s="1" t="s">
        <v>5821</v>
      </c>
      <c r="J5212" s="5">
        <v>2.0</v>
      </c>
    </row>
    <row r="5213" hidden="1">
      <c r="A5213" s="1" t="s">
        <v>5822</v>
      </c>
      <c r="B5213" s="1">
        <v>476568.0</v>
      </c>
      <c r="C5213" s="1">
        <v>5.0</v>
      </c>
      <c r="D5213" s="1">
        <v>-2.0</v>
      </c>
      <c r="E5213" s="1">
        <f t="shared" si="1"/>
        <v>51</v>
      </c>
      <c r="F5213" s="1" t="str">
        <f>VLOOKUP(E5213,State_code!$B$1:$C$56, 2, FALSE)</f>
        <v>VA</v>
      </c>
      <c r="G5213" s="1">
        <v>5103.0</v>
      </c>
      <c r="H5213" s="1">
        <v>-2.0</v>
      </c>
      <c r="I5213" s="1" t="s">
        <v>5822</v>
      </c>
      <c r="J5213" s="5">
        <v>2.0</v>
      </c>
    </row>
    <row r="5214" hidden="1">
      <c r="A5214" s="1" t="s">
        <v>5823</v>
      </c>
      <c r="B5214" s="1">
        <v>476595.0</v>
      </c>
      <c r="C5214" s="1">
        <v>8.0</v>
      </c>
      <c r="D5214" s="1">
        <v>-2.0</v>
      </c>
      <c r="E5214" s="1">
        <f t="shared" si="1"/>
        <v>6</v>
      </c>
      <c r="F5214" s="1" t="str">
        <f>VLOOKUP(E5214,State_code!$B$1:$C$56, 2, FALSE)</f>
        <v>CA</v>
      </c>
      <c r="G5214" s="1">
        <v>638.0</v>
      </c>
      <c r="H5214" s="1">
        <v>-2.0</v>
      </c>
      <c r="I5214" s="1" t="s">
        <v>5823</v>
      </c>
      <c r="J5214" s="5">
        <v>2.0</v>
      </c>
    </row>
    <row r="5215" hidden="1">
      <c r="A5215" s="1" t="s">
        <v>5824</v>
      </c>
      <c r="B5215" s="1">
        <v>476601.0</v>
      </c>
      <c r="C5215" s="1">
        <v>2.0</v>
      </c>
      <c r="D5215" s="1">
        <v>24.0</v>
      </c>
      <c r="E5215" s="1">
        <f t="shared" si="1"/>
        <v>24</v>
      </c>
      <c r="F5215" s="1" t="str">
        <f>VLOOKUP(E5215,State_code!$B$1:$C$56, 2, FALSE)</f>
        <v>MD</v>
      </c>
      <c r="G5215" s="1">
        <v>2402.0</v>
      </c>
      <c r="H5215" s="1">
        <v>-2.0</v>
      </c>
      <c r="I5215" s="1" t="s">
        <v>5824</v>
      </c>
      <c r="J5215" s="5">
        <v>1.0</v>
      </c>
    </row>
    <row r="5216" hidden="1">
      <c r="A5216" s="1" t="s">
        <v>5825</v>
      </c>
      <c r="B5216" s="1">
        <v>476610.0</v>
      </c>
      <c r="C5216" s="1">
        <v>2.0</v>
      </c>
      <c r="D5216" s="1">
        <v>-2.0</v>
      </c>
      <c r="E5216" s="1">
        <f t="shared" si="1"/>
        <v>36</v>
      </c>
      <c r="F5216" s="1" t="str">
        <f>VLOOKUP(E5216,State_code!$B$1:$C$56, 2, FALSE)</f>
        <v>NY</v>
      </c>
      <c r="G5216" s="1">
        <v>3604.0</v>
      </c>
      <c r="H5216" s="1">
        <v>-2.0</v>
      </c>
      <c r="I5216" s="1" t="s">
        <v>5825</v>
      </c>
      <c r="J5216" s="5">
        <v>2.0</v>
      </c>
    </row>
    <row r="5217" hidden="1">
      <c r="A5217" s="1" t="s">
        <v>5826</v>
      </c>
      <c r="B5217" s="1">
        <v>476629.0</v>
      </c>
      <c r="C5217" s="1">
        <v>3.0</v>
      </c>
      <c r="D5217" s="1">
        <v>-2.0</v>
      </c>
      <c r="E5217" s="1">
        <f t="shared" si="1"/>
        <v>39</v>
      </c>
      <c r="F5217" s="1" t="str">
        <f>VLOOKUP(E5217,State_code!$B$1:$C$56, 2, FALSE)</f>
        <v>OH</v>
      </c>
      <c r="G5217" s="1">
        <v>3909.0</v>
      </c>
      <c r="H5217" s="1">
        <v>-2.0</v>
      </c>
      <c r="I5217" s="1" t="s">
        <v>5826</v>
      </c>
      <c r="J5217" s="5">
        <v>3.0</v>
      </c>
    </row>
    <row r="5218" hidden="1">
      <c r="A5218" s="1" t="s">
        <v>5827</v>
      </c>
      <c r="B5218" s="1">
        <v>476683.0</v>
      </c>
      <c r="C5218" s="1">
        <v>3.0</v>
      </c>
      <c r="D5218" s="1">
        <v>13.0</v>
      </c>
      <c r="E5218" s="1">
        <f t="shared" si="1"/>
        <v>39</v>
      </c>
      <c r="F5218" s="1" t="str">
        <f>VLOOKUP(E5218,State_code!$B$1:$C$56, 2, FALSE)</f>
        <v>OH</v>
      </c>
      <c r="G5218" s="1">
        <v>3909.0</v>
      </c>
      <c r="H5218" s="1">
        <v>-2.0</v>
      </c>
      <c r="I5218" s="1" t="s">
        <v>5827</v>
      </c>
      <c r="J5218" s="5">
        <v>2.0</v>
      </c>
    </row>
    <row r="5219" hidden="1">
      <c r="A5219" s="1" t="s">
        <v>5828</v>
      </c>
      <c r="B5219" s="1">
        <v>476692.0</v>
      </c>
      <c r="C5219" s="1">
        <v>2.0</v>
      </c>
      <c r="D5219" s="1">
        <v>24.0</v>
      </c>
      <c r="E5219" s="1">
        <f t="shared" si="1"/>
        <v>34</v>
      </c>
      <c r="F5219" s="1" t="str">
        <f>VLOOKUP(E5219,State_code!$B$1:$C$56, 2, FALSE)</f>
        <v>NJ</v>
      </c>
      <c r="G5219" s="1">
        <v>3410.0</v>
      </c>
      <c r="H5219" s="1">
        <v>-2.0</v>
      </c>
      <c r="I5219" s="1" t="s">
        <v>5828</v>
      </c>
      <c r="J5219" s="5">
        <v>2.0</v>
      </c>
    </row>
    <row r="5220" hidden="1">
      <c r="A5220" s="1" t="s">
        <v>5829</v>
      </c>
      <c r="B5220" s="1">
        <v>476708.0</v>
      </c>
      <c r="C5220" s="1">
        <v>7.0</v>
      </c>
      <c r="D5220" s="1">
        <v>-2.0</v>
      </c>
      <c r="E5220" s="1">
        <f t="shared" si="1"/>
        <v>49</v>
      </c>
      <c r="F5220" s="1" t="str">
        <f>VLOOKUP(E5220,State_code!$B$1:$C$56, 2, FALSE)</f>
        <v>UT</v>
      </c>
      <c r="G5220" s="1">
        <v>4904.0</v>
      </c>
      <c r="H5220" s="1">
        <v>-2.0</v>
      </c>
      <c r="I5220" s="1" t="s">
        <v>5829</v>
      </c>
      <c r="J5220" s="5">
        <v>1.0</v>
      </c>
    </row>
    <row r="5221" hidden="1">
      <c r="A5221" s="1" t="s">
        <v>5830</v>
      </c>
      <c r="B5221" s="1">
        <v>476717.0</v>
      </c>
      <c r="C5221" s="1">
        <v>2.0</v>
      </c>
      <c r="D5221" s="1">
        <v>24.0</v>
      </c>
      <c r="E5221" s="1">
        <f t="shared" si="1"/>
        <v>36</v>
      </c>
      <c r="F5221" s="1" t="str">
        <f>VLOOKUP(E5221,State_code!$B$1:$C$56, 2, FALSE)</f>
        <v>NY</v>
      </c>
      <c r="G5221" s="1">
        <v>3617.0</v>
      </c>
      <c r="H5221" s="1">
        <v>-2.0</v>
      </c>
      <c r="I5221" s="1" t="s">
        <v>5830</v>
      </c>
      <c r="J5221" s="5">
        <v>3.0</v>
      </c>
    </row>
    <row r="5222" hidden="1">
      <c r="A5222" s="1" t="s">
        <v>5831</v>
      </c>
      <c r="B5222" s="1">
        <v>476726.0</v>
      </c>
      <c r="C5222" s="1">
        <v>6.0</v>
      </c>
      <c r="D5222" s="1">
        <v>10.0</v>
      </c>
      <c r="E5222" s="1">
        <f t="shared" si="1"/>
        <v>48</v>
      </c>
      <c r="F5222" s="1" t="str">
        <f>VLOOKUP(E5222,State_code!$B$1:$C$56, 2, FALSE)</f>
        <v>TX</v>
      </c>
      <c r="G5222" s="1">
        <v>4834.0</v>
      </c>
      <c r="H5222" s="1">
        <v>-2.0</v>
      </c>
      <c r="I5222" s="1" t="s">
        <v>5831</v>
      </c>
      <c r="J5222" s="5">
        <v>1.0</v>
      </c>
    </row>
    <row r="5223" hidden="1">
      <c r="A5223" s="1" t="s">
        <v>5832</v>
      </c>
      <c r="B5223" s="1">
        <v>476735.0</v>
      </c>
      <c r="C5223" s="1">
        <v>1.0</v>
      </c>
      <c r="D5223" s="1">
        <v>-2.0</v>
      </c>
      <c r="E5223" s="1">
        <f t="shared" si="1"/>
        <v>25</v>
      </c>
      <c r="F5223" s="1" t="str">
        <f>VLOOKUP(E5223,State_code!$B$1:$C$56, 2, FALSE)</f>
        <v>MA</v>
      </c>
      <c r="G5223" s="1">
        <v>2503.0</v>
      </c>
      <c r="H5223" s="1">
        <v>-2.0</v>
      </c>
      <c r="I5223" s="1" t="s">
        <v>5832</v>
      </c>
      <c r="J5223" s="5">
        <v>4.0</v>
      </c>
    </row>
    <row r="5224" hidden="1">
      <c r="A5224" s="1" t="s">
        <v>5833</v>
      </c>
      <c r="B5224" s="1">
        <v>476753.0</v>
      </c>
      <c r="C5224" s="1">
        <v>6.0</v>
      </c>
      <c r="D5224" s="1">
        <v>-2.0</v>
      </c>
      <c r="E5224" s="1">
        <f t="shared" si="1"/>
        <v>4</v>
      </c>
      <c r="F5224" s="1" t="str">
        <f>VLOOKUP(E5224,State_code!$B$1:$C$56, 2, FALSE)</f>
        <v>AZ</v>
      </c>
      <c r="G5224" s="1">
        <v>407.0</v>
      </c>
      <c r="H5224" s="1">
        <v>-2.0</v>
      </c>
      <c r="I5224" s="1" t="s">
        <v>5833</v>
      </c>
      <c r="J5224" s="5">
        <v>2.0</v>
      </c>
    </row>
    <row r="5225" hidden="1">
      <c r="A5225" s="1" t="s">
        <v>5834</v>
      </c>
      <c r="B5225" s="1">
        <v>476780.0</v>
      </c>
      <c r="C5225" s="1">
        <v>8.0</v>
      </c>
      <c r="D5225" s="1">
        <v>-2.0</v>
      </c>
      <c r="E5225" s="1">
        <f t="shared" si="1"/>
        <v>6</v>
      </c>
      <c r="F5225" s="1" t="str">
        <f>VLOOKUP(E5225,State_code!$B$1:$C$56, 2, FALSE)</f>
        <v>CA</v>
      </c>
      <c r="G5225" s="1">
        <v>631.0</v>
      </c>
      <c r="H5225" s="1">
        <v>-2.0</v>
      </c>
      <c r="I5225" s="1" t="s">
        <v>5834</v>
      </c>
      <c r="J5225" s="5">
        <v>2.0</v>
      </c>
    </row>
    <row r="5226" hidden="1">
      <c r="A5226" s="1" t="s">
        <v>5612</v>
      </c>
      <c r="B5226" s="1">
        <v>476799.0</v>
      </c>
      <c r="C5226" s="1">
        <v>8.0</v>
      </c>
      <c r="D5226" s="1">
        <v>-2.0</v>
      </c>
      <c r="E5226" s="1">
        <f t="shared" si="1"/>
        <v>6</v>
      </c>
      <c r="F5226" s="1" t="str">
        <f>VLOOKUP(E5226,State_code!$B$1:$C$56, 2, FALSE)</f>
        <v>CA</v>
      </c>
      <c r="G5226" s="1">
        <v>615.0</v>
      </c>
      <c r="H5226" s="1">
        <v>-2.0</v>
      </c>
      <c r="I5226" s="1" t="s">
        <v>5612</v>
      </c>
      <c r="J5226" s="5">
        <v>2.0</v>
      </c>
    </row>
    <row r="5227" hidden="1">
      <c r="A5227" s="1" t="s">
        <v>5835</v>
      </c>
      <c r="B5227" s="1">
        <v>476805.0</v>
      </c>
      <c r="C5227" s="1">
        <v>5.0</v>
      </c>
      <c r="D5227" s="1">
        <v>-2.0</v>
      </c>
      <c r="E5227" s="1">
        <f t="shared" si="1"/>
        <v>1</v>
      </c>
      <c r="F5227" s="1" t="str">
        <f>VLOOKUP(E5227,State_code!$B$1:$C$56, 2, FALSE)</f>
        <v>AL</v>
      </c>
      <c r="G5227" s="1">
        <v>107.0</v>
      </c>
      <c r="H5227" s="1">
        <v>-2.0</v>
      </c>
      <c r="I5227" s="1" t="s">
        <v>5835</v>
      </c>
      <c r="J5227" s="5">
        <v>2.0</v>
      </c>
    </row>
    <row r="5228" hidden="1">
      <c r="A5228" s="1" t="s">
        <v>5836</v>
      </c>
      <c r="B5228" s="1">
        <v>476814.0</v>
      </c>
      <c r="C5228" s="1">
        <v>5.0</v>
      </c>
      <c r="D5228" s="1">
        <v>-2.0</v>
      </c>
      <c r="E5228" s="1">
        <f t="shared" si="1"/>
        <v>12</v>
      </c>
      <c r="F5228" s="1" t="str">
        <f>VLOOKUP(E5228,State_code!$B$1:$C$56, 2, FALSE)</f>
        <v>FL</v>
      </c>
      <c r="G5228" s="1">
        <v>1210.0</v>
      </c>
      <c r="H5228" s="1">
        <v>-2.0</v>
      </c>
      <c r="I5228" s="1" t="s">
        <v>5836</v>
      </c>
      <c r="J5228" s="5">
        <v>2.0</v>
      </c>
    </row>
    <row r="5229" hidden="1">
      <c r="A5229" s="1" t="s">
        <v>5837</v>
      </c>
      <c r="B5229" s="1">
        <v>476841.0</v>
      </c>
      <c r="C5229" s="1">
        <v>8.0</v>
      </c>
      <c r="D5229" s="1">
        <v>-2.0</v>
      </c>
      <c r="E5229" s="1">
        <f t="shared" si="1"/>
        <v>32</v>
      </c>
      <c r="F5229" s="1" t="str">
        <f>VLOOKUP(E5229,State_code!$B$1:$C$56, 2, FALSE)</f>
        <v>NV</v>
      </c>
      <c r="G5229" s="1">
        <v>3202.0</v>
      </c>
      <c r="H5229" s="1">
        <v>-2.0</v>
      </c>
      <c r="I5229" s="1" t="s">
        <v>5837</v>
      </c>
      <c r="J5229" s="5">
        <v>4.0</v>
      </c>
    </row>
    <row r="5230" hidden="1">
      <c r="A5230" s="1" t="s">
        <v>5838</v>
      </c>
      <c r="B5230" s="1">
        <v>476850.0</v>
      </c>
      <c r="C5230" s="1">
        <v>7.0</v>
      </c>
      <c r="D5230" s="1">
        <v>-2.0</v>
      </c>
      <c r="E5230" s="1">
        <f t="shared" si="1"/>
        <v>16</v>
      </c>
      <c r="F5230" s="1" t="str">
        <f>VLOOKUP(E5230,State_code!$B$1:$C$56, 2, FALSE)</f>
        <v>ID</v>
      </c>
      <c r="G5230" s="1">
        <v>1602.0</v>
      </c>
      <c r="H5230" s="1">
        <v>-2.0</v>
      </c>
      <c r="I5230" s="1" t="s">
        <v>5838</v>
      </c>
      <c r="J5230" s="5">
        <v>2.0</v>
      </c>
    </row>
    <row r="5231" hidden="1">
      <c r="A5231" s="1" t="s">
        <v>5839</v>
      </c>
      <c r="B5231" s="1">
        <v>476869.0</v>
      </c>
      <c r="C5231" s="1">
        <v>7.0</v>
      </c>
      <c r="D5231" s="1">
        <v>-2.0</v>
      </c>
      <c r="E5231" s="1">
        <f t="shared" si="1"/>
        <v>16</v>
      </c>
      <c r="F5231" s="1" t="str">
        <f>VLOOKUP(E5231,State_code!$B$1:$C$56, 2, FALSE)</f>
        <v>ID</v>
      </c>
      <c r="G5231" s="1">
        <v>1602.0</v>
      </c>
      <c r="H5231" s="1">
        <v>-2.0</v>
      </c>
      <c r="I5231" s="1" t="s">
        <v>5839</v>
      </c>
      <c r="J5231" s="5">
        <v>3.0</v>
      </c>
    </row>
    <row r="5232" hidden="1">
      <c r="A5232" s="1" t="s">
        <v>5840</v>
      </c>
      <c r="B5232" s="1">
        <v>476878.0</v>
      </c>
      <c r="C5232" s="1">
        <v>2.0</v>
      </c>
      <c r="D5232" s="1">
        <v>-2.0</v>
      </c>
      <c r="E5232" s="1">
        <f t="shared" si="1"/>
        <v>36</v>
      </c>
      <c r="F5232" s="1" t="str">
        <f>VLOOKUP(E5232,State_code!$B$1:$C$56, 2, FALSE)</f>
        <v>NY</v>
      </c>
      <c r="G5232" s="1">
        <v>3620.0</v>
      </c>
      <c r="H5232" s="1">
        <v>-2.0</v>
      </c>
      <c r="I5232" s="1" t="s">
        <v>5840</v>
      </c>
      <c r="J5232" s="5">
        <v>1.0</v>
      </c>
    </row>
    <row r="5233" hidden="1">
      <c r="A5233" s="1" t="s">
        <v>5841</v>
      </c>
      <c r="B5233" s="1">
        <v>476887.0</v>
      </c>
      <c r="C5233" s="1">
        <v>5.0</v>
      </c>
      <c r="D5233" s="1">
        <v>-2.0</v>
      </c>
      <c r="E5233" s="1">
        <f t="shared" si="1"/>
        <v>13</v>
      </c>
      <c r="F5233" s="1" t="str">
        <f>VLOOKUP(E5233,State_code!$B$1:$C$56, 2, FALSE)</f>
        <v>GA</v>
      </c>
      <c r="G5233" s="1">
        <v>1305.0</v>
      </c>
      <c r="H5233" s="1">
        <v>-2.0</v>
      </c>
      <c r="I5233" s="1" t="s">
        <v>5841</v>
      </c>
      <c r="J5233" s="5">
        <v>1.0</v>
      </c>
    </row>
    <row r="5234" hidden="1">
      <c r="A5234" s="1" t="s">
        <v>5842</v>
      </c>
      <c r="B5234" s="1">
        <v>476896.0</v>
      </c>
      <c r="C5234" s="1">
        <v>6.0</v>
      </c>
      <c r="D5234" s="1">
        <v>-2.0</v>
      </c>
      <c r="E5234" s="1">
        <f t="shared" si="1"/>
        <v>48</v>
      </c>
      <c r="F5234" s="1" t="str">
        <f>VLOOKUP(E5234,State_code!$B$1:$C$56, 2, FALSE)</f>
        <v>TX</v>
      </c>
      <c r="G5234" s="1">
        <v>4813.0</v>
      </c>
      <c r="H5234" s="1">
        <v>-2.0</v>
      </c>
      <c r="I5234" s="1" t="s">
        <v>5842</v>
      </c>
      <c r="J5234" s="5">
        <v>2.0</v>
      </c>
    </row>
    <row r="5235" hidden="1">
      <c r="A5235" s="1" t="s">
        <v>5843</v>
      </c>
      <c r="B5235" s="1">
        <v>476902.0</v>
      </c>
      <c r="C5235" s="1">
        <v>4.0</v>
      </c>
      <c r="D5235" s="1">
        <v>-2.0</v>
      </c>
      <c r="E5235" s="1">
        <f t="shared" si="1"/>
        <v>20</v>
      </c>
      <c r="F5235" s="1" t="str">
        <f>VLOOKUP(E5235,State_code!$B$1:$C$56, 2, FALSE)</f>
        <v>KS</v>
      </c>
      <c r="G5235" s="1">
        <v>2003.0</v>
      </c>
      <c r="H5235" s="1">
        <v>-2.0</v>
      </c>
      <c r="I5235" s="1" t="s">
        <v>5843</v>
      </c>
      <c r="J5235" s="5">
        <v>4.0</v>
      </c>
    </row>
    <row r="5236" hidden="1">
      <c r="A5236" s="1" t="s">
        <v>5844</v>
      </c>
      <c r="B5236" s="1">
        <v>476939.0</v>
      </c>
      <c r="C5236" s="1">
        <v>5.0</v>
      </c>
      <c r="D5236" s="1">
        <v>-2.0</v>
      </c>
      <c r="E5236" s="1">
        <f t="shared" si="1"/>
        <v>12</v>
      </c>
      <c r="F5236" s="1" t="str">
        <f>VLOOKUP(E5236,State_code!$B$1:$C$56, 2, FALSE)</f>
        <v>FL</v>
      </c>
      <c r="G5236" s="1">
        <v>1227.0</v>
      </c>
      <c r="H5236" s="1">
        <v>-2.0</v>
      </c>
      <c r="I5236" s="1" t="s">
        <v>5844</v>
      </c>
      <c r="J5236" s="5">
        <v>2.0</v>
      </c>
    </row>
    <row r="5237" hidden="1">
      <c r="A5237" s="1" t="s">
        <v>5845</v>
      </c>
      <c r="B5237" s="1">
        <v>476957.0</v>
      </c>
      <c r="C5237" s="1">
        <v>7.0</v>
      </c>
      <c r="D5237" s="1">
        <v>-2.0</v>
      </c>
      <c r="E5237" s="1">
        <f t="shared" si="1"/>
        <v>16</v>
      </c>
      <c r="F5237" s="1" t="str">
        <f>VLOOKUP(E5237,State_code!$B$1:$C$56, 2, FALSE)</f>
        <v>ID</v>
      </c>
      <c r="G5237" s="1">
        <v>1602.0</v>
      </c>
      <c r="H5237" s="1" t="e">
        <v>#N/A</v>
      </c>
      <c r="I5237" s="1" t="s">
        <v>5845</v>
      </c>
      <c r="J5237" s="5">
        <v>2.0</v>
      </c>
    </row>
    <row r="5238" hidden="1">
      <c r="A5238" s="1" t="s">
        <v>5846</v>
      </c>
      <c r="B5238" s="1">
        <v>476975.0</v>
      </c>
      <c r="C5238" s="1">
        <v>7.0</v>
      </c>
      <c r="D5238" s="1">
        <v>18.0</v>
      </c>
      <c r="E5238" s="1">
        <f t="shared" si="1"/>
        <v>8</v>
      </c>
      <c r="F5238" s="1" t="str">
        <f>VLOOKUP(E5238,State_code!$B$1:$C$56, 2, FALSE)</f>
        <v>CO</v>
      </c>
      <c r="G5238" s="1">
        <v>806.0</v>
      </c>
      <c r="H5238" s="1">
        <v>-2.0</v>
      </c>
      <c r="I5238" s="1" t="s">
        <v>5846</v>
      </c>
      <c r="J5238" s="5">
        <v>2.0</v>
      </c>
    </row>
    <row r="5239" hidden="1">
      <c r="A5239" s="1" t="s">
        <v>5847</v>
      </c>
      <c r="B5239" s="1">
        <v>476984.0</v>
      </c>
      <c r="C5239" s="1">
        <v>4.0</v>
      </c>
      <c r="D5239" s="1">
        <v>-2.0</v>
      </c>
      <c r="E5239" s="1">
        <f t="shared" si="1"/>
        <v>20</v>
      </c>
      <c r="F5239" s="1" t="str">
        <f>VLOOKUP(E5239,State_code!$B$1:$C$56, 2, FALSE)</f>
        <v>KS</v>
      </c>
      <c r="G5239" s="1">
        <v>2003.0</v>
      </c>
      <c r="H5239" s="1">
        <v>-2.0</v>
      </c>
      <c r="I5239" s="1" t="s">
        <v>5847</v>
      </c>
      <c r="J5239" s="5">
        <v>2.0</v>
      </c>
    </row>
    <row r="5240" hidden="1">
      <c r="A5240" s="1" t="s">
        <v>5848</v>
      </c>
      <c r="B5240" s="1">
        <v>476993.0</v>
      </c>
      <c r="C5240" s="1">
        <v>7.0</v>
      </c>
      <c r="D5240" s="1">
        <v>-2.0</v>
      </c>
      <c r="E5240" s="1">
        <f t="shared" si="1"/>
        <v>49</v>
      </c>
      <c r="F5240" s="1" t="str">
        <f>VLOOKUP(E5240,State_code!$B$1:$C$56, 2, FALSE)</f>
        <v>UT</v>
      </c>
      <c r="G5240" s="1">
        <v>4904.0</v>
      </c>
      <c r="H5240" s="1">
        <v>-2.0</v>
      </c>
      <c r="I5240" s="1" t="s">
        <v>5848</v>
      </c>
      <c r="J5240" s="5">
        <v>2.0</v>
      </c>
    </row>
    <row r="5241" hidden="1">
      <c r="A5241" s="1" t="s">
        <v>5849</v>
      </c>
      <c r="B5241" s="1">
        <v>477002.0</v>
      </c>
      <c r="C5241" s="1">
        <v>3.0</v>
      </c>
      <c r="D5241" s="1">
        <v>-2.0</v>
      </c>
      <c r="E5241" s="1">
        <f t="shared" si="1"/>
        <v>26</v>
      </c>
      <c r="F5241" s="1" t="str">
        <f>VLOOKUP(E5241,State_code!$B$1:$C$56, 2, FALSE)</f>
        <v>MI</v>
      </c>
      <c r="G5241" s="1">
        <v>2607.0</v>
      </c>
      <c r="H5241" s="1">
        <v>-2.0</v>
      </c>
      <c r="I5241" s="1" t="s">
        <v>5849</v>
      </c>
      <c r="J5241" s="5">
        <v>2.0</v>
      </c>
    </row>
    <row r="5242" hidden="1">
      <c r="A5242" s="1" t="s">
        <v>5850</v>
      </c>
      <c r="B5242" s="1">
        <v>477039.0</v>
      </c>
      <c r="C5242" s="1">
        <v>6.0</v>
      </c>
      <c r="D5242" s="1">
        <v>26.0</v>
      </c>
      <c r="E5242" s="1">
        <f t="shared" si="1"/>
        <v>48</v>
      </c>
      <c r="F5242" s="1" t="str">
        <f>VLOOKUP(E5242,State_code!$B$1:$C$56, 2, FALSE)</f>
        <v>TX</v>
      </c>
      <c r="G5242" s="1">
        <v>4832.0</v>
      </c>
      <c r="H5242" s="1">
        <v>-2.0</v>
      </c>
      <c r="I5242" s="1" t="s">
        <v>5850</v>
      </c>
      <c r="J5242" s="5">
        <v>2.0</v>
      </c>
    </row>
    <row r="5243" hidden="1">
      <c r="A5243" s="1" t="s">
        <v>5851</v>
      </c>
      <c r="B5243" s="1">
        <v>477233.0</v>
      </c>
      <c r="C5243" s="1">
        <v>4.0</v>
      </c>
      <c r="D5243" s="1">
        <v>-2.0</v>
      </c>
      <c r="E5243" s="1">
        <f t="shared" si="1"/>
        <v>29</v>
      </c>
      <c r="F5243" s="1" t="str">
        <f>VLOOKUP(E5243,State_code!$B$1:$C$56, 2, FALSE)</f>
        <v>MO</v>
      </c>
      <c r="G5243" s="1">
        <v>2907.0</v>
      </c>
      <c r="H5243" s="1">
        <v>27.0</v>
      </c>
      <c r="I5243" s="1" t="s">
        <v>5851</v>
      </c>
      <c r="J5243" s="5">
        <v>2.0</v>
      </c>
    </row>
    <row r="5244" hidden="1">
      <c r="A5244" s="1" t="s">
        <v>5852</v>
      </c>
      <c r="B5244" s="1">
        <v>478582.0</v>
      </c>
      <c r="C5244" s="1">
        <v>5.0</v>
      </c>
      <c r="D5244" s="1">
        <v>-2.0</v>
      </c>
      <c r="E5244" s="1">
        <f t="shared" si="1"/>
        <v>13</v>
      </c>
      <c r="F5244" s="1" t="str">
        <f>VLOOKUP(E5244,State_code!$B$1:$C$56, 2, FALSE)</f>
        <v>GA</v>
      </c>
      <c r="G5244" s="1">
        <v>1301.0</v>
      </c>
      <c r="H5244" s="1">
        <v>-2.0</v>
      </c>
      <c r="I5244" s="1" t="s">
        <v>5852</v>
      </c>
      <c r="J5244" s="5">
        <v>2.0</v>
      </c>
    </row>
    <row r="5245" hidden="1">
      <c r="A5245" s="1" t="s">
        <v>5853</v>
      </c>
      <c r="B5245" s="1">
        <v>478591.0</v>
      </c>
      <c r="C5245" s="1">
        <v>6.0</v>
      </c>
      <c r="D5245" s="1">
        <v>-2.0</v>
      </c>
      <c r="E5245" s="1">
        <f t="shared" si="1"/>
        <v>48</v>
      </c>
      <c r="F5245" s="1" t="str">
        <f>VLOOKUP(E5245,State_code!$B$1:$C$56, 2, FALSE)</f>
        <v>TX</v>
      </c>
      <c r="G5245" s="1">
        <v>4813.0</v>
      </c>
      <c r="H5245" s="1">
        <v>-2.0</v>
      </c>
      <c r="I5245" s="1" t="s">
        <v>5853</v>
      </c>
      <c r="J5245" s="5">
        <v>2.0</v>
      </c>
    </row>
    <row r="5246" hidden="1">
      <c r="A5246" s="1" t="s">
        <v>5854</v>
      </c>
      <c r="B5246" s="1">
        <v>478616.0</v>
      </c>
      <c r="C5246" s="1">
        <v>5.0</v>
      </c>
      <c r="D5246" s="1">
        <v>-2.0</v>
      </c>
      <c r="E5246" s="1">
        <f t="shared" si="1"/>
        <v>37</v>
      </c>
      <c r="F5246" s="1" t="str">
        <f>VLOOKUP(E5246,State_code!$B$1:$C$56, 2, FALSE)</f>
        <v>NC</v>
      </c>
      <c r="G5246" s="1">
        <v>3706.0</v>
      </c>
      <c r="H5246" s="1">
        <v>-2.0</v>
      </c>
      <c r="I5246" s="1" t="s">
        <v>5854</v>
      </c>
      <c r="J5246" s="5">
        <v>4.0</v>
      </c>
    </row>
    <row r="5247" hidden="1">
      <c r="A5247" s="1" t="s">
        <v>2129</v>
      </c>
      <c r="B5247" s="1">
        <v>478917.0</v>
      </c>
      <c r="C5247" s="1">
        <v>4.0</v>
      </c>
      <c r="D5247" s="1">
        <v>-2.0</v>
      </c>
      <c r="E5247" s="1">
        <f t="shared" si="1"/>
        <v>20</v>
      </c>
      <c r="F5247" s="1" t="str">
        <f>VLOOKUP(E5247,State_code!$B$1:$C$56, 2, FALSE)</f>
        <v>KS</v>
      </c>
      <c r="G5247" s="1">
        <v>2001.0</v>
      </c>
      <c r="H5247" s="1">
        <v>-2.0</v>
      </c>
      <c r="I5247" s="1" t="s">
        <v>2129</v>
      </c>
      <c r="J5247" s="5">
        <v>3.0</v>
      </c>
    </row>
    <row r="5248" hidden="1">
      <c r="A5248" s="1" t="s">
        <v>5855</v>
      </c>
      <c r="B5248" s="1">
        <v>478953.0</v>
      </c>
      <c r="C5248" s="1">
        <v>4.0</v>
      </c>
      <c r="D5248" s="1">
        <v>-2.0</v>
      </c>
      <c r="E5248" s="1">
        <f t="shared" si="1"/>
        <v>20</v>
      </c>
      <c r="F5248" s="1" t="str">
        <f>VLOOKUP(E5248,State_code!$B$1:$C$56, 2, FALSE)</f>
        <v>KS</v>
      </c>
      <c r="G5248" s="1">
        <v>2001.0</v>
      </c>
      <c r="H5248" s="1">
        <v>-2.0</v>
      </c>
      <c r="I5248" s="1" t="s">
        <v>5855</v>
      </c>
      <c r="J5248" s="5">
        <v>2.0</v>
      </c>
    </row>
    <row r="5249" hidden="1">
      <c r="A5249" s="1" t="s">
        <v>5856</v>
      </c>
      <c r="B5249" s="1">
        <v>479062.0</v>
      </c>
      <c r="C5249" s="1">
        <v>1.0</v>
      </c>
      <c r="D5249" s="1">
        <v>-2.0</v>
      </c>
      <c r="E5249" s="1">
        <f t="shared" si="1"/>
        <v>44</v>
      </c>
      <c r="F5249" s="1" t="str">
        <f>VLOOKUP(E5249,State_code!$B$1:$C$56, 2, FALSE)</f>
        <v>RI</v>
      </c>
      <c r="G5249" s="1">
        <v>4401.0</v>
      </c>
      <c r="H5249" s="1">
        <v>-2.0</v>
      </c>
      <c r="I5249" s="1" t="s">
        <v>5856</v>
      </c>
      <c r="J5249" s="5">
        <v>3.0</v>
      </c>
    </row>
    <row r="5250" hidden="1">
      <c r="A5250" s="1" t="s">
        <v>5612</v>
      </c>
      <c r="B5250" s="1">
        <v>479424.0</v>
      </c>
      <c r="C5250" s="1">
        <v>8.0</v>
      </c>
      <c r="D5250" s="1">
        <v>-2.0</v>
      </c>
      <c r="E5250" s="1">
        <f t="shared" si="1"/>
        <v>6</v>
      </c>
      <c r="F5250" s="1" t="str">
        <f>VLOOKUP(E5250,State_code!$B$1:$C$56, 2, FALSE)</f>
        <v>CA</v>
      </c>
      <c r="G5250" s="1">
        <v>614.0</v>
      </c>
      <c r="H5250" s="1">
        <v>-2.0</v>
      </c>
      <c r="I5250" s="1" t="s">
        <v>5612</v>
      </c>
      <c r="J5250" s="5">
        <v>2.0</v>
      </c>
    </row>
    <row r="5251" hidden="1">
      <c r="A5251" s="1" t="s">
        <v>5857</v>
      </c>
      <c r="B5251" s="1">
        <v>479956.0</v>
      </c>
      <c r="C5251" s="1">
        <v>2.0</v>
      </c>
      <c r="D5251" s="1">
        <v>-2.0</v>
      </c>
      <c r="E5251" s="1">
        <f t="shared" si="1"/>
        <v>42</v>
      </c>
      <c r="F5251" s="1" t="str">
        <f>VLOOKUP(E5251,State_code!$B$1:$C$56, 2, FALSE)</f>
        <v>PA</v>
      </c>
      <c r="G5251" s="1">
        <v>4215.0</v>
      </c>
      <c r="H5251" s="1">
        <v>-2.0</v>
      </c>
      <c r="I5251" s="1" t="s">
        <v>5857</v>
      </c>
      <c r="J5251" s="5">
        <v>2.0</v>
      </c>
    </row>
    <row r="5252" hidden="1">
      <c r="A5252" s="1" t="s">
        <v>5858</v>
      </c>
      <c r="B5252" s="1">
        <v>479965.0</v>
      </c>
      <c r="C5252" s="1">
        <v>2.0</v>
      </c>
      <c r="D5252" s="1">
        <v>-2.0</v>
      </c>
      <c r="E5252" s="1">
        <f t="shared" si="1"/>
        <v>34</v>
      </c>
      <c r="F5252" s="1" t="str">
        <f>VLOOKUP(E5252,State_code!$B$1:$C$56, 2, FALSE)</f>
        <v>NJ</v>
      </c>
      <c r="G5252" s="1">
        <v>3404.0</v>
      </c>
      <c r="H5252" s="1">
        <v>-2.0</v>
      </c>
      <c r="I5252" s="1" t="s">
        <v>5858</v>
      </c>
      <c r="J5252" s="5">
        <v>2.0</v>
      </c>
    </row>
    <row r="5253" hidden="1">
      <c r="A5253" s="1" t="s">
        <v>5859</v>
      </c>
      <c r="B5253" s="1">
        <v>479974.0</v>
      </c>
      <c r="C5253" s="1">
        <v>8.0</v>
      </c>
      <c r="D5253" s="1">
        <v>-2.0</v>
      </c>
      <c r="E5253" s="1">
        <f t="shared" si="1"/>
        <v>6</v>
      </c>
      <c r="F5253" s="1" t="str">
        <f>VLOOKUP(E5253,State_code!$B$1:$C$56, 2, FALSE)</f>
        <v>CA</v>
      </c>
      <c r="G5253" s="1">
        <v>641.0</v>
      </c>
      <c r="H5253" s="1">
        <v>-2.0</v>
      </c>
      <c r="I5253" s="1" t="s">
        <v>5859</v>
      </c>
      <c r="J5253" s="5">
        <v>2.0</v>
      </c>
    </row>
    <row r="5254" hidden="1">
      <c r="A5254" s="1" t="s">
        <v>5860</v>
      </c>
      <c r="B5254" s="1">
        <v>479983.0</v>
      </c>
      <c r="C5254" s="1">
        <v>7.0</v>
      </c>
      <c r="D5254" s="1">
        <v>-2.0</v>
      </c>
      <c r="E5254" s="1">
        <f t="shared" si="1"/>
        <v>8</v>
      </c>
      <c r="F5254" s="1" t="str">
        <f>VLOOKUP(E5254,State_code!$B$1:$C$56, 2, FALSE)</f>
        <v>CO</v>
      </c>
      <c r="G5254" s="1">
        <v>807.0</v>
      </c>
      <c r="H5254" s="1">
        <v>-2.0</v>
      </c>
      <c r="I5254" s="1" t="s">
        <v>5860</v>
      </c>
      <c r="J5254" s="5">
        <v>2.0</v>
      </c>
    </row>
    <row r="5255" hidden="1">
      <c r="A5255" s="1" t="s">
        <v>5861</v>
      </c>
      <c r="B5255" s="1">
        <v>479992.0</v>
      </c>
      <c r="C5255" s="1">
        <v>8.0</v>
      </c>
      <c r="D5255" s="1">
        <v>-2.0</v>
      </c>
      <c r="E5255" s="1">
        <f t="shared" si="1"/>
        <v>6</v>
      </c>
      <c r="F5255" s="1" t="str">
        <f>VLOOKUP(E5255,State_code!$B$1:$C$56, 2, FALSE)</f>
        <v>CA</v>
      </c>
      <c r="G5255" s="1">
        <v>630.0</v>
      </c>
      <c r="H5255" s="1">
        <v>-2.0</v>
      </c>
      <c r="I5255" s="1" t="s">
        <v>5861</v>
      </c>
      <c r="J5255" s="5">
        <v>2.0</v>
      </c>
    </row>
    <row r="5256" hidden="1">
      <c r="A5256" s="1" t="s">
        <v>5862</v>
      </c>
      <c r="B5256" s="1">
        <v>480000.0</v>
      </c>
      <c r="C5256" s="1">
        <v>8.0</v>
      </c>
      <c r="D5256" s="1">
        <v>-2.0</v>
      </c>
      <c r="E5256" s="1">
        <f t="shared" si="1"/>
        <v>6</v>
      </c>
      <c r="F5256" s="1" t="str">
        <f>VLOOKUP(E5256,State_code!$B$1:$C$56, 2, FALSE)</f>
        <v>CA</v>
      </c>
      <c r="G5256" s="1">
        <v>608.0</v>
      </c>
      <c r="H5256" s="1">
        <v>-2.0</v>
      </c>
      <c r="I5256" s="1" t="s">
        <v>5862</v>
      </c>
      <c r="J5256" s="5">
        <v>2.0</v>
      </c>
    </row>
    <row r="5257" hidden="1">
      <c r="A5257" s="1" t="s">
        <v>5863</v>
      </c>
      <c r="B5257" s="1">
        <v>480019.0</v>
      </c>
      <c r="C5257" s="1">
        <v>8.0</v>
      </c>
      <c r="D5257" s="1">
        <v>-2.0</v>
      </c>
      <c r="E5257" s="1">
        <f t="shared" si="1"/>
        <v>6</v>
      </c>
      <c r="F5257" s="1" t="str">
        <f>VLOOKUP(E5257,State_code!$B$1:$C$56, 2, FALSE)</f>
        <v>CA</v>
      </c>
      <c r="G5257" s="1">
        <v>620.0</v>
      </c>
      <c r="H5257" s="1">
        <v>-2.0</v>
      </c>
      <c r="I5257" s="1" t="s">
        <v>5863</v>
      </c>
      <c r="J5257" s="5">
        <v>3.0</v>
      </c>
    </row>
    <row r="5258" hidden="1">
      <c r="A5258" s="1" t="s">
        <v>5864</v>
      </c>
      <c r="B5258" s="1">
        <v>480028.0</v>
      </c>
      <c r="C5258" s="1">
        <v>2.0</v>
      </c>
      <c r="D5258" s="1">
        <v>-2.0</v>
      </c>
      <c r="E5258" s="1">
        <f t="shared" si="1"/>
        <v>36</v>
      </c>
      <c r="F5258" s="1" t="str">
        <f>VLOOKUP(E5258,State_code!$B$1:$C$56, 2, FALSE)</f>
        <v>NY</v>
      </c>
      <c r="G5258" s="1">
        <v>3612.0</v>
      </c>
      <c r="H5258" s="1">
        <v>-2.0</v>
      </c>
      <c r="I5258" s="1" t="s">
        <v>5864</v>
      </c>
      <c r="J5258" s="5">
        <v>2.0</v>
      </c>
    </row>
    <row r="5259" hidden="1">
      <c r="A5259" s="1" t="s">
        <v>5865</v>
      </c>
      <c r="B5259" s="1">
        <v>480037.0</v>
      </c>
      <c r="C5259" s="1">
        <v>5.0</v>
      </c>
      <c r="D5259" s="1">
        <v>-2.0</v>
      </c>
      <c r="E5259" s="1">
        <f t="shared" si="1"/>
        <v>37</v>
      </c>
      <c r="F5259" s="1" t="str">
        <f>VLOOKUP(E5259,State_code!$B$1:$C$56, 2, FALSE)</f>
        <v>NC</v>
      </c>
      <c r="G5259" s="1">
        <v>3702.0</v>
      </c>
      <c r="H5259" s="1">
        <v>-2.0</v>
      </c>
      <c r="I5259" s="1" t="s">
        <v>5865</v>
      </c>
      <c r="J5259" s="5">
        <v>2.0</v>
      </c>
    </row>
    <row r="5260" hidden="1">
      <c r="A5260" s="1" t="s">
        <v>5866</v>
      </c>
      <c r="B5260" s="1">
        <v>480073.0</v>
      </c>
      <c r="C5260" s="1">
        <v>6.0</v>
      </c>
      <c r="D5260" s="1">
        <v>22.0</v>
      </c>
      <c r="E5260" s="1">
        <f t="shared" si="1"/>
        <v>48</v>
      </c>
      <c r="F5260" s="1" t="str">
        <f>VLOOKUP(E5260,State_code!$B$1:$C$56, 2, FALSE)</f>
        <v>TX</v>
      </c>
      <c r="G5260" s="1">
        <v>4817.0</v>
      </c>
      <c r="H5260" s="1">
        <v>-2.0</v>
      </c>
      <c r="I5260" s="1" t="s">
        <v>5866</v>
      </c>
      <c r="J5260" s="5">
        <v>2.0</v>
      </c>
    </row>
    <row r="5261" hidden="1">
      <c r="A5261" s="1" t="s">
        <v>5867</v>
      </c>
      <c r="B5261" s="1">
        <v>480091.0</v>
      </c>
      <c r="C5261" s="1">
        <v>2.0</v>
      </c>
      <c r="D5261" s="1">
        <v>23.0</v>
      </c>
      <c r="E5261" s="1">
        <f t="shared" si="1"/>
        <v>36</v>
      </c>
      <c r="F5261" s="1" t="str">
        <f>VLOOKUP(E5261,State_code!$B$1:$C$56, 2, FALSE)</f>
        <v>NY</v>
      </c>
      <c r="G5261" s="1">
        <v>3623.0</v>
      </c>
      <c r="H5261" s="1">
        <v>-2.0</v>
      </c>
      <c r="I5261" s="1" t="s">
        <v>5867</v>
      </c>
      <c r="J5261" s="5">
        <v>2.0</v>
      </c>
    </row>
    <row r="5262" hidden="1">
      <c r="A5262" s="1" t="s">
        <v>5868</v>
      </c>
      <c r="B5262" s="1">
        <v>480125.0</v>
      </c>
      <c r="C5262" s="1">
        <v>6.0</v>
      </c>
      <c r="D5262" s="1">
        <v>-2.0</v>
      </c>
      <c r="E5262" s="1">
        <f t="shared" si="1"/>
        <v>48</v>
      </c>
      <c r="F5262" s="1" t="str">
        <f>VLOOKUP(E5262,State_code!$B$1:$C$56, 2, FALSE)</f>
        <v>TX</v>
      </c>
      <c r="G5262" s="1">
        <v>4820.0</v>
      </c>
      <c r="H5262" s="1">
        <v>-2.0</v>
      </c>
      <c r="I5262" s="1" t="s">
        <v>5868</v>
      </c>
      <c r="J5262" s="5">
        <v>2.0</v>
      </c>
    </row>
    <row r="5263" hidden="1">
      <c r="A5263" s="1" t="s">
        <v>5299</v>
      </c>
      <c r="B5263" s="1">
        <v>480161.0</v>
      </c>
      <c r="C5263" s="1">
        <v>5.0</v>
      </c>
      <c r="D5263" s="1">
        <v>-2.0</v>
      </c>
      <c r="E5263" s="1">
        <f t="shared" si="1"/>
        <v>21</v>
      </c>
      <c r="F5263" s="1" t="str">
        <f>VLOOKUP(E5263,State_code!$B$1:$C$56, 2, FALSE)</f>
        <v>KY</v>
      </c>
      <c r="G5263" s="1">
        <v>2103.0</v>
      </c>
      <c r="H5263" s="1">
        <v>-2.0</v>
      </c>
      <c r="I5263" s="1" t="s">
        <v>5299</v>
      </c>
      <c r="J5263" s="5">
        <v>2.0</v>
      </c>
    </row>
    <row r="5264" hidden="1">
      <c r="A5264" s="1" t="s">
        <v>5869</v>
      </c>
      <c r="B5264" s="1">
        <v>480198.0</v>
      </c>
      <c r="C5264" s="1">
        <v>8.0</v>
      </c>
      <c r="D5264" s="1">
        <v>22.0</v>
      </c>
      <c r="E5264" s="1">
        <f t="shared" si="1"/>
        <v>41</v>
      </c>
      <c r="F5264" s="1" t="str">
        <f>VLOOKUP(E5264,State_code!$B$1:$C$56, 2, FALSE)</f>
        <v>OR</v>
      </c>
      <c r="G5264" s="1">
        <v>4103.0</v>
      </c>
      <c r="H5264" s="1">
        <v>57.0</v>
      </c>
      <c r="I5264" s="1" t="s">
        <v>5869</v>
      </c>
      <c r="J5264" s="5">
        <v>2.0</v>
      </c>
    </row>
    <row r="5265" hidden="1">
      <c r="A5265" s="1" t="s">
        <v>5870</v>
      </c>
      <c r="B5265" s="1">
        <v>480204.0</v>
      </c>
      <c r="C5265" s="1">
        <v>8.0</v>
      </c>
      <c r="D5265" s="1">
        <v>23.0</v>
      </c>
      <c r="E5265" s="1">
        <f t="shared" si="1"/>
        <v>6</v>
      </c>
      <c r="F5265" s="1" t="str">
        <f>VLOOKUP(E5265,State_code!$B$1:$C$56, 2, FALSE)</f>
        <v>CA</v>
      </c>
      <c r="G5265" s="1">
        <v>639.0</v>
      </c>
      <c r="H5265" s="1">
        <v>-2.0</v>
      </c>
      <c r="I5265" s="1" t="s">
        <v>5870</v>
      </c>
      <c r="J5265" s="5">
        <v>2.0</v>
      </c>
    </row>
    <row r="5266" hidden="1">
      <c r="A5266" s="1" t="s">
        <v>5871</v>
      </c>
      <c r="B5266" s="1">
        <v>480310.0</v>
      </c>
      <c r="C5266" s="1">
        <v>2.0</v>
      </c>
      <c r="D5266" s="1">
        <v>-2.0</v>
      </c>
      <c r="E5266" s="1">
        <f t="shared" si="1"/>
        <v>24</v>
      </c>
      <c r="F5266" s="1" t="str">
        <f>VLOOKUP(E5266,State_code!$B$1:$C$56, 2, FALSE)</f>
        <v>MD</v>
      </c>
      <c r="G5266" s="1">
        <v>2403.0</v>
      </c>
      <c r="H5266" s="1">
        <v>-2.0</v>
      </c>
      <c r="I5266" s="1" t="s">
        <v>5871</v>
      </c>
      <c r="J5266" s="5">
        <v>2.0</v>
      </c>
    </row>
    <row r="5267" hidden="1">
      <c r="A5267" s="1" t="s">
        <v>1365</v>
      </c>
      <c r="B5267" s="1">
        <v>480347.0</v>
      </c>
      <c r="C5267" s="1">
        <v>6.0</v>
      </c>
      <c r="D5267" s="1">
        <v>-2.0</v>
      </c>
      <c r="E5267" s="1">
        <f t="shared" si="1"/>
        <v>4</v>
      </c>
      <c r="F5267" s="1" t="str">
        <f>VLOOKUP(E5267,State_code!$B$1:$C$56, 2, FALSE)</f>
        <v>AZ</v>
      </c>
      <c r="G5267" s="1">
        <v>401.0</v>
      </c>
      <c r="H5267" s="1">
        <v>-2.0</v>
      </c>
      <c r="I5267" s="1" t="s">
        <v>1365</v>
      </c>
      <c r="J5267" s="5">
        <v>2.0</v>
      </c>
    </row>
    <row r="5268" hidden="1">
      <c r="A5268" s="1" t="s">
        <v>5872</v>
      </c>
      <c r="B5268" s="1">
        <v>480471.0</v>
      </c>
      <c r="C5268" s="1">
        <v>8.0</v>
      </c>
      <c r="D5268" s="1">
        <v>-2.0</v>
      </c>
      <c r="E5268" s="1">
        <f t="shared" si="1"/>
        <v>6</v>
      </c>
      <c r="F5268" s="1" t="str">
        <f>VLOOKUP(E5268,State_code!$B$1:$C$56, 2, FALSE)</f>
        <v>CA</v>
      </c>
      <c r="G5268" s="1">
        <v>609.0</v>
      </c>
      <c r="H5268" s="1">
        <v>-2.0</v>
      </c>
      <c r="I5268" s="1" t="s">
        <v>5872</v>
      </c>
      <c r="J5268" s="5">
        <v>2.0</v>
      </c>
    </row>
    <row r="5269" hidden="1">
      <c r="A5269" s="1" t="s">
        <v>5873</v>
      </c>
      <c r="B5269" s="1">
        <v>480523.0</v>
      </c>
      <c r="C5269" s="1">
        <v>3.0</v>
      </c>
      <c r="D5269" s="1">
        <v>-2.0</v>
      </c>
      <c r="E5269" s="1">
        <f t="shared" si="1"/>
        <v>39</v>
      </c>
      <c r="F5269" s="1" t="str">
        <f>VLOOKUP(E5269,State_code!$B$1:$C$56, 2, FALSE)</f>
        <v>OH</v>
      </c>
      <c r="G5269" s="1">
        <v>3910.0</v>
      </c>
      <c r="H5269" s="1">
        <v>-2.0</v>
      </c>
      <c r="I5269" s="1" t="s">
        <v>5873</v>
      </c>
      <c r="J5269" s="5">
        <v>2.0</v>
      </c>
    </row>
    <row r="5270" hidden="1">
      <c r="A5270" s="1" t="s">
        <v>5874</v>
      </c>
      <c r="B5270" s="1">
        <v>480532.0</v>
      </c>
      <c r="C5270" s="1">
        <v>3.0</v>
      </c>
      <c r="D5270" s="1">
        <v>-2.0</v>
      </c>
      <c r="E5270" s="1">
        <f t="shared" si="1"/>
        <v>39</v>
      </c>
      <c r="F5270" s="1" t="str">
        <f>VLOOKUP(E5270,State_code!$B$1:$C$56, 2, FALSE)</f>
        <v>OH</v>
      </c>
      <c r="G5270" s="1">
        <v>3904.0</v>
      </c>
      <c r="H5270" s="1">
        <v>-2.0</v>
      </c>
      <c r="I5270" s="1" t="s">
        <v>5874</v>
      </c>
      <c r="J5270" s="5">
        <v>2.0</v>
      </c>
    </row>
    <row r="5271" hidden="1">
      <c r="A5271" s="1" t="s">
        <v>5875</v>
      </c>
      <c r="B5271" s="1">
        <v>480550.0</v>
      </c>
      <c r="C5271" s="1">
        <v>5.0</v>
      </c>
      <c r="D5271" s="1">
        <v>-2.0</v>
      </c>
      <c r="E5271" s="1">
        <f t="shared" si="1"/>
        <v>21</v>
      </c>
      <c r="F5271" s="1" t="str">
        <f>VLOOKUP(E5271,State_code!$B$1:$C$56, 2, FALSE)</f>
        <v>KY</v>
      </c>
      <c r="G5271" s="1">
        <v>2102.0</v>
      </c>
      <c r="H5271" s="1">
        <v>-2.0</v>
      </c>
      <c r="I5271" s="1" t="s">
        <v>5875</v>
      </c>
      <c r="J5271" s="5">
        <v>2.0</v>
      </c>
    </row>
    <row r="5272" hidden="1">
      <c r="A5272" s="1" t="s">
        <v>5876</v>
      </c>
      <c r="B5272" s="1">
        <v>480569.0</v>
      </c>
      <c r="C5272" s="1">
        <v>5.0</v>
      </c>
      <c r="D5272" s="1">
        <v>18.0</v>
      </c>
      <c r="E5272" s="1">
        <f t="shared" si="1"/>
        <v>12</v>
      </c>
      <c r="F5272" s="1" t="str">
        <f>VLOOKUP(E5272,State_code!$B$1:$C$56, 2, FALSE)</f>
        <v>FL</v>
      </c>
      <c r="G5272" s="1">
        <v>1208.0</v>
      </c>
      <c r="H5272" s="1">
        <v>-2.0</v>
      </c>
      <c r="I5272" s="1" t="s">
        <v>5876</v>
      </c>
      <c r="J5272" s="5">
        <v>1.0</v>
      </c>
    </row>
    <row r="5273" hidden="1">
      <c r="A5273" s="1" t="s">
        <v>5877</v>
      </c>
      <c r="B5273" s="1">
        <v>480657.0</v>
      </c>
      <c r="C5273" s="1">
        <v>4.0</v>
      </c>
      <c r="D5273" s="1">
        <v>23.0</v>
      </c>
      <c r="E5273" s="1">
        <f t="shared" si="1"/>
        <v>20</v>
      </c>
      <c r="F5273" s="1" t="str">
        <f>VLOOKUP(E5273,State_code!$B$1:$C$56, 2, FALSE)</f>
        <v>KS</v>
      </c>
      <c r="G5273" s="1">
        <v>2002.0</v>
      </c>
      <c r="H5273" s="1">
        <v>-2.0</v>
      </c>
      <c r="I5273" s="1" t="s">
        <v>5877</v>
      </c>
      <c r="J5273" s="5">
        <v>1.0</v>
      </c>
    </row>
    <row r="5274" hidden="1">
      <c r="A5274" s="1" t="s">
        <v>5878</v>
      </c>
      <c r="B5274" s="1">
        <v>480727.0</v>
      </c>
      <c r="C5274" s="1">
        <v>3.0</v>
      </c>
      <c r="D5274" s="1">
        <v>-2.0</v>
      </c>
      <c r="E5274" s="1">
        <f t="shared" si="1"/>
        <v>26</v>
      </c>
      <c r="F5274" s="1" t="str">
        <f>VLOOKUP(E5274,State_code!$B$1:$C$56, 2, FALSE)</f>
        <v>MI</v>
      </c>
      <c r="G5274" s="1">
        <v>2602.0</v>
      </c>
      <c r="H5274" s="1">
        <v>-2.0</v>
      </c>
      <c r="I5274" s="1" t="s">
        <v>5878</v>
      </c>
      <c r="J5274" s="5">
        <v>2.0</v>
      </c>
    </row>
    <row r="5275" hidden="1">
      <c r="A5275" s="1" t="s">
        <v>5879</v>
      </c>
      <c r="B5275" s="1">
        <v>480781.0</v>
      </c>
      <c r="C5275" s="1">
        <v>8.0</v>
      </c>
      <c r="D5275" s="1">
        <v>29.0</v>
      </c>
      <c r="E5275" s="1">
        <f t="shared" si="1"/>
        <v>6</v>
      </c>
      <c r="F5275" s="1" t="str">
        <f>VLOOKUP(E5275,State_code!$B$1:$C$56, 2, FALSE)</f>
        <v>CA</v>
      </c>
      <c r="G5275" s="1">
        <v>651.0</v>
      </c>
      <c r="H5275" s="1">
        <v>-2.0</v>
      </c>
      <c r="I5275" s="1" t="s">
        <v>5879</v>
      </c>
      <c r="J5275" s="5">
        <v>2.0</v>
      </c>
    </row>
    <row r="5276" hidden="1">
      <c r="A5276" s="1" t="s">
        <v>5880</v>
      </c>
      <c r="B5276" s="1">
        <v>480790.0</v>
      </c>
      <c r="C5276" s="1">
        <v>7.0</v>
      </c>
      <c r="D5276" s="1">
        <v>25.0</v>
      </c>
      <c r="E5276" s="1">
        <f t="shared" si="1"/>
        <v>8</v>
      </c>
      <c r="F5276" s="1" t="str">
        <f>VLOOKUP(E5276,State_code!$B$1:$C$56, 2, FALSE)</f>
        <v>CO</v>
      </c>
      <c r="G5276" s="1">
        <v>804.0</v>
      </c>
      <c r="H5276" s="1">
        <v>-2.0</v>
      </c>
      <c r="I5276" s="1" t="s">
        <v>5880</v>
      </c>
      <c r="J5276" s="5">
        <v>3.0</v>
      </c>
    </row>
    <row r="5277" hidden="1">
      <c r="A5277" s="1" t="s">
        <v>5881</v>
      </c>
      <c r="B5277" s="1">
        <v>480824.0</v>
      </c>
      <c r="C5277" s="1">
        <v>6.0</v>
      </c>
      <c r="D5277" s="1">
        <v>10.0</v>
      </c>
      <c r="E5277" s="1">
        <f t="shared" si="1"/>
        <v>48</v>
      </c>
      <c r="F5277" s="1" t="str">
        <f>VLOOKUP(E5277,State_code!$B$1:$C$56, 2, FALSE)</f>
        <v>TX</v>
      </c>
      <c r="G5277" s="1">
        <v>4833.0</v>
      </c>
      <c r="H5277" s="1">
        <v>-2.0</v>
      </c>
      <c r="I5277" s="1" t="s">
        <v>5881</v>
      </c>
      <c r="J5277" s="5">
        <v>2.0</v>
      </c>
    </row>
    <row r="5278" hidden="1">
      <c r="A5278" s="1" t="s">
        <v>5882</v>
      </c>
      <c r="B5278" s="1">
        <v>480833.0</v>
      </c>
      <c r="C5278" s="1">
        <v>6.0</v>
      </c>
      <c r="D5278" s="1">
        <v>10.0</v>
      </c>
      <c r="E5278" s="1">
        <f t="shared" si="1"/>
        <v>48</v>
      </c>
      <c r="F5278" s="1" t="str">
        <f>VLOOKUP(E5278,State_code!$B$1:$C$56, 2, FALSE)</f>
        <v>TX</v>
      </c>
      <c r="G5278" s="1">
        <v>4812.0</v>
      </c>
      <c r="H5278" s="1">
        <v>-2.0</v>
      </c>
      <c r="I5278" s="1" t="s">
        <v>5882</v>
      </c>
      <c r="J5278" s="5">
        <v>2.0</v>
      </c>
    </row>
    <row r="5279" hidden="1">
      <c r="A5279" s="1" t="s">
        <v>5883</v>
      </c>
      <c r="B5279" s="1">
        <v>480842.0</v>
      </c>
      <c r="C5279" s="1">
        <v>5.0</v>
      </c>
      <c r="D5279" s="1">
        <v>-2.0</v>
      </c>
      <c r="E5279" s="1">
        <f t="shared" si="1"/>
        <v>12</v>
      </c>
      <c r="F5279" s="1" t="str">
        <f>VLOOKUP(E5279,State_code!$B$1:$C$56, 2, FALSE)</f>
        <v>FL</v>
      </c>
      <c r="G5279" s="1">
        <v>1205.0</v>
      </c>
      <c r="H5279" s="1">
        <v>-2.0</v>
      </c>
      <c r="I5279" s="1" t="s">
        <v>5883</v>
      </c>
      <c r="J5279" s="5">
        <v>4.0</v>
      </c>
    </row>
    <row r="5280" hidden="1">
      <c r="A5280" s="1" t="s">
        <v>5884</v>
      </c>
      <c r="B5280" s="1">
        <v>480851.0</v>
      </c>
      <c r="C5280" s="1">
        <v>5.0</v>
      </c>
      <c r="D5280" s="1">
        <v>12.0</v>
      </c>
      <c r="E5280" s="1">
        <f t="shared" si="1"/>
        <v>12</v>
      </c>
      <c r="F5280" s="1" t="str">
        <f>VLOOKUP(E5280,State_code!$B$1:$C$56, 2, FALSE)</f>
        <v>FL</v>
      </c>
      <c r="G5280" s="1">
        <v>1226.0</v>
      </c>
      <c r="H5280" s="1">
        <v>-2.0</v>
      </c>
      <c r="I5280" s="1" t="s">
        <v>5884</v>
      </c>
      <c r="J5280" s="5">
        <v>2.0</v>
      </c>
    </row>
    <row r="5281" hidden="1">
      <c r="A5281" s="1" t="s">
        <v>5885</v>
      </c>
      <c r="B5281" s="1">
        <v>480879.0</v>
      </c>
      <c r="C5281" s="1">
        <v>4.0</v>
      </c>
      <c r="D5281" s="1">
        <v>-2.0</v>
      </c>
      <c r="E5281" s="1">
        <f t="shared" si="1"/>
        <v>29</v>
      </c>
      <c r="F5281" s="1" t="str">
        <f>VLOOKUP(E5281,State_code!$B$1:$C$56, 2, FALSE)</f>
        <v>MO</v>
      </c>
      <c r="G5281" s="1">
        <v>2904.0</v>
      </c>
      <c r="H5281" s="1">
        <v>-2.0</v>
      </c>
      <c r="I5281" s="1" t="s">
        <v>5885</v>
      </c>
      <c r="J5281" s="5">
        <v>2.0</v>
      </c>
    </row>
    <row r="5282" hidden="1">
      <c r="A5282" s="1" t="s">
        <v>5886</v>
      </c>
      <c r="B5282" s="1">
        <v>480888.0</v>
      </c>
      <c r="C5282" s="1">
        <v>6.0</v>
      </c>
      <c r="D5282" s="1">
        <v>-2.0</v>
      </c>
      <c r="E5282" s="1">
        <f t="shared" si="1"/>
        <v>48</v>
      </c>
      <c r="F5282" s="1" t="str">
        <f>VLOOKUP(E5282,State_code!$B$1:$C$56, 2, FALSE)</f>
        <v>TX</v>
      </c>
      <c r="G5282" s="1">
        <v>4837.0</v>
      </c>
      <c r="H5282" s="1">
        <v>-2.0</v>
      </c>
      <c r="I5282" s="1" t="s">
        <v>5886</v>
      </c>
      <c r="J5282" s="5">
        <v>2.0</v>
      </c>
    </row>
    <row r="5283" hidden="1">
      <c r="A5283" s="1" t="s">
        <v>5887</v>
      </c>
      <c r="B5283" s="1">
        <v>480903.0</v>
      </c>
      <c r="C5283" s="1">
        <v>1.0</v>
      </c>
      <c r="D5283" s="1">
        <v>-2.0</v>
      </c>
      <c r="E5283" s="1">
        <f t="shared" si="1"/>
        <v>9</v>
      </c>
      <c r="F5283" s="1" t="str">
        <f>VLOOKUP(E5283,State_code!$B$1:$C$56, 2, FALSE)</f>
        <v>CT</v>
      </c>
      <c r="G5283" s="1">
        <v>904.0</v>
      </c>
      <c r="H5283" s="1">
        <v>-2.0</v>
      </c>
      <c r="I5283" s="1" t="s">
        <v>5887</v>
      </c>
      <c r="J5283" s="5">
        <v>2.0</v>
      </c>
    </row>
    <row r="5284" hidden="1">
      <c r="A5284" s="1" t="s">
        <v>5888</v>
      </c>
      <c r="B5284" s="1">
        <v>480921.0</v>
      </c>
      <c r="C5284" s="1">
        <v>5.0</v>
      </c>
      <c r="D5284" s="1">
        <v>-2.0</v>
      </c>
      <c r="E5284" s="1">
        <f t="shared" si="1"/>
        <v>5</v>
      </c>
      <c r="F5284" s="1" t="str">
        <f>VLOOKUP(E5284,State_code!$B$1:$C$56, 2, FALSE)</f>
        <v>AR</v>
      </c>
      <c r="G5284" s="1">
        <v>503.0</v>
      </c>
      <c r="H5284" s="1">
        <v>-2.0</v>
      </c>
      <c r="I5284" s="1" t="s">
        <v>5888</v>
      </c>
      <c r="J5284" s="5">
        <v>2.0</v>
      </c>
    </row>
    <row r="5285" hidden="1">
      <c r="A5285" s="1" t="s">
        <v>5889</v>
      </c>
      <c r="B5285" s="1">
        <v>480930.0</v>
      </c>
      <c r="C5285" s="1">
        <v>5.0</v>
      </c>
      <c r="D5285" s="1">
        <v>-2.0</v>
      </c>
      <c r="E5285" s="1">
        <f t="shared" si="1"/>
        <v>51</v>
      </c>
      <c r="F5285" s="1" t="str">
        <f>VLOOKUP(E5285,State_code!$B$1:$C$56, 2, FALSE)</f>
        <v>VA</v>
      </c>
      <c r="G5285" s="1">
        <v>5107.0</v>
      </c>
      <c r="H5285" s="1">
        <v>-2.0</v>
      </c>
      <c r="I5285" s="1" t="s">
        <v>5889</v>
      </c>
      <c r="J5285" s="5">
        <v>2.0</v>
      </c>
    </row>
    <row r="5286" hidden="1">
      <c r="A5286" s="1" t="s">
        <v>5890</v>
      </c>
      <c r="B5286" s="1">
        <v>480967.0</v>
      </c>
      <c r="C5286" s="1">
        <v>6.0</v>
      </c>
      <c r="D5286" s="1">
        <v>33.0</v>
      </c>
      <c r="E5286" s="1">
        <f t="shared" si="1"/>
        <v>40</v>
      </c>
      <c r="F5286" s="1" t="str">
        <f>VLOOKUP(E5286,State_code!$B$1:$C$56, 2, FALSE)</f>
        <v>OK</v>
      </c>
      <c r="G5286" s="1">
        <v>4002.0</v>
      </c>
      <c r="H5286" s="1">
        <v>-2.0</v>
      </c>
      <c r="I5286" s="1" t="s">
        <v>5890</v>
      </c>
      <c r="J5286" s="5">
        <v>2.0</v>
      </c>
    </row>
    <row r="5287" hidden="1">
      <c r="A5287" s="1" t="s">
        <v>5891</v>
      </c>
      <c r="B5287" s="1">
        <v>480976.0</v>
      </c>
      <c r="C5287" s="1">
        <v>5.0</v>
      </c>
      <c r="D5287" s="1">
        <v>-2.0</v>
      </c>
      <c r="E5287" s="1">
        <f t="shared" si="1"/>
        <v>1</v>
      </c>
      <c r="F5287" s="1" t="str">
        <f>VLOOKUP(E5287,State_code!$B$1:$C$56, 2, FALSE)</f>
        <v>AL</v>
      </c>
      <c r="G5287" s="1">
        <v>105.0</v>
      </c>
      <c r="H5287" s="1">
        <v>-2.0</v>
      </c>
      <c r="I5287" s="1" t="s">
        <v>5891</v>
      </c>
      <c r="J5287" s="5">
        <v>2.0</v>
      </c>
    </row>
    <row r="5288" hidden="1">
      <c r="A5288" s="1" t="s">
        <v>5892</v>
      </c>
      <c r="B5288" s="1">
        <v>480985.0</v>
      </c>
      <c r="C5288" s="1">
        <v>7.0</v>
      </c>
      <c r="D5288" s="1">
        <v>26.0</v>
      </c>
      <c r="E5288" s="1">
        <f t="shared" si="1"/>
        <v>49</v>
      </c>
      <c r="F5288" s="1" t="str">
        <f>VLOOKUP(E5288,State_code!$B$1:$C$56, 2, FALSE)</f>
        <v>UT</v>
      </c>
      <c r="G5288" s="1">
        <v>4902.0</v>
      </c>
      <c r="H5288" s="1">
        <v>-2.0</v>
      </c>
      <c r="I5288" s="1" t="s">
        <v>5892</v>
      </c>
      <c r="J5288" s="5">
        <v>2.0</v>
      </c>
    </row>
    <row r="5289" hidden="1">
      <c r="A5289" s="1" t="s">
        <v>5893</v>
      </c>
      <c r="B5289" s="1">
        <v>480994.0</v>
      </c>
      <c r="C5289" s="1">
        <v>2.0</v>
      </c>
      <c r="D5289" s="1">
        <v>-2.0</v>
      </c>
      <c r="E5289" s="1">
        <f t="shared" si="1"/>
        <v>24</v>
      </c>
      <c r="F5289" s="1" t="str">
        <f>VLOOKUP(E5289,State_code!$B$1:$C$56, 2, FALSE)</f>
        <v>MD</v>
      </c>
      <c r="G5289" s="1">
        <v>2405.0</v>
      </c>
      <c r="H5289" s="1">
        <v>-2.0</v>
      </c>
      <c r="I5289" s="1" t="s">
        <v>5893</v>
      </c>
      <c r="J5289" s="5">
        <v>2.0</v>
      </c>
    </row>
    <row r="5290" hidden="1">
      <c r="A5290" s="1" t="s">
        <v>5894</v>
      </c>
      <c r="B5290" s="1">
        <v>481003.0</v>
      </c>
      <c r="C5290" s="1">
        <v>6.0</v>
      </c>
      <c r="D5290" s="1">
        <v>-2.0</v>
      </c>
      <c r="E5290" s="1">
        <f t="shared" si="1"/>
        <v>48</v>
      </c>
      <c r="F5290" s="1" t="str">
        <f>VLOOKUP(E5290,State_code!$B$1:$C$56, 2, FALSE)</f>
        <v>TX</v>
      </c>
      <c r="G5290" s="1">
        <v>4833.0</v>
      </c>
      <c r="H5290" s="1">
        <v>-2.0</v>
      </c>
      <c r="I5290" s="1" t="s">
        <v>5894</v>
      </c>
      <c r="J5290" s="5">
        <v>2.0</v>
      </c>
    </row>
    <row r="5291" hidden="1">
      <c r="A5291" s="1" t="s">
        <v>5895</v>
      </c>
      <c r="B5291" s="1">
        <v>481021.0</v>
      </c>
      <c r="C5291" s="1">
        <v>2.0</v>
      </c>
      <c r="D5291" s="1">
        <v>-2.0</v>
      </c>
      <c r="E5291" s="1">
        <f t="shared" si="1"/>
        <v>42</v>
      </c>
      <c r="F5291" s="1" t="str">
        <f>VLOOKUP(E5291,State_code!$B$1:$C$56, 2, FALSE)</f>
        <v>PA</v>
      </c>
      <c r="G5291" s="1">
        <v>4204.0</v>
      </c>
      <c r="H5291" s="1">
        <v>-2.0</v>
      </c>
      <c r="I5291" s="1" t="s">
        <v>5895</v>
      </c>
      <c r="J5291" s="5">
        <v>2.0</v>
      </c>
    </row>
    <row r="5292" hidden="1">
      <c r="A5292" s="1" t="s">
        <v>5896</v>
      </c>
      <c r="B5292" s="1">
        <v>481030.0</v>
      </c>
      <c r="C5292" s="1">
        <v>5.0</v>
      </c>
      <c r="D5292" s="1">
        <v>32.0</v>
      </c>
      <c r="E5292" s="1">
        <f t="shared" si="1"/>
        <v>54</v>
      </c>
      <c r="F5292" s="1" t="str">
        <f>VLOOKUP(E5292,State_code!$B$1:$C$56, 2, FALSE)</f>
        <v>WV</v>
      </c>
      <c r="G5292" s="1">
        <v>5401.0</v>
      </c>
      <c r="H5292" s="1">
        <v>-2.0</v>
      </c>
      <c r="I5292" s="1" t="s">
        <v>5896</v>
      </c>
      <c r="J5292" s="5">
        <v>2.0</v>
      </c>
    </row>
    <row r="5293" hidden="1">
      <c r="A5293" s="1" t="s">
        <v>5897</v>
      </c>
      <c r="B5293" s="1">
        <v>481049.0</v>
      </c>
      <c r="C5293" s="1">
        <v>4.0</v>
      </c>
      <c r="D5293" s="1">
        <v>-2.0</v>
      </c>
      <c r="E5293" s="1">
        <f t="shared" si="1"/>
        <v>29</v>
      </c>
      <c r="F5293" s="1" t="str">
        <f>VLOOKUP(E5293,State_code!$B$1:$C$56, 2, FALSE)</f>
        <v>MO</v>
      </c>
      <c r="G5293" s="1">
        <v>2907.0</v>
      </c>
      <c r="H5293" s="1">
        <v>-2.0</v>
      </c>
      <c r="I5293" s="1" t="s">
        <v>5897</v>
      </c>
      <c r="J5293" s="5">
        <v>2.0</v>
      </c>
    </row>
    <row r="5294" hidden="1">
      <c r="A5294" s="1" t="s">
        <v>5898</v>
      </c>
      <c r="B5294" s="1">
        <v>481058.0</v>
      </c>
      <c r="C5294" s="1">
        <v>8.0</v>
      </c>
      <c r="D5294" s="1">
        <v>24.0</v>
      </c>
      <c r="E5294" s="1">
        <f t="shared" si="1"/>
        <v>6</v>
      </c>
      <c r="F5294" s="1" t="str">
        <f>VLOOKUP(E5294,State_code!$B$1:$C$56, 2, FALSE)</f>
        <v>CA</v>
      </c>
      <c r="G5294" s="1">
        <v>646.0</v>
      </c>
      <c r="H5294" s="1">
        <v>66.0</v>
      </c>
      <c r="I5294" s="1" t="s">
        <v>5898</v>
      </c>
      <c r="J5294" s="5">
        <v>2.0</v>
      </c>
    </row>
    <row r="5295" hidden="1">
      <c r="A5295" s="1" t="s">
        <v>5899</v>
      </c>
      <c r="B5295" s="1">
        <v>481067.0</v>
      </c>
      <c r="C5295" s="1">
        <v>2.0</v>
      </c>
      <c r="D5295" s="1">
        <v>-2.0</v>
      </c>
      <c r="E5295" s="1">
        <f t="shared" si="1"/>
        <v>42</v>
      </c>
      <c r="F5295" s="1" t="str">
        <f>VLOOKUP(E5295,State_code!$B$1:$C$56, 2, FALSE)</f>
        <v>PA</v>
      </c>
      <c r="G5295" s="1">
        <v>4210.0</v>
      </c>
      <c r="H5295" s="1">
        <v>-2.0</v>
      </c>
      <c r="I5295" s="1" t="s">
        <v>5899</v>
      </c>
      <c r="J5295" s="5">
        <v>1.0</v>
      </c>
    </row>
    <row r="5296" hidden="1">
      <c r="A5296" s="1" t="s">
        <v>5900</v>
      </c>
      <c r="B5296" s="1">
        <v>481085.0</v>
      </c>
      <c r="C5296" s="1">
        <v>3.0</v>
      </c>
      <c r="D5296" s="1">
        <v>-2.0</v>
      </c>
      <c r="E5296" s="1">
        <f t="shared" si="1"/>
        <v>17</v>
      </c>
      <c r="F5296" s="1" t="str">
        <f>VLOOKUP(E5296,State_code!$B$1:$C$56, 2, FALSE)</f>
        <v>IL</v>
      </c>
      <c r="G5296" s="1">
        <v>1706.0</v>
      </c>
      <c r="H5296" s="1">
        <v>-2.0</v>
      </c>
      <c r="I5296" s="1" t="s">
        <v>5900</v>
      </c>
      <c r="J5296" s="5">
        <v>1.0</v>
      </c>
    </row>
    <row r="5297" hidden="1">
      <c r="A5297" s="1" t="s">
        <v>5901</v>
      </c>
      <c r="B5297" s="1">
        <v>481094.0</v>
      </c>
      <c r="C5297" s="1">
        <v>2.0</v>
      </c>
      <c r="D5297" s="1">
        <v>30.0</v>
      </c>
      <c r="E5297" s="1">
        <f t="shared" si="1"/>
        <v>36</v>
      </c>
      <c r="F5297" s="1" t="str">
        <f>VLOOKUP(E5297,State_code!$B$1:$C$56, 2, FALSE)</f>
        <v>NY</v>
      </c>
      <c r="G5297" s="1">
        <v>3612.0</v>
      </c>
      <c r="H5297" s="1">
        <v>-2.0</v>
      </c>
      <c r="I5297" s="1" t="s">
        <v>5901</v>
      </c>
      <c r="J5297" s="5">
        <v>3.0</v>
      </c>
    </row>
    <row r="5298" hidden="1">
      <c r="A5298" s="1" t="s">
        <v>5902</v>
      </c>
      <c r="B5298" s="1">
        <v>481100.0</v>
      </c>
      <c r="C5298" s="1">
        <v>7.0</v>
      </c>
      <c r="D5298" s="1">
        <v>-2.0</v>
      </c>
      <c r="E5298" s="1">
        <f t="shared" si="1"/>
        <v>49</v>
      </c>
      <c r="F5298" s="1" t="str">
        <f>VLOOKUP(E5298,State_code!$B$1:$C$56, 2, FALSE)</f>
        <v>UT</v>
      </c>
      <c r="G5298" s="1">
        <v>4904.0</v>
      </c>
      <c r="H5298" s="1">
        <v>-2.0</v>
      </c>
      <c r="I5298" s="1" t="s">
        <v>5902</v>
      </c>
      <c r="J5298" s="5">
        <v>1.0</v>
      </c>
    </row>
    <row r="5299" hidden="1">
      <c r="A5299" s="1" t="s">
        <v>5903</v>
      </c>
      <c r="B5299" s="1">
        <v>481128.0</v>
      </c>
      <c r="C5299" s="1">
        <v>8.0</v>
      </c>
      <c r="D5299" s="1">
        <v>-2.0</v>
      </c>
      <c r="E5299" s="1">
        <f t="shared" si="1"/>
        <v>6</v>
      </c>
      <c r="F5299" s="1" t="str">
        <f>VLOOKUP(E5299,State_code!$B$1:$C$56, 2, FALSE)</f>
        <v>CA</v>
      </c>
      <c r="G5299" s="1">
        <v>646.0</v>
      </c>
      <c r="H5299" s="1">
        <v>-2.0</v>
      </c>
      <c r="I5299" s="1" t="s">
        <v>5903</v>
      </c>
      <c r="J5299" s="5">
        <v>2.0</v>
      </c>
    </row>
    <row r="5300" hidden="1">
      <c r="A5300" s="1" t="s">
        <v>5904</v>
      </c>
      <c r="B5300" s="1">
        <v>481137.0</v>
      </c>
      <c r="C5300" s="1">
        <v>3.0</v>
      </c>
      <c r="D5300" s="1">
        <v>-2.0</v>
      </c>
      <c r="E5300" s="1">
        <f t="shared" si="1"/>
        <v>55</v>
      </c>
      <c r="F5300" s="1" t="str">
        <f>VLOOKUP(E5300,State_code!$B$1:$C$56, 2, FALSE)</f>
        <v>WI</v>
      </c>
      <c r="G5300" s="1">
        <v>5501.0</v>
      </c>
      <c r="H5300" s="1">
        <v>42.0</v>
      </c>
      <c r="I5300" s="1" t="s">
        <v>5904</v>
      </c>
      <c r="J5300" s="5">
        <v>2.0</v>
      </c>
    </row>
    <row r="5301" hidden="1">
      <c r="A5301" s="1" t="s">
        <v>5905</v>
      </c>
      <c r="B5301" s="1">
        <v>481146.0</v>
      </c>
      <c r="C5301" s="1">
        <v>5.0</v>
      </c>
      <c r="D5301" s="1">
        <v>-2.0</v>
      </c>
      <c r="E5301" s="1">
        <f t="shared" si="1"/>
        <v>13</v>
      </c>
      <c r="F5301" s="1" t="str">
        <f>VLOOKUP(E5301,State_code!$B$1:$C$56, 2, FALSE)</f>
        <v>GA</v>
      </c>
      <c r="G5301" s="1">
        <v>1304.0</v>
      </c>
      <c r="H5301" s="1">
        <v>-2.0</v>
      </c>
      <c r="I5301" s="1" t="s">
        <v>5905</v>
      </c>
      <c r="J5301" s="5">
        <v>2.0</v>
      </c>
    </row>
    <row r="5302" hidden="1">
      <c r="A5302" s="1" t="s">
        <v>5906</v>
      </c>
      <c r="B5302" s="1">
        <v>481155.0</v>
      </c>
      <c r="C5302" s="1">
        <v>5.0</v>
      </c>
      <c r="D5302" s="1">
        <v>12.0</v>
      </c>
      <c r="E5302" s="1">
        <f t="shared" si="1"/>
        <v>13</v>
      </c>
      <c r="F5302" s="1" t="str">
        <f>VLOOKUP(E5302,State_code!$B$1:$C$56, 2, FALSE)</f>
        <v>GA</v>
      </c>
      <c r="G5302" s="1">
        <v>1312.0</v>
      </c>
      <c r="H5302" s="1">
        <v>-2.0</v>
      </c>
      <c r="I5302" s="1" t="s">
        <v>5906</v>
      </c>
      <c r="J5302" s="5">
        <v>2.0</v>
      </c>
    </row>
    <row r="5303" hidden="1">
      <c r="A5303" s="1" t="s">
        <v>5907</v>
      </c>
      <c r="B5303" s="1">
        <v>481182.0</v>
      </c>
      <c r="C5303" s="1">
        <v>8.0</v>
      </c>
      <c r="D5303" s="1">
        <v>-2.0</v>
      </c>
      <c r="E5303" s="1">
        <f t="shared" si="1"/>
        <v>6</v>
      </c>
      <c r="F5303" s="1" t="str">
        <f>VLOOKUP(E5303,State_code!$B$1:$C$56, 2, FALSE)</f>
        <v>CA</v>
      </c>
      <c r="G5303" s="1">
        <v>602.0</v>
      </c>
      <c r="H5303" s="1">
        <v>-2.0</v>
      </c>
      <c r="I5303" s="1" t="s">
        <v>5907</v>
      </c>
      <c r="J5303" s="5">
        <v>3.0</v>
      </c>
    </row>
    <row r="5304" hidden="1">
      <c r="A5304" s="1" t="s">
        <v>5908</v>
      </c>
      <c r="B5304" s="1">
        <v>481191.0</v>
      </c>
      <c r="C5304" s="1">
        <v>8.0</v>
      </c>
      <c r="D5304" s="1">
        <v>-2.0</v>
      </c>
      <c r="E5304" s="1">
        <f t="shared" si="1"/>
        <v>6</v>
      </c>
      <c r="F5304" s="1" t="str">
        <f>VLOOKUP(E5304,State_code!$B$1:$C$56, 2, FALSE)</f>
        <v>CA</v>
      </c>
      <c r="G5304" s="1">
        <v>639.0</v>
      </c>
      <c r="H5304" s="1">
        <v>-2.0</v>
      </c>
      <c r="I5304" s="1" t="s">
        <v>5908</v>
      </c>
      <c r="J5304" s="5">
        <v>1.0</v>
      </c>
    </row>
    <row r="5305" hidden="1">
      <c r="A5305" s="1" t="s">
        <v>5909</v>
      </c>
      <c r="B5305" s="1">
        <v>481207.0</v>
      </c>
      <c r="C5305" s="1">
        <v>2.0</v>
      </c>
      <c r="D5305" s="1">
        <v>-2.0</v>
      </c>
      <c r="E5305" s="1">
        <f t="shared" si="1"/>
        <v>24</v>
      </c>
      <c r="F5305" s="1" t="str">
        <f>VLOOKUP(E5305,State_code!$B$1:$C$56, 2, FALSE)</f>
        <v>MD</v>
      </c>
      <c r="G5305" s="1">
        <v>2402.0</v>
      </c>
      <c r="H5305" s="1">
        <v>-2.0</v>
      </c>
      <c r="I5305" s="1" t="s">
        <v>5909</v>
      </c>
      <c r="J5305" s="5">
        <v>1.0</v>
      </c>
    </row>
    <row r="5306" hidden="1">
      <c r="A5306" s="1" t="s">
        <v>5910</v>
      </c>
      <c r="B5306" s="1">
        <v>481225.0</v>
      </c>
      <c r="C5306" s="1">
        <v>5.0</v>
      </c>
      <c r="D5306" s="1">
        <v>24.0</v>
      </c>
      <c r="E5306" s="1">
        <f t="shared" si="1"/>
        <v>47</v>
      </c>
      <c r="F5306" s="1" t="str">
        <f>VLOOKUP(E5306,State_code!$B$1:$C$56, 2, FALSE)</f>
        <v>TN</v>
      </c>
      <c r="G5306" s="1">
        <v>4709.0</v>
      </c>
      <c r="H5306" s="1">
        <v>48.0</v>
      </c>
      <c r="I5306" s="1" t="s">
        <v>5910</v>
      </c>
      <c r="J5306" s="5">
        <v>2.0</v>
      </c>
    </row>
    <row r="5307" hidden="1">
      <c r="A5307" s="1" t="s">
        <v>5911</v>
      </c>
      <c r="B5307" s="1">
        <v>481243.0</v>
      </c>
      <c r="C5307" s="1">
        <v>2.0</v>
      </c>
      <c r="D5307" s="1">
        <v>-2.0</v>
      </c>
      <c r="E5307" s="1">
        <f t="shared" si="1"/>
        <v>36</v>
      </c>
      <c r="F5307" s="1" t="str">
        <f>VLOOKUP(E5307,State_code!$B$1:$C$56, 2, FALSE)</f>
        <v>NY</v>
      </c>
      <c r="G5307" s="1">
        <v>3602.0</v>
      </c>
      <c r="H5307" s="1">
        <v>-2.0</v>
      </c>
      <c r="I5307" s="1" t="s">
        <v>5911</v>
      </c>
      <c r="J5307" s="5">
        <v>2.0</v>
      </c>
    </row>
    <row r="5308" hidden="1">
      <c r="A5308" s="1" t="s">
        <v>5912</v>
      </c>
      <c r="B5308" s="1">
        <v>481252.0</v>
      </c>
      <c r="C5308" s="1">
        <v>5.0</v>
      </c>
      <c r="D5308" s="1">
        <v>10.0</v>
      </c>
      <c r="E5308" s="1">
        <f t="shared" si="1"/>
        <v>12</v>
      </c>
      <c r="F5308" s="1" t="str">
        <f>VLOOKUP(E5308,State_code!$B$1:$C$56, 2, FALSE)</f>
        <v>FL</v>
      </c>
      <c r="G5308" s="1">
        <v>1220.0</v>
      </c>
      <c r="H5308" s="1">
        <v>-2.0</v>
      </c>
      <c r="I5308" s="1" t="s">
        <v>5912</v>
      </c>
      <c r="J5308" s="5">
        <v>1.0</v>
      </c>
    </row>
    <row r="5309" hidden="1">
      <c r="A5309" s="1" t="s">
        <v>5913</v>
      </c>
      <c r="B5309" s="1">
        <v>481289.0</v>
      </c>
      <c r="C5309" s="1">
        <v>8.0</v>
      </c>
      <c r="D5309" s="1">
        <v>-2.0</v>
      </c>
      <c r="E5309" s="1">
        <f t="shared" si="1"/>
        <v>6</v>
      </c>
      <c r="F5309" s="1" t="str">
        <f>VLOOKUP(E5309,State_code!$B$1:$C$56, 2, FALSE)</f>
        <v>CA</v>
      </c>
      <c r="G5309" s="1">
        <v>609.0</v>
      </c>
      <c r="H5309" s="1">
        <v>-2.0</v>
      </c>
      <c r="I5309" s="1" t="s">
        <v>5913</v>
      </c>
      <c r="J5309" s="5">
        <v>1.0</v>
      </c>
    </row>
    <row r="5310" hidden="1">
      <c r="A5310" s="1" t="s">
        <v>5914</v>
      </c>
      <c r="B5310" s="1">
        <v>481298.0</v>
      </c>
      <c r="C5310" s="1">
        <v>8.0</v>
      </c>
      <c r="D5310" s="1">
        <v>-2.0</v>
      </c>
      <c r="E5310" s="1">
        <f t="shared" si="1"/>
        <v>6</v>
      </c>
      <c r="F5310" s="1" t="str">
        <f>VLOOKUP(E5310,State_code!$B$1:$C$56, 2, FALSE)</f>
        <v>CA</v>
      </c>
      <c r="G5310" s="1">
        <v>622.0</v>
      </c>
      <c r="H5310" s="1">
        <v>-2.0</v>
      </c>
      <c r="I5310" s="1" t="s">
        <v>5914</v>
      </c>
      <c r="J5310" s="5">
        <v>2.0</v>
      </c>
    </row>
    <row r="5311" hidden="1">
      <c r="A5311" s="1" t="s">
        <v>5915</v>
      </c>
      <c r="B5311" s="1">
        <v>481313.0</v>
      </c>
      <c r="C5311" s="1">
        <v>5.0</v>
      </c>
      <c r="D5311" s="1">
        <v>-2.0</v>
      </c>
      <c r="E5311" s="1">
        <f t="shared" si="1"/>
        <v>12</v>
      </c>
      <c r="F5311" s="1" t="str">
        <f>VLOOKUP(E5311,State_code!$B$1:$C$56, 2, FALSE)</f>
        <v>FL</v>
      </c>
      <c r="G5311" s="1">
        <v>1225.0</v>
      </c>
      <c r="H5311" s="1">
        <v>-2.0</v>
      </c>
      <c r="I5311" s="1" t="s">
        <v>5915</v>
      </c>
      <c r="J5311" s="5">
        <v>2.0</v>
      </c>
    </row>
    <row r="5312" hidden="1">
      <c r="A5312" s="1" t="s">
        <v>5916</v>
      </c>
      <c r="B5312" s="1">
        <v>481322.0</v>
      </c>
      <c r="C5312" s="1">
        <v>6.0</v>
      </c>
      <c r="D5312" s="1">
        <v>-2.0</v>
      </c>
      <c r="E5312" s="1">
        <f t="shared" si="1"/>
        <v>48</v>
      </c>
      <c r="F5312" s="1" t="str">
        <f>VLOOKUP(E5312,State_code!$B$1:$C$56, 2, FALSE)</f>
        <v>TX</v>
      </c>
      <c r="G5312" s="1">
        <v>4815.0</v>
      </c>
      <c r="H5312" s="1">
        <v>-2.0</v>
      </c>
      <c r="I5312" s="1" t="s">
        <v>5916</v>
      </c>
      <c r="J5312" s="5">
        <v>2.0</v>
      </c>
    </row>
    <row r="5313" hidden="1">
      <c r="A5313" s="1" t="s">
        <v>5917</v>
      </c>
      <c r="B5313" s="1">
        <v>481331.0</v>
      </c>
      <c r="C5313" s="1">
        <v>2.0</v>
      </c>
      <c r="D5313" s="1">
        <v>-2.0</v>
      </c>
      <c r="E5313" s="1">
        <f t="shared" si="1"/>
        <v>36</v>
      </c>
      <c r="F5313" s="1" t="str">
        <f>VLOOKUP(E5313,State_code!$B$1:$C$56, 2, FALSE)</f>
        <v>NY</v>
      </c>
      <c r="G5313" s="1">
        <v>3625.0</v>
      </c>
      <c r="H5313" s="1">
        <v>-2.0</v>
      </c>
      <c r="I5313" s="1" t="s">
        <v>5917</v>
      </c>
      <c r="J5313" s="5">
        <v>2.0</v>
      </c>
    </row>
    <row r="5314" hidden="1">
      <c r="A5314" s="1" t="s">
        <v>5918</v>
      </c>
      <c r="B5314" s="1">
        <v>481340.0</v>
      </c>
      <c r="C5314" s="1">
        <v>5.0</v>
      </c>
      <c r="D5314" s="1">
        <v>-2.0</v>
      </c>
      <c r="E5314" s="1">
        <f t="shared" si="1"/>
        <v>47</v>
      </c>
      <c r="F5314" s="1" t="str">
        <f>VLOOKUP(E5314,State_code!$B$1:$C$56, 2, FALSE)</f>
        <v>TN</v>
      </c>
      <c r="G5314" s="1">
        <v>4706.0</v>
      </c>
      <c r="H5314" s="1">
        <v>-2.0</v>
      </c>
      <c r="I5314" s="1" t="s">
        <v>5918</v>
      </c>
      <c r="J5314" s="5">
        <v>2.0</v>
      </c>
    </row>
    <row r="5315" hidden="1">
      <c r="A5315" s="1" t="s">
        <v>5919</v>
      </c>
      <c r="B5315" s="1">
        <v>481368.0</v>
      </c>
      <c r="C5315" s="1">
        <v>5.0</v>
      </c>
      <c r="D5315" s="1">
        <v>-2.0</v>
      </c>
      <c r="E5315" s="1">
        <f t="shared" si="1"/>
        <v>12</v>
      </c>
      <c r="F5315" s="1" t="str">
        <f>VLOOKUP(E5315,State_code!$B$1:$C$56, 2, FALSE)</f>
        <v>FL</v>
      </c>
      <c r="G5315" s="1">
        <v>1225.0</v>
      </c>
      <c r="H5315" s="1">
        <v>-2.0</v>
      </c>
      <c r="I5315" s="1" t="s">
        <v>5919</v>
      </c>
      <c r="J5315" s="5">
        <v>2.0</v>
      </c>
    </row>
    <row r="5316" hidden="1">
      <c r="A5316" s="1" t="s">
        <v>5920</v>
      </c>
      <c r="B5316" s="1">
        <v>481386.0</v>
      </c>
      <c r="C5316" s="1">
        <v>8.0</v>
      </c>
      <c r="D5316" s="1">
        <v>-2.0</v>
      </c>
      <c r="E5316" s="1">
        <f t="shared" si="1"/>
        <v>6</v>
      </c>
      <c r="F5316" s="1" t="str">
        <f>VLOOKUP(E5316,State_code!$B$1:$C$56, 2, FALSE)</f>
        <v>CA</v>
      </c>
      <c r="G5316" s="1">
        <v>646.0</v>
      </c>
      <c r="H5316" s="1">
        <v>-2.0</v>
      </c>
      <c r="I5316" s="1" t="s">
        <v>5920</v>
      </c>
      <c r="J5316" s="5">
        <v>2.0</v>
      </c>
    </row>
    <row r="5317" hidden="1">
      <c r="A5317" s="1" t="s">
        <v>5921</v>
      </c>
      <c r="B5317" s="1">
        <v>481401.0</v>
      </c>
      <c r="C5317" s="1">
        <v>6.0</v>
      </c>
      <c r="D5317" s="1">
        <v>24.0</v>
      </c>
      <c r="E5317" s="1">
        <f t="shared" si="1"/>
        <v>48</v>
      </c>
      <c r="F5317" s="1" t="str">
        <f>VLOOKUP(E5317,State_code!$B$1:$C$56, 2, FALSE)</f>
        <v>TX</v>
      </c>
      <c r="G5317" s="1">
        <v>4802.0</v>
      </c>
      <c r="H5317" s="1">
        <v>42.0</v>
      </c>
      <c r="I5317" s="1" t="s">
        <v>5921</v>
      </c>
      <c r="J5317" s="5">
        <v>2.0</v>
      </c>
    </row>
    <row r="5318" hidden="1">
      <c r="A5318" s="1" t="s">
        <v>5922</v>
      </c>
      <c r="B5318" s="1">
        <v>481410.0</v>
      </c>
      <c r="C5318" s="1">
        <v>2.0</v>
      </c>
      <c r="D5318" s="1">
        <v>24.0</v>
      </c>
      <c r="E5318" s="1">
        <f t="shared" si="1"/>
        <v>36</v>
      </c>
      <c r="F5318" s="1" t="str">
        <f>VLOOKUP(E5318,State_code!$B$1:$C$56, 2, FALSE)</f>
        <v>NY</v>
      </c>
      <c r="G5318" s="1">
        <v>3617.0</v>
      </c>
      <c r="H5318" s="1">
        <v>-2.0</v>
      </c>
      <c r="I5318" s="1" t="s">
        <v>5922</v>
      </c>
      <c r="J5318" s="5">
        <v>2.0</v>
      </c>
    </row>
    <row r="5319" hidden="1">
      <c r="A5319" s="1" t="s">
        <v>5923</v>
      </c>
      <c r="B5319" s="1">
        <v>481429.0</v>
      </c>
      <c r="C5319" s="1">
        <v>2.0</v>
      </c>
      <c r="D5319" s="1">
        <v>-2.0</v>
      </c>
      <c r="E5319" s="1">
        <f t="shared" si="1"/>
        <v>34</v>
      </c>
      <c r="F5319" s="1" t="str">
        <f>VLOOKUP(E5319,State_code!$B$1:$C$56, 2, FALSE)</f>
        <v>NJ</v>
      </c>
      <c r="G5319" s="1">
        <v>3406.0</v>
      </c>
      <c r="H5319" s="1">
        <v>-2.0</v>
      </c>
      <c r="I5319" s="1" t="s">
        <v>5923</v>
      </c>
      <c r="J5319" s="5">
        <v>2.0</v>
      </c>
    </row>
    <row r="5320" hidden="1">
      <c r="A5320" s="1" t="s">
        <v>5924</v>
      </c>
      <c r="B5320" s="1">
        <v>481438.0</v>
      </c>
      <c r="C5320" s="1">
        <v>2.0</v>
      </c>
      <c r="D5320" s="1">
        <v>24.0</v>
      </c>
      <c r="E5320" s="1">
        <f t="shared" si="1"/>
        <v>34</v>
      </c>
      <c r="F5320" s="1" t="str">
        <f>VLOOKUP(E5320,State_code!$B$1:$C$56, 2, FALSE)</f>
        <v>NJ</v>
      </c>
      <c r="G5320" s="1">
        <v>3404.0</v>
      </c>
      <c r="H5320" s="1">
        <v>-2.0</v>
      </c>
      <c r="I5320" s="1" t="s">
        <v>5924</v>
      </c>
      <c r="J5320" s="5">
        <v>2.0</v>
      </c>
    </row>
    <row r="5321" hidden="1">
      <c r="A5321" s="1" t="s">
        <v>5925</v>
      </c>
      <c r="B5321" s="1">
        <v>481447.0</v>
      </c>
      <c r="C5321" s="1">
        <v>2.0</v>
      </c>
      <c r="D5321" s="1">
        <v>-2.0</v>
      </c>
      <c r="E5321" s="1">
        <f t="shared" si="1"/>
        <v>34</v>
      </c>
      <c r="F5321" s="1" t="str">
        <f>VLOOKUP(E5321,State_code!$B$1:$C$56, 2, FALSE)</f>
        <v>NJ</v>
      </c>
      <c r="G5321" s="1">
        <v>3401.0</v>
      </c>
      <c r="H5321" s="1">
        <v>-2.0</v>
      </c>
      <c r="I5321" s="1" t="s">
        <v>5925</v>
      </c>
      <c r="J5321" s="5">
        <v>2.0</v>
      </c>
    </row>
    <row r="5322" hidden="1">
      <c r="A5322" s="1" t="s">
        <v>5926</v>
      </c>
      <c r="B5322" s="1">
        <v>481456.0</v>
      </c>
      <c r="C5322" s="1">
        <v>7.0</v>
      </c>
      <c r="D5322" s="1">
        <v>-2.0</v>
      </c>
      <c r="E5322" s="1">
        <f t="shared" si="1"/>
        <v>49</v>
      </c>
      <c r="F5322" s="1" t="str">
        <f>VLOOKUP(E5322,State_code!$B$1:$C$56, 2, FALSE)</f>
        <v>UT</v>
      </c>
      <c r="G5322" s="1">
        <v>4903.0</v>
      </c>
      <c r="H5322" s="1">
        <v>-2.0</v>
      </c>
      <c r="I5322" s="1" t="s">
        <v>5926</v>
      </c>
      <c r="J5322" s="5">
        <v>2.0</v>
      </c>
    </row>
    <row r="5323" hidden="1">
      <c r="A5323" s="1" t="s">
        <v>5205</v>
      </c>
      <c r="B5323" s="1">
        <v>481465.0</v>
      </c>
      <c r="C5323" s="1">
        <v>5.0</v>
      </c>
      <c r="D5323" s="1">
        <v>-2.0</v>
      </c>
      <c r="E5323" s="1">
        <f t="shared" si="1"/>
        <v>22</v>
      </c>
      <c r="F5323" s="1" t="str">
        <f>VLOOKUP(E5323,State_code!$B$1:$C$56, 2, FALSE)</f>
        <v>LA</v>
      </c>
      <c r="G5323" s="1">
        <v>2201.0</v>
      </c>
      <c r="H5323" s="1">
        <v>-2.0</v>
      </c>
      <c r="I5323" s="1" t="s">
        <v>5205</v>
      </c>
      <c r="J5323" s="5">
        <v>2.0</v>
      </c>
    </row>
    <row r="5324" hidden="1">
      <c r="A5324" s="1" t="s">
        <v>5927</v>
      </c>
      <c r="B5324" s="1">
        <v>481474.0</v>
      </c>
      <c r="C5324" s="1">
        <v>8.0</v>
      </c>
      <c r="D5324" s="1">
        <v>-2.0</v>
      </c>
      <c r="E5324" s="1">
        <f t="shared" si="1"/>
        <v>6</v>
      </c>
      <c r="F5324" s="1" t="str">
        <f>VLOOKUP(E5324,State_code!$B$1:$C$56, 2, FALSE)</f>
        <v>CA</v>
      </c>
      <c r="G5324" s="1">
        <v>610.0</v>
      </c>
      <c r="H5324" s="1">
        <v>-2.0</v>
      </c>
      <c r="I5324" s="1" t="s">
        <v>5927</v>
      </c>
      <c r="J5324" s="5">
        <v>2.0</v>
      </c>
    </row>
    <row r="5325" hidden="1">
      <c r="A5325" s="1" t="s">
        <v>5928</v>
      </c>
      <c r="B5325" s="1">
        <v>481483.0</v>
      </c>
      <c r="C5325" s="1">
        <v>5.0</v>
      </c>
      <c r="D5325" s="1">
        <v>-2.0</v>
      </c>
      <c r="E5325" s="1">
        <f t="shared" si="1"/>
        <v>12</v>
      </c>
      <c r="F5325" s="1" t="str">
        <f>VLOOKUP(E5325,State_code!$B$1:$C$56, 2, FALSE)</f>
        <v>FL</v>
      </c>
      <c r="G5325" s="1">
        <v>1223.0</v>
      </c>
      <c r="H5325" s="1">
        <v>-2.0</v>
      </c>
      <c r="I5325" s="1" t="s">
        <v>5928</v>
      </c>
      <c r="J5325" s="5">
        <v>2.0</v>
      </c>
    </row>
    <row r="5326" hidden="1">
      <c r="A5326" s="1" t="s">
        <v>5929</v>
      </c>
      <c r="B5326" s="1">
        <v>481517.0</v>
      </c>
      <c r="C5326" s="1">
        <v>4.0</v>
      </c>
      <c r="D5326" s="1">
        <v>-2.0</v>
      </c>
      <c r="E5326" s="1">
        <f t="shared" si="1"/>
        <v>29</v>
      </c>
      <c r="F5326" s="1" t="str">
        <f>VLOOKUP(E5326,State_code!$B$1:$C$56, 2, FALSE)</f>
        <v>MO</v>
      </c>
      <c r="G5326" s="1">
        <v>2907.0</v>
      </c>
      <c r="H5326" s="1">
        <v>-2.0</v>
      </c>
      <c r="I5326" s="1" t="s">
        <v>5929</v>
      </c>
      <c r="J5326" s="5">
        <v>2.0</v>
      </c>
    </row>
    <row r="5327" hidden="1">
      <c r="A5327" s="1" t="s">
        <v>5930</v>
      </c>
      <c r="B5327" s="1">
        <v>481526.0</v>
      </c>
      <c r="C5327" s="1">
        <v>5.0</v>
      </c>
      <c r="D5327" s="1">
        <v>-2.0</v>
      </c>
      <c r="E5327" s="1">
        <f t="shared" si="1"/>
        <v>51</v>
      </c>
      <c r="F5327" s="1" t="str">
        <f>VLOOKUP(E5327,State_code!$B$1:$C$56, 2, FALSE)</f>
        <v>VA</v>
      </c>
      <c r="G5327" s="1">
        <v>5102.0</v>
      </c>
      <c r="H5327" s="1">
        <v>-2.0</v>
      </c>
      <c r="I5327" s="1" t="s">
        <v>5930</v>
      </c>
      <c r="J5327" s="5">
        <v>3.0</v>
      </c>
    </row>
    <row r="5328" hidden="1">
      <c r="A5328" s="1" t="s">
        <v>5931</v>
      </c>
      <c r="B5328" s="1">
        <v>481535.0</v>
      </c>
      <c r="C5328" s="1">
        <v>8.0</v>
      </c>
      <c r="D5328" s="1">
        <v>26.0</v>
      </c>
      <c r="E5328" s="1">
        <f t="shared" si="1"/>
        <v>6</v>
      </c>
      <c r="F5328" s="1" t="str">
        <f>VLOOKUP(E5328,State_code!$B$1:$C$56, 2, FALSE)</f>
        <v>CA</v>
      </c>
      <c r="G5328" s="1">
        <v>650.0</v>
      </c>
      <c r="H5328" s="1">
        <v>-2.0</v>
      </c>
      <c r="I5328" s="1" t="s">
        <v>5931</v>
      </c>
      <c r="J5328" s="5">
        <v>3.0</v>
      </c>
    </row>
    <row r="5329" hidden="1">
      <c r="A5329" s="1" t="s">
        <v>5932</v>
      </c>
      <c r="B5329" s="1">
        <v>481571.0</v>
      </c>
      <c r="C5329" s="1">
        <v>1.0</v>
      </c>
      <c r="D5329" s="1">
        <v>-2.0</v>
      </c>
      <c r="E5329" s="1">
        <f t="shared" si="1"/>
        <v>9</v>
      </c>
      <c r="F5329" s="1" t="str">
        <f>VLOOKUP(E5329,State_code!$B$1:$C$56, 2, FALSE)</f>
        <v>CT</v>
      </c>
      <c r="G5329" s="1">
        <v>905.0</v>
      </c>
      <c r="H5329" s="1">
        <v>-2.0</v>
      </c>
      <c r="I5329" s="1" t="s">
        <v>5932</v>
      </c>
      <c r="J5329" s="5">
        <v>2.0</v>
      </c>
    </row>
    <row r="5330" hidden="1">
      <c r="A5330" s="1" t="s">
        <v>5933</v>
      </c>
      <c r="B5330" s="1">
        <v>481678.0</v>
      </c>
      <c r="C5330" s="1">
        <v>5.0</v>
      </c>
      <c r="D5330" s="1">
        <v>-2.0</v>
      </c>
      <c r="E5330" s="1">
        <f t="shared" si="1"/>
        <v>13</v>
      </c>
      <c r="F5330" s="1" t="str">
        <f>VLOOKUP(E5330,State_code!$B$1:$C$56, 2, FALSE)</f>
        <v>GA</v>
      </c>
      <c r="G5330" s="1">
        <v>1312.0</v>
      </c>
      <c r="H5330" s="1">
        <v>-2.0</v>
      </c>
      <c r="I5330" s="1" t="s">
        <v>5933</v>
      </c>
      <c r="J5330" s="5">
        <v>2.0</v>
      </c>
    </row>
    <row r="5331" hidden="1">
      <c r="A5331" s="1" t="s">
        <v>5934</v>
      </c>
      <c r="B5331" s="1">
        <v>481720.0</v>
      </c>
      <c r="C5331" s="1">
        <v>5.0</v>
      </c>
      <c r="D5331" s="1">
        <v>26.0</v>
      </c>
      <c r="E5331" s="1">
        <f t="shared" si="1"/>
        <v>37</v>
      </c>
      <c r="F5331" s="1" t="str">
        <f>VLOOKUP(E5331,State_code!$B$1:$C$56, 2, FALSE)</f>
        <v>NC</v>
      </c>
      <c r="G5331" s="1">
        <v>3706.0</v>
      </c>
      <c r="H5331" s="1">
        <v>-2.0</v>
      </c>
      <c r="I5331" s="1" t="s">
        <v>5934</v>
      </c>
      <c r="J5331" s="5">
        <v>2.0</v>
      </c>
    </row>
    <row r="5332" hidden="1">
      <c r="A5332" s="1" t="s">
        <v>5935</v>
      </c>
      <c r="B5332" s="1">
        <v>481739.0</v>
      </c>
      <c r="C5332" s="1">
        <v>3.0</v>
      </c>
      <c r="D5332" s="1">
        <v>-2.0</v>
      </c>
      <c r="E5332" s="1">
        <f t="shared" si="1"/>
        <v>17</v>
      </c>
      <c r="F5332" s="1" t="str">
        <f>VLOOKUP(E5332,State_code!$B$1:$C$56, 2, FALSE)</f>
        <v>IL</v>
      </c>
      <c r="G5332" s="1">
        <v>1710.0</v>
      </c>
      <c r="H5332" s="1">
        <v>-2.0</v>
      </c>
      <c r="I5332" s="1" t="s">
        <v>5935</v>
      </c>
      <c r="J5332" s="5">
        <v>2.0</v>
      </c>
    </row>
    <row r="5333" hidden="1">
      <c r="A5333" s="1" t="s">
        <v>5936</v>
      </c>
      <c r="B5333" s="1">
        <v>481748.0</v>
      </c>
      <c r="C5333" s="1">
        <v>3.0</v>
      </c>
      <c r="D5333" s="1">
        <v>-2.0</v>
      </c>
      <c r="E5333" s="1">
        <f t="shared" si="1"/>
        <v>17</v>
      </c>
      <c r="F5333" s="1" t="str">
        <f>VLOOKUP(E5333,State_code!$B$1:$C$56, 2, FALSE)</f>
        <v>IL</v>
      </c>
      <c r="G5333" s="1">
        <v>1704.0</v>
      </c>
      <c r="H5333" s="1">
        <v>-2.0</v>
      </c>
      <c r="I5333" s="1" t="s">
        <v>5936</v>
      </c>
      <c r="J5333" s="5">
        <v>2.0</v>
      </c>
    </row>
    <row r="5334" hidden="1">
      <c r="A5334" s="1" t="s">
        <v>5937</v>
      </c>
      <c r="B5334" s="1">
        <v>481775.0</v>
      </c>
      <c r="C5334" s="1">
        <v>8.0</v>
      </c>
      <c r="D5334" s="1">
        <v>13.0</v>
      </c>
      <c r="E5334" s="1">
        <f t="shared" si="1"/>
        <v>6</v>
      </c>
      <c r="F5334" s="1" t="str">
        <f>VLOOKUP(E5334,State_code!$B$1:$C$56, 2, FALSE)</f>
        <v>CA</v>
      </c>
      <c r="G5334" s="1">
        <v>627.0</v>
      </c>
      <c r="H5334" s="1">
        <v>-2.0</v>
      </c>
      <c r="I5334" s="1" t="s">
        <v>5937</v>
      </c>
      <c r="J5334" s="5">
        <v>2.0</v>
      </c>
    </row>
    <row r="5335" hidden="1">
      <c r="A5335" s="1" t="s">
        <v>5938</v>
      </c>
      <c r="B5335" s="1">
        <v>481845.0</v>
      </c>
      <c r="C5335" s="1">
        <v>2.0</v>
      </c>
      <c r="D5335" s="1">
        <v>-2.0</v>
      </c>
      <c r="E5335" s="1">
        <f t="shared" si="1"/>
        <v>36</v>
      </c>
      <c r="F5335" s="1" t="str">
        <f>VLOOKUP(E5335,State_code!$B$1:$C$56, 2, FALSE)</f>
        <v>NY</v>
      </c>
      <c r="G5335" s="1">
        <v>3625.0</v>
      </c>
      <c r="H5335" s="1">
        <v>-2.0</v>
      </c>
      <c r="I5335" s="1" t="s">
        <v>5938</v>
      </c>
      <c r="J5335" s="5">
        <v>2.0</v>
      </c>
    </row>
    <row r="5336" hidden="1">
      <c r="A5336" s="1" t="s">
        <v>5939</v>
      </c>
      <c r="B5336" s="1">
        <v>481863.0</v>
      </c>
      <c r="C5336" s="1">
        <v>3.0</v>
      </c>
      <c r="D5336" s="1">
        <v>-2.0</v>
      </c>
      <c r="E5336" s="1">
        <f t="shared" si="1"/>
        <v>18</v>
      </c>
      <c r="F5336" s="1" t="str">
        <f>VLOOKUP(E5336,State_code!$B$1:$C$56, 2, FALSE)</f>
        <v>IN</v>
      </c>
      <c r="G5336" s="1">
        <v>1805.0</v>
      </c>
      <c r="H5336" s="1">
        <v>-2.0</v>
      </c>
      <c r="I5336" s="1" t="s">
        <v>5939</v>
      </c>
      <c r="J5336" s="5">
        <v>2.0</v>
      </c>
    </row>
    <row r="5337" hidden="1">
      <c r="A5337" s="1" t="s">
        <v>5940</v>
      </c>
      <c r="B5337" s="1">
        <v>481890.0</v>
      </c>
      <c r="C5337" s="1">
        <v>5.0</v>
      </c>
      <c r="D5337" s="1">
        <v>-2.0</v>
      </c>
      <c r="E5337" s="1">
        <f t="shared" si="1"/>
        <v>21</v>
      </c>
      <c r="F5337" s="1" t="str">
        <f>VLOOKUP(E5337,State_code!$B$1:$C$56, 2, FALSE)</f>
        <v>KY</v>
      </c>
      <c r="G5337" s="1">
        <v>2104.0</v>
      </c>
      <c r="H5337" s="1">
        <v>-2.0</v>
      </c>
      <c r="I5337" s="1" t="s">
        <v>5940</v>
      </c>
      <c r="J5337" s="5">
        <v>3.0</v>
      </c>
    </row>
    <row r="5338" hidden="1">
      <c r="A5338" s="1" t="s">
        <v>5941</v>
      </c>
      <c r="B5338" s="1">
        <v>481906.0</v>
      </c>
      <c r="C5338" s="1">
        <v>5.0</v>
      </c>
      <c r="D5338" s="1">
        <v>-2.0</v>
      </c>
      <c r="E5338" s="1">
        <f t="shared" si="1"/>
        <v>54</v>
      </c>
      <c r="F5338" s="1" t="str">
        <f>VLOOKUP(E5338,State_code!$B$1:$C$56, 2, FALSE)</f>
        <v>WV</v>
      </c>
      <c r="G5338" s="1">
        <v>5401.0</v>
      </c>
      <c r="H5338" s="1">
        <v>-2.0</v>
      </c>
      <c r="I5338" s="1" t="s">
        <v>5941</v>
      </c>
      <c r="J5338" s="5">
        <v>2.0</v>
      </c>
    </row>
    <row r="5339" hidden="1">
      <c r="A5339" s="1" t="s">
        <v>5942</v>
      </c>
      <c r="B5339" s="1">
        <v>481960.0</v>
      </c>
      <c r="C5339" s="1">
        <v>8.0</v>
      </c>
      <c r="D5339" s="1">
        <v>-2.0</v>
      </c>
      <c r="E5339" s="1">
        <f t="shared" si="1"/>
        <v>6</v>
      </c>
      <c r="F5339" s="1" t="str">
        <f>VLOOKUP(E5339,State_code!$B$1:$C$56, 2, FALSE)</f>
        <v>CA</v>
      </c>
      <c r="G5339" s="1">
        <v>608.0</v>
      </c>
      <c r="H5339" s="1">
        <v>-2.0</v>
      </c>
      <c r="I5339" s="1" t="s">
        <v>5942</v>
      </c>
      <c r="J5339" s="5">
        <v>2.0</v>
      </c>
    </row>
    <row r="5340" hidden="1">
      <c r="A5340" s="1" t="s">
        <v>4882</v>
      </c>
      <c r="B5340" s="1">
        <v>482015.0</v>
      </c>
      <c r="C5340" s="1">
        <v>6.0</v>
      </c>
      <c r="D5340" s="1">
        <v>-2.0</v>
      </c>
      <c r="E5340" s="1">
        <f t="shared" si="1"/>
        <v>48</v>
      </c>
      <c r="F5340" s="1" t="str">
        <f>VLOOKUP(E5340,State_code!$B$1:$C$56, 2, FALSE)</f>
        <v>TX</v>
      </c>
      <c r="G5340" s="1">
        <v>4820.0</v>
      </c>
      <c r="H5340" s="1">
        <v>-2.0</v>
      </c>
      <c r="I5340" s="1" t="s">
        <v>4882</v>
      </c>
      <c r="J5340" s="5">
        <v>2.0</v>
      </c>
    </row>
    <row r="5341" hidden="1">
      <c r="A5341" s="1" t="s">
        <v>5943</v>
      </c>
      <c r="B5341" s="1">
        <v>482060.0</v>
      </c>
      <c r="C5341" s="1">
        <v>8.0</v>
      </c>
      <c r="D5341" s="1">
        <v>-2.0</v>
      </c>
      <c r="E5341" s="1">
        <f t="shared" si="1"/>
        <v>6</v>
      </c>
      <c r="F5341" s="1" t="str">
        <f>VLOOKUP(E5341,State_code!$B$1:$C$56, 2, FALSE)</f>
        <v>CA</v>
      </c>
      <c r="G5341" s="1">
        <v>613.0</v>
      </c>
      <c r="H5341" s="1">
        <v>-2.0</v>
      </c>
      <c r="I5341" s="1" t="s">
        <v>5943</v>
      </c>
      <c r="J5341" s="5">
        <v>2.0</v>
      </c>
    </row>
    <row r="5342" hidden="1">
      <c r="A5342" s="1" t="s">
        <v>5944</v>
      </c>
      <c r="B5342" s="1">
        <v>482097.0</v>
      </c>
      <c r="C5342" s="1">
        <v>4.0</v>
      </c>
      <c r="D5342" s="1">
        <v>-2.0</v>
      </c>
      <c r="E5342" s="1">
        <f t="shared" si="1"/>
        <v>29</v>
      </c>
      <c r="F5342" s="1" t="str">
        <f>VLOOKUP(E5342,State_code!$B$1:$C$56, 2, FALSE)</f>
        <v>MO</v>
      </c>
      <c r="G5342" s="1">
        <v>2907.0</v>
      </c>
      <c r="H5342" s="1">
        <v>-2.0</v>
      </c>
      <c r="I5342" s="1" t="s">
        <v>5944</v>
      </c>
      <c r="J5342" s="5">
        <v>2.0</v>
      </c>
    </row>
    <row r="5343" hidden="1">
      <c r="A5343" s="1" t="s">
        <v>5945</v>
      </c>
      <c r="B5343" s="1">
        <v>482149.0</v>
      </c>
      <c r="C5343" s="1">
        <v>5.0</v>
      </c>
      <c r="D5343" s="1">
        <v>16.0</v>
      </c>
      <c r="E5343" s="1">
        <f t="shared" si="1"/>
        <v>13</v>
      </c>
      <c r="F5343" s="1" t="str">
        <f>VLOOKUP(E5343,State_code!$B$1:$C$56, 2, FALSE)</f>
        <v>GA</v>
      </c>
      <c r="G5343" s="1">
        <v>1312.0</v>
      </c>
      <c r="H5343" s="1">
        <v>-2.0</v>
      </c>
      <c r="I5343" s="1" t="s">
        <v>5945</v>
      </c>
      <c r="J5343" s="5">
        <v>2.0</v>
      </c>
    </row>
    <row r="5344" hidden="1">
      <c r="A5344" s="1" t="s">
        <v>5946</v>
      </c>
      <c r="B5344" s="1">
        <v>482158.0</v>
      </c>
      <c r="C5344" s="1">
        <v>5.0</v>
      </c>
      <c r="D5344" s="1">
        <v>19.0</v>
      </c>
      <c r="E5344" s="1">
        <f t="shared" si="1"/>
        <v>13</v>
      </c>
      <c r="F5344" s="1" t="str">
        <f>VLOOKUP(E5344,State_code!$B$1:$C$56, 2, FALSE)</f>
        <v>GA</v>
      </c>
      <c r="G5344" s="1">
        <v>1302.0</v>
      </c>
      <c r="H5344" s="1">
        <v>-2.0</v>
      </c>
      <c r="I5344" s="1" t="s">
        <v>5946</v>
      </c>
      <c r="J5344" s="5">
        <v>2.0</v>
      </c>
    </row>
    <row r="5345" hidden="1">
      <c r="A5345" s="1" t="s">
        <v>5947</v>
      </c>
      <c r="B5345" s="1">
        <v>482167.0</v>
      </c>
      <c r="C5345" s="1">
        <v>3.0</v>
      </c>
      <c r="D5345" s="1">
        <v>-2.0</v>
      </c>
      <c r="E5345" s="1">
        <f t="shared" si="1"/>
        <v>17</v>
      </c>
      <c r="F5345" s="1" t="str">
        <f>VLOOKUP(E5345,State_code!$B$1:$C$56, 2, FALSE)</f>
        <v>IL</v>
      </c>
      <c r="G5345" s="1">
        <v>1702.0</v>
      </c>
      <c r="H5345" s="1">
        <v>-2.0</v>
      </c>
      <c r="I5345" s="1" t="s">
        <v>5947</v>
      </c>
      <c r="J5345" s="5">
        <v>2.0</v>
      </c>
    </row>
    <row r="5346" hidden="1">
      <c r="A5346" s="1" t="s">
        <v>5948</v>
      </c>
      <c r="B5346" s="1">
        <v>482176.0</v>
      </c>
      <c r="C5346" s="1">
        <v>7.0</v>
      </c>
      <c r="D5346" s="1">
        <v>-2.0</v>
      </c>
      <c r="E5346" s="1">
        <f t="shared" si="1"/>
        <v>8</v>
      </c>
      <c r="F5346" s="1" t="str">
        <f>VLOOKUP(E5346,State_code!$B$1:$C$56, 2, FALSE)</f>
        <v>CO</v>
      </c>
      <c r="G5346" s="1">
        <v>807.0</v>
      </c>
      <c r="H5346" s="1">
        <v>-2.0</v>
      </c>
      <c r="I5346" s="1" t="s">
        <v>5948</v>
      </c>
      <c r="J5346" s="5">
        <v>2.0</v>
      </c>
    </row>
    <row r="5347" hidden="1">
      <c r="A5347" s="1" t="s">
        <v>5949</v>
      </c>
      <c r="B5347" s="1">
        <v>482185.0</v>
      </c>
      <c r="C5347" s="1">
        <v>8.0</v>
      </c>
      <c r="D5347" s="1">
        <v>-2.0</v>
      </c>
      <c r="E5347" s="1">
        <f t="shared" si="1"/>
        <v>53</v>
      </c>
      <c r="F5347" s="1" t="str">
        <f>VLOOKUP(E5347,State_code!$B$1:$C$56, 2, FALSE)</f>
        <v>WA</v>
      </c>
      <c r="G5347" s="1">
        <v>5307.0</v>
      </c>
      <c r="H5347" s="1">
        <v>-2.0</v>
      </c>
      <c r="I5347" s="1" t="s">
        <v>5949</v>
      </c>
      <c r="J5347" s="5">
        <v>2.0</v>
      </c>
    </row>
    <row r="5348" hidden="1">
      <c r="A5348" s="1" t="s">
        <v>5950</v>
      </c>
      <c r="B5348" s="1">
        <v>482194.0</v>
      </c>
      <c r="C5348" s="1">
        <v>2.0</v>
      </c>
      <c r="D5348" s="1">
        <v>-2.0</v>
      </c>
      <c r="E5348" s="1">
        <f t="shared" si="1"/>
        <v>36</v>
      </c>
      <c r="F5348" s="1" t="str">
        <f>VLOOKUP(E5348,State_code!$B$1:$C$56, 2, FALSE)</f>
        <v>NY</v>
      </c>
      <c r="G5348" s="1">
        <v>3610.0</v>
      </c>
      <c r="H5348" s="1">
        <v>-2.0</v>
      </c>
      <c r="I5348" s="1" t="s">
        <v>5950</v>
      </c>
      <c r="J5348" s="5">
        <v>3.0</v>
      </c>
    </row>
    <row r="5349" hidden="1">
      <c r="A5349" s="1" t="s">
        <v>5951</v>
      </c>
      <c r="B5349" s="1">
        <v>482200.0</v>
      </c>
      <c r="C5349" s="1">
        <v>6.0</v>
      </c>
      <c r="D5349" s="1">
        <v>-2.0</v>
      </c>
      <c r="E5349" s="1">
        <f t="shared" si="1"/>
        <v>48</v>
      </c>
      <c r="F5349" s="1" t="str">
        <f>VLOOKUP(E5349,State_code!$B$1:$C$56, 2, FALSE)</f>
        <v>TX</v>
      </c>
      <c r="G5349" s="1">
        <v>4801.0</v>
      </c>
      <c r="H5349" s="1">
        <v>-2.0</v>
      </c>
      <c r="I5349" s="1" t="s">
        <v>5951</v>
      </c>
      <c r="J5349" s="5">
        <v>2.0</v>
      </c>
    </row>
    <row r="5350" hidden="1">
      <c r="A5350" s="1" t="s">
        <v>5952</v>
      </c>
      <c r="B5350" s="1">
        <v>482228.0</v>
      </c>
      <c r="C5350" s="1">
        <v>3.0</v>
      </c>
      <c r="D5350" s="1">
        <v>24.0</v>
      </c>
      <c r="E5350" s="1">
        <f t="shared" si="1"/>
        <v>18</v>
      </c>
      <c r="F5350" s="1" t="str">
        <f>VLOOKUP(E5350,State_code!$B$1:$C$56, 2, FALSE)</f>
        <v>IN</v>
      </c>
      <c r="G5350" s="1">
        <v>1809.0</v>
      </c>
      <c r="H5350" s="1">
        <v>54.0</v>
      </c>
      <c r="I5350" s="1" t="s">
        <v>5952</v>
      </c>
      <c r="J5350" s="5">
        <v>2.0</v>
      </c>
    </row>
    <row r="5351" hidden="1">
      <c r="A5351" s="1" t="s">
        <v>5953</v>
      </c>
      <c r="B5351" s="1">
        <v>482246.0</v>
      </c>
      <c r="C5351" s="1">
        <v>4.0</v>
      </c>
      <c r="D5351" s="1">
        <v>-2.0</v>
      </c>
      <c r="E5351" s="1">
        <f t="shared" si="1"/>
        <v>38</v>
      </c>
      <c r="F5351" s="1" t="str">
        <f>VLOOKUP(E5351,State_code!$B$1:$C$56, 2, FALSE)</f>
        <v>ND</v>
      </c>
      <c r="G5351" s="1">
        <v>3800.0</v>
      </c>
      <c r="H5351" s="1">
        <v>-2.0</v>
      </c>
      <c r="I5351" s="1" t="s">
        <v>5953</v>
      </c>
      <c r="J5351" s="5">
        <v>2.0</v>
      </c>
    </row>
    <row r="5352" hidden="1">
      <c r="A5352" s="1" t="s">
        <v>5954</v>
      </c>
      <c r="B5352" s="1">
        <v>482255.0</v>
      </c>
      <c r="C5352" s="1">
        <v>8.0</v>
      </c>
      <c r="D5352" s="1">
        <v>-2.0</v>
      </c>
      <c r="E5352" s="1">
        <f t="shared" si="1"/>
        <v>32</v>
      </c>
      <c r="F5352" s="1" t="str">
        <f>VLOOKUP(E5352,State_code!$B$1:$C$56, 2, FALSE)</f>
        <v>NV</v>
      </c>
      <c r="G5352" s="1">
        <v>3203.0</v>
      </c>
      <c r="H5352" s="1">
        <v>-2.0</v>
      </c>
      <c r="I5352" s="1" t="s">
        <v>5954</v>
      </c>
      <c r="J5352" s="5">
        <v>2.0</v>
      </c>
    </row>
    <row r="5353" hidden="1">
      <c r="A5353" s="1" t="s">
        <v>5955</v>
      </c>
      <c r="B5353" s="1">
        <v>482291.0</v>
      </c>
      <c r="C5353" s="1">
        <v>8.0</v>
      </c>
      <c r="D5353" s="1">
        <v>-2.0</v>
      </c>
      <c r="E5353" s="1">
        <f t="shared" si="1"/>
        <v>6</v>
      </c>
      <c r="F5353" s="1" t="str">
        <f>VLOOKUP(E5353,State_code!$B$1:$C$56, 2, FALSE)</f>
        <v>CA</v>
      </c>
      <c r="G5353" s="1">
        <v>620.0</v>
      </c>
      <c r="H5353" s="1">
        <v>-2.0</v>
      </c>
      <c r="I5353" s="1" t="s">
        <v>5955</v>
      </c>
      <c r="J5353" s="5">
        <v>2.0</v>
      </c>
    </row>
    <row r="5354" hidden="1">
      <c r="A5354" s="1" t="s">
        <v>5956</v>
      </c>
      <c r="B5354" s="1">
        <v>482413.0</v>
      </c>
      <c r="C5354" s="1">
        <v>2.0</v>
      </c>
      <c r="D5354" s="1">
        <v>29.0</v>
      </c>
      <c r="E5354" s="1">
        <f t="shared" si="1"/>
        <v>36</v>
      </c>
      <c r="F5354" s="1" t="str">
        <f>VLOOKUP(E5354,State_code!$B$1:$C$56, 2, FALSE)</f>
        <v>NY</v>
      </c>
      <c r="G5354" s="1">
        <v>3612.0</v>
      </c>
      <c r="H5354" s="1">
        <v>-2.0</v>
      </c>
      <c r="I5354" s="1" t="s">
        <v>5956</v>
      </c>
      <c r="J5354" s="5">
        <v>2.0</v>
      </c>
    </row>
    <row r="5355" hidden="1">
      <c r="A5355" s="1" t="s">
        <v>5957</v>
      </c>
      <c r="B5355" s="1">
        <v>482422.0</v>
      </c>
      <c r="C5355" s="1">
        <v>6.0</v>
      </c>
      <c r="D5355" s="1">
        <v>22.0</v>
      </c>
      <c r="E5355" s="1">
        <f t="shared" si="1"/>
        <v>4</v>
      </c>
      <c r="F5355" s="1" t="str">
        <f>VLOOKUP(E5355,State_code!$B$1:$C$56, 2, FALSE)</f>
        <v>AZ</v>
      </c>
      <c r="G5355" s="1">
        <v>408.0</v>
      </c>
      <c r="H5355" s="1">
        <v>-2.0</v>
      </c>
      <c r="I5355" s="1" t="s">
        <v>5957</v>
      </c>
      <c r="J5355" s="5">
        <v>2.0</v>
      </c>
    </row>
    <row r="5356" hidden="1">
      <c r="A5356" s="1" t="s">
        <v>5958</v>
      </c>
      <c r="B5356" s="1">
        <v>482431.0</v>
      </c>
      <c r="C5356" s="1">
        <v>8.0</v>
      </c>
      <c r="D5356" s="1">
        <v>19.0</v>
      </c>
      <c r="E5356" s="1">
        <f t="shared" si="1"/>
        <v>6</v>
      </c>
      <c r="F5356" s="1" t="str">
        <f>VLOOKUP(E5356,State_code!$B$1:$C$56, 2, FALSE)</f>
        <v>CA</v>
      </c>
      <c r="G5356" s="1">
        <v>635.0</v>
      </c>
      <c r="H5356" s="1">
        <v>-2.0</v>
      </c>
      <c r="I5356" s="1" t="s">
        <v>5958</v>
      </c>
      <c r="J5356" s="5">
        <v>2.0</v>
      </c>
    </row>
    <row r="5357" hidden="1">
      <c r="A5357" s="1" t="s">
        <v>5959</v>
      </c>
      <c r="B5357" s="1">
        <v>482440.0</v>
      </c>
      <c r="C5357" s="1">
        <v>7.0</v>
      </c>
      <c r="D5357" s="1">
        <v>32.0</v>
      </c>
      <c r="E5357" s="1">
        <f t="shared" si="1"/>
        <v>8</v>
      </c>
      <c r="F5357" s="1" t="str">
        <f>VLOOKUP(E5357,State_code!$B$1:$C$56, 2, FALSE)</f>
        <v>CO</v>
      </c>
      <c r="G5357" s="1">
        <v>808.0</v>
      </c>
      <c r="H5357" s="1" t="e">
        <v>#N/A</v>
      </c>
      <c r="I5357" s="1" t="s">
        <v>5959</v>
      </c>
      <c r="J5357" s="5">
        <v>2.0</v>
      </c>
    </row>
    <row r="5358" hidden="1">
      <c r="A5358" s="1" t="s">
        <v>5960</v>
      </c>
      <c r="B5358" s="1">
        <v>482459.0</v>
      </c>
      <c r="C5358" s="1">
        <v>5.0</v>
      </c>
      <c r="D5358" s="1">
        <v>29.0</v>
      </c>
      <c r="E5358" s="1">
        <f t="shared" si="1"/>
        <v>12</v>
      </c>
      <c r="F5358" s="1" t="str">
        <f>VLOOKUP(E5358,State_code!$B$1:$C$56, 2, FALSE)</f>
        <v>FL</v>
      </c>
      <c r="G5358" s="1">
        <v>1210.0</v>
      </c>
      <c r="H5358" s="1">
        <v>-2.0</v>
      </c>
      <c r="I5358" s="1" t="s">
        <v>5960</v>
      </c>
      <c r="J5358" s="5">
        <v>2.0</v>
      </c>
    </row>
    <row r="5359" hidden="1">
      <c r="A5359" s="1" t="s">
        <v>5961</v>
      </c>
      <c r="B5359" s="1">
        <v>482468.0</v>
      </c>
      <c r="C5359" s="1">
        <v>5.0</v>
      </c>
      <c r="D5359" s="1">
        <v>29.0</v>
      </c>
      <c r="E5359" s="1">
        <f t="shared" si="1"/>
        <v>13</v>
      </c>
      <c r="F5359" s="1" t="str">
        <f>VLOOKUP(E5359,State_code!$B$1:$C$56, 2, FALSE)</f>
        <v>GA</v>
      </c>
      <c r="G5359" s="1">
        <v>1305.0</v>
      </c>
      <c r="H5359" s="1">
        <v>-2.0</v>
      </c>
      <c r="I5359" s="1" t="s">
        <v>5961</v>
      </c>
      <c r="J5359" s="5">
        <v>2.0</v>
      </c>
    </row>
    <row r="5360" hidden="1">
      <c r="A5360" s="1" t="s">
        <v>5962</v>
      </c>
      <c r="B5360" s="1">
        <v>482477.0</v>
      </c>
      <c r="C5360" s="1">
        <v>3.0</v>
      </c>
      <c r="D5360" s="1">
        <v>18.0</v>
      </c>
      <c r="E5360" s="1">
        <f t="shared" si="1"/>
        <v>17</v>
      </c>
      <c r="F5360" s="1" t="str">
        <f>VLOOKUP(E5360,State_code!$B$1:$C$56, 2, FALSE)</f>
        <v>IL</v>
      </c>
      <c r="G5360" s="1">
        <v>1706.0</v>
      </c>
      <c r="H5360" s="1">
        <v>-2.0</v>
      </c>
      <c r="I5360" s="1" t="s">
        <v>5962</v>
      </c>
      <c r="J5360" s="5">
        <v>2.0</v>
      </c>
    </row>
    <row r="5361" hidden="1">
      <c r="A5361" s="1" t="s">
        <v>5963</v>
      </c>
      <c r="B5361" s="1">
        <v>482538.0</v>
      </c>
      <c r="C5361" s="1">
        <v>4.0</v>
      </c>
      <c r="D5361" s="1">
        <v>32.0</v>
      </c>
      <c r="E5361" s="1">
        <f t="shared" si="1"/>
        <v>29</v>
      </c>
      <c r="F5361" s="1" t="str">
        <f>VLOOKUP(E5361,State_code!$B$1:$C$56, 2, FALSE)</f>
        <v>MO</v>
      </c>
      <c r="G5361" s="1">
        <v>2905.0</v>
      </c>
      <c r="H5361" s="1" t="e">
        <v>#N/A</v>
      </c>
      <c r="I5361" s="1" t="s">
        <v>5963</v>
      </c>
      <c r="J5361" s="5">
        <v>2.0</v>
      </c>
    </row>
    <row r="5362" hidden="1">
      <c r="A5362" s="1" t="s">
        <v>5964</v>
      </c>
      <c r="B5362" s="1">
        <v>482547.0</v>
      </c>
      <c r="C5362" s="1">
        <v>8.0</v>
      </c>
      <c r="D5362" s="1">
        <v>29.0</v>
      </c>
      <c r="E5362" s="1">
        <f t="shared" si="1"/>
        <v>32</v>
      </c>
      <c r="F5362" s="1" t="str">
        <f>VLOOKUP(E5362,State_code!$B$1:$C$56, 2, FALSE)</f>
        <v>NV</v>
      </c>
      <c r="G5362" s="1">
        <v>3201.0</v>
      </c>
      <c r="H5362" s="1">
        <v>-2.0</v>
      </c>
      <c r="I5362" s="1" t="s">
        <v>5964</v>
      </c>
      <c r="J5362" s="5">
        <v>2.0</v>
      </c>
    </row>
    <row r="5363" hidden="1">
      <c r="A5363" s="1" t="s">
        <v>5965</v>
      </c>
      <c r="B5363" s="1">
        <v>482556.0</v>
      </c>
      <c r="C5363" s="1">
        <v>2.0</v>
      </c>
      <c r="D5363" s="1">
        <v>22.0</v>
      </c>
      <c r="E5363" s="1">
        <f t="shared" si="1"/>
        <v>34</v>
      </c>
      <c r="F5363" s="1" t="str">
        <f>VLOOKUP(E5363,State_code!$B$1:$C$56, 2, FALSE)</f>
        <v>NJ</v>
      </c>
      <c r="G5363" s="1">
        <v>3406.0</v>
      </c>
      <c r="H5363" s="1">
        <v>-2.0</v>
      </c>
      <c r="I5363" s="1" t="s">
        <v>5965</v>
      </c>
      <c r="J5363" s="5">
        <v>2.0</v>
      </c>
    </row>
    <row r="5364" hidden="1">
      <c r="A5364" s="1" t="s">
        <v>5966</v>
      </c>
      <c r="B5364" s="1">
        <v>482565.0</v>
      </c>
      <c r="C5364" s="1">
        <v>5.0</v>
      </c>
      <c r="D5364" s="1">
        <v>29.0</v>
      </c>
      <c r="E5364" s="1">
        <f t="shared" si="1"/>
        <v>37</v>
      </c>
      <c r="F5364" s="1" t="str">
        <f>VLOOKUP(E5364,State_code!$B$1:$C$56, 2, FALSE)</f>
        <v>NC</v>
      </c>
      <c r="G5364" s="1">
        <v>3714.0</v>
      </c>
      <c r="H5364" s="1">
        <v>-2.0</v>
      </c>
      <c r="I5364" s="1" t="s">
        <v>5966</v>
      </c>
      <c r="J5364" s="5">
        <v>2.0</v>
      </c>
    </row>
    <row r="5365" hidden="1">
      <c r="A5365" s="1" t="s">
        <v>5967</v>
      </c>
      <c r="B5365" s="1">
        <v>482574.0</v>
      </c>
      <c r="C5365" s="1">
        <v>3.0</v>
      </c>
      <c r="D5365" s="1">
        <v>22.0</v>
      </c>
      <c r="E5365" s="1">
        <f t="shared" si="1"/>
        <v>39</v>
      </c>
      <c r="F5365" s="1" t="str">
        <f>VLOOKUP(E5365,State_code!$B$1:$C$56, 2, FALSE)</f>
        <v>OH</v>
      </c>
      <c r="G5365" s="1">
        <v>3903.0</v>
      </c>
      <c r="H5365" s="1">
        <v>-2.0</v>
      </c>
      <c r="I5365" s="1" t="s">
        <v>5967</v>
      </c>
      <c r="J5365" s="5">
        <v>1.0</v>
      </c>
    </row>
    <row r="5366" hidden="1">
      <c r="A5366" s="1" t="s">
        <v>5968</v>
      </c>
      <c r="B5366" s="1">
        <v>482617.0</v>
      </c>
      <c r="C5366" s="1">
        <v>5.0</v>
      </c>
      <c r="D5366" s="1">
        <v>29.0</v>
      </c>
      <c r="E5366" s="1">
        <f t="shared" si="1"/>
        <v>47</v>
      </c>
      <c r="F5366" s="1" t="str">
        <f>VLOOKUP(E5366,State_code!$B$1:$C$56, 2, FALSE)</f>
        <v>TN</v>
      </c>
      <c r="G5366" s="1">
        <v>4705.0</v>
      </c>
      <c r="H5366" s="1" t="e">
        <v>#N/A</v>
      </c>
      <c r="I5366" s="1" t="s">
        <v>5968</v>
      </c>
      <c r="J5366" s="5">
        <v>2.0</v>
      </c>
    </row>
    <row r="5367" hidden="1">
      <c r="A5367" s="1" t="s">
        <v>5969</v>
      </c>
      <c r="B5367" s="1">
        <v>482635.0</v>
      </c>
      <c r="C5367" s="1">
        <v>6.0</v>
      </c>
      <c r="D5367" s="1">
        <v>29.0</v>
      </c>
      <c r="E5367" s="1">
        <f t="shared" si="1"/>
        <v>48</v>
      </c>
      <c r="F5367" s="1" t="str">
        <f>VLOOKUP(E5367,State_code!$B$1:$C$56, 2, FALSE)</f>
        <v>TX</v>
      </c>
      <c r="G5367" s="1">
        <v>4824.0</v>
      </c>
      <c r="H5367" s="1">
        <v>-2.0</v>
      </c>
      <c r="I5367" s="1" t="s">
        <v>5969</v>
      </c>
      <c r="J5367" s="5">
        <v>2.0</v>
      </c>
    </row>
    <row r="5368" hidden="1">
      <c r="A5368" s="1" t="s">
        <v>5970</v>
      </c>
      <c r="B5368" s="1">
        <v>482653.0</v>
      </c>
      <c r="C5368" s="1">
        <v>5.0</v>
      </c>
      <c r="D5368" s="1">
        <v>29.0</v>
      </c>
      <c r="E5368" s="1">
        <f t="shared" si="1"/>
        <v>51</v>
      </c>
      <c r="F5368" s="1" t="str">
        <f>VLOOKUP(E5368,State_code!$B$1:$C$56, 2, FALSE)</f>
        <v>VA</v>
      </c>
      <c r="G5368" s="1">
        <v>5108.0</v>
      </c>
      <c r="H5368" s="1">
        <v>-2.0</v>
      </c>
      <c r="I5368" s="1" t="s">
        <v>5970</v>
      </c>
      <c r="J5368" s="5">
        <v>2.0</v>
      </c>
    </row>
    <row r="5369" hidden="1">
      <c r="A5369" s="1" t="s">
        <v>5971</v>
      </c>
      <c r="B5369" s="1">
        <v>482680.0</v>
      </c>
      <c r="C5369" s="1">
        <v>5.0</v>
      </c>
      <c r="D5369" s="1">
        <v>18.0</v>
      </c>
      <c r="E5369" s="1">
        <f t="shared" si="1"/>
        <v>13</v>
      </c>
      <c r="F5369" s="1" t="str">
        <f>VLOOKUP(E5369,State_code!$B$1:$C$56, 2, FALSE)</f>
        <v>GA</v>
      </c>
      <c r="G5369" s="1">
        <v>1309.0</v>
      </c>
      <c r="H5369" s="1">
        <v>-2.0</v>
      </c>
      <c r="I5369" s="1" t="s">
        <v>5971</v>
      </c>
      <c r="J5369" s="5">
        <v>2.0</v>
      </c>
    </row>
    <row r="5370" hidden="1">
      <c r="A5370" s="1" t="s">
        <v>5972</v>
      </c>
      <c r="B5370" s="1">
        <v>482699.0</v>
      </c>
      <c r="C5370" s="1">
        <v>5.0</v>
      </c>
      <c r="D5370" s="1">
        <v>23.0</v>
      </c>
      <c r="E5370" s="1">
        <f t="shared" si="1"/>
        <v>13</v>
      </c>
      <c r="F5370" s="1" t="str">
        <f>VLOOKUP(E5370,State_code!$B$1:$C$56, 2, FALSE)</f>
        <v>GA</v>
      </c>
      <c r="G5370" s="1">
        <v>1308.0</v>
      </c>
      <c r="H5370" s="1">
        <v>-2.0</v>
      </c>
      <c r="I5370" s="1" t="s">
        <v>5972</v>
      </c>
      <c r="J5370" s="5">
        <v>2.0</v>
      </c>
    </row>
    <row r="5371" hidden="1">
      <c r="A5371" s="1" t="s">
        <v>5973</v>
      </c>
      <c r="B5371" s="1">
        <v>482705.0</v>
      </c>
      <c r="C5371" s="1">
        <v>1.0</v>
      </c>
      <c r="D5371" s="1">
        <v>17.0</v>
      </c>
      <c r="E5371" s="1">
        <f t="shared" si="1"/>
        <v>25</v>
      </c>
      <c r="F5371" s="1" t="str">
        <f>VLOOKUP(E5371,State_code!$B$1:$C$56, 2, FALSE)</f>
        <v>MA</v>
      </c>
      <c r="G5371" s="1">
        <v>2507.0</v>
      </c>
      <c r="H5371" s="1">
        <v>-2.0</v>
      </c>
      <c r="I5371" s="1" t="s">
        <v>5973</v>
      </c>
      <c r="J5371" s="5">
        <v>2.0</v>
      </c>
    </row>
    <row r="5372" hidden="1">
      <c r="A5372" s="1" t="s">
        <v>5974</v>
      </c>
      <c r="B5372" s="1">
        <v>482936.0</v>
      </c>
      <c r="C5372" s="1">
        <v>5.0</v>
      </c>
      <c r="D5372" s="1">
        <v>22.0</v>
      </c>
      <c r="E5372" s="1">
        <f t="shared" si="1"/>
        <v>12</v>
      </c>
      <c r="F5372" s="1" t="str">
        <f>VLOOKUP(E5372,State_code!$B$1:$C$56, 2, FALSE)</f>
        <v>FL</v>
      </c>
      <c r="G5372" s="1">
        <v>1218.0</v>
      </c>
      <c r="H5372" s="1">
        <v>-2.0</v>
      </c>
      <c r="I5372" s="1" t="s">
        <v>5974</v>
      </c>
      <c r="J5372" s="5">
        <v>1.0</v>
      </c>
    </row>
    <row r="5373" hidden="1">
      <c r="A5373" s="1" t="s">
        <v>5975</v>
      </c>
      <c r="B5373" s="1">
        <v>482963.0</v>
      </c>
      <c r="C5373" s="1">
        <v>2.0</v>
      </c>
      <c r="D5373" s="1">
        <v>-2.0</v>
      </c>
      <c r="E5373" s="1">
        <f t="shared" si="1"/>
        <v>34</v>
      </c>
      <c r="F5373" s="1" t="str">
        <f>VLOOKUP(E5373,State_code!$B$1:$C$56, 2, FALSE)</f>
        <v>NJ</v>
      </c>
      <c r="G5373" s="1">
        <v>3404.0</v>
      </c>
      <c r="H5373" s="1">
        <v>-2.0</v>
      </c>
      <c r="I5373" s="1" t="s">
        <v>5975</v>
      </c>
      <c r="J5373" s="5">
        <v>2.0</v>
      </c>
    </row>
    <row r="5374" hidden="1">
      <c r="A5374" s="1" t="s">
        <v>5976</v>
      </c>
      <c r="B5374" s="1">
        <v>482981.0</v>
      </c>
      <c r="C5374" s="1">
        <v>6.0</v>
      </c>
      <c r="D5374" s="1">
        <v>-2.0</v>
      </c>
      <c r="E5374" s="1">
        <f t="shared" si="1"/>
        <v>48</v>
      </c>
      <c r="F5374" s="1" t="str">
        <f>VLOOKUP(E5374,State_code!$B$1:$C$56, 2, FALSE)</f>
        <v>TX</v>
      </c>
      <c r="G5374" s="1">
        <v>4823.0</v>
      </c>
      <c r="H5374" s="1">
        <v>-2.0</v>
      </c>
      <c r="I5374" s="1" t="s">
        <v>5976</v>
      </c>
      <c r="J5374" s="5">
        <v>2.0</v>
      </c>
    </row>
    <row r="5375" hidden="1">
      <c r="A5375" s="1" t="s">
        <v>5977</v>
      </c>
      <c r="B5375" s="1">
        <v>482990.0</v>
      </c>
      <c r="C5375" s="1">
        <v>6.0</v>
      </c>
      <c r="D5375" s="1">
        <v>10.0</v>
      </c>
      <c r="E5375" s="1">
        <f t="shared" si="1"/>
        <v>4</v>
      </c>
      <c r="F5375" s="1" t="str">
        <f>VLOOKUP(E5375,State_code!$B$1:$C$56, 2, FALSE)</f>
        <v>AZ</v>
      </c>
      <c r="G5375" s="1">
        <v>404.0</v>
      </c>
      <c r="H5375" s="1">
        <v>-2.0</v>
      </c>
      <c r="I5375" s="1" t="s">
        <v>5977</v>
      </c>
      <c r="J5375" s="5">
        <v>2.0</v>
      </c>
    </row>
    <row r="5376" hidden="1">
      <c r="A5376" s="1" t="s">
        <v>4853</v>
      </c>
      <c r="B5376" s="1">
        <v>483009.0</v>
      </c>
      <c r="C5376" s="1">
        <v>8.0</v>
      </c>
      <c r="D5376" s="1">
        <v>-2.0</v>
      </c>
      <c r="E5376" s="1">
        <f t="shared" si="1"/>
        <v>6</v>
      </c>
      <c r="F5376" s="1" t="str">
        <f>VLOOKUP(E5376,State_code!$B$1:$C$56, 2, FALSE)</f>
        <v>CA</v>
      </c>
      <c r="G5376" s="1">
        <v>642.0</v>
      </c>
      <c r="H5376" s="1">
        <v>-2.0</v>
      </c>
      <c r="I5376" s="1" t="s">
        <v>4853</v>
      </c>
      <c r="J5376" s="5">
        <v>2.0</v>
      </c>
    </row>
    <row r="5377" hidden="1">
      <c r="A5377" s="1" t="s">
        <v>287</v>
      </c>
      <c r="B5377" s="1">
        <v>483018.0</v>
      </c>
      <c r="C5377" s="1">
        <v>3.0</v>
      </c>
      <c r="D5377" s="1">
        <v>21.0</v>
      </c>
      <c r="E5377" s="1">
        <f t="shared" si="1"/>
        <v>39</v>
      </c>
      <c r="F5377" s="1" t="str">
        <f>VLOOKUP(E5377,State_code!$B$1:$C$56, 2, FALSE)</f>
        <v>OH</v>
      </c>
      <c r="G5377" s="1">
        <v>3910.0</v>
      </c>
      <c r="H5377" s="1">
        <v>-2.0</v>
      </c>
      <c r="I5377" s="1" t="s">
        <v>287</v>
      </c>
      <c r="J5377" s="5">
        <v>2.0</v>
      </c>
    </row>
    <row r="5378" hidden="1">
      <c r="A5378" s="1" t="s">
        <v>5978</v>
      </c>
      <c r="B5378" s="1">
        <v>483036.0</v>
      </c>
      <c r="C5378" s="1">
        <v>6.0</v>
      </c>
      <c r="D5378" s="1">
        <v>19.0</v>
      </c>
      <c r="E5378" s="1">
        <f t="shared" si="1"/>
        <v>48</v>
      </c>
      <c r="F5378" s="1" t="str">
        <f>VLOOKUP(E5378,State_code!$B$1:$C$56, 2, FALSE)</f>
        <v>TX</v>
      </c>
      <c r="G5378" s="1">
        <v>4811.0</v>
      </c>
      <c r="H5378" s="1">
        <v>-2.0</v>
      </c>
      <c r="I5378" s="1" t="s">
        <v>5978</v>
      </c>
      <c r="J5378" s="5">
        <v>3.0</v>
      </c>
    </row>
    <row r="5379" hidden="1">
      <c r="A5379" s="1" t="s">
        <v>5979</v>
      </c>
      <c r="B5379" s="1">
        <v>483045.0</v>
      </c>
      <c r="C5379" s="1">
        <v>5.0</v>
      </c>
      <c r="D5379" s="1">
        <v>8.0</v>
      </c>
      <c r="E5379" s="1">
        <f t="shared" si="1"/>
        <v>13</v>
      </c>
      <c r="F5379" s="1" t="str">
        <f>VLOOKUP(E5379,State_code!$B$1:$C$56, 2, FALSE)</f>
        <v>GA</v>
      </c>
      <c r="G5379" s="1">
        <v>1308.0</v>
      </c>
      <c r="H5379" s="1">
        <v>-2.0</v>
      </c>
      <c r="I5379" s="1" t="s">
        <v>5979</v>
      </c>
      <c r="J5379" s="5">
        <v>2.0</v>
      </c>
    </row>
    <row r="5380" hidden="1">
      <c r="A5380" s="1" t="s">
        <v>5980</v>
      </c>
      <c r="B5380" s="1">
        <v>483054.0</v>
      </c>
      <c r="C5380" s="1">
        <v>2.0</v>
      </c>
      <c r="D5380" s="1">
        <v>-2.0</v>
      </c>
      <c r="E5380" s="1">
        <f t="shared" si="1"/>
        <v>42</v>
      </c>
      <c r="F5380" s="1" t="str">
        <f>VLOOKUP(E5380,State_code!$B$1:$C$56, 2, FALSE)</f>
        <v>PA</v>
      </c>
      <c r="G5380" s="1">
        <v>4212.0</v>
      </c>
      <c r="H5380" s="1">
        <v>-2.0</v>
      </c>
      <c r="I5380" s="1" t="s">
        <v>5980</v>
      </c>
      <c r="J5380" s="5">
        <v>4.0</v>
      </c>
    </row>
    <row r="5381" hidden="1">
      <c r="A5381" s="1" t="s">
        <v>5981</v>
      </c>
      <c r="B5381" s="1">
        <v>483106.0</v>
      </c>
      <c r="C5381" s="1">
        <v>2.0</v>
      </c>
      <c r="D5381" s="1">
        <v>-2.0</v>
      </c>
      <c r="E5381" s="1">
        <f t="shared" si="1"/>
        <v>34</v>
      </c>
      <c r="F5381" s="1" t="str">
        <f>VLOOKUP(E5381,State_code!$B$1:$C$56, 2, FALSE)</f>
        <v>NJ</v>
      </c>
      <c r="G5381" s="1">
        <v>3406.0</v>
      </c>
      <c r="H5381" s="1">
        <v>-2.0</v>
      </c>
      <c r="I5381" s="1" t="s">
        <v>5981</v>
      </c>
      <c r="J5381" s="5">
        <v>2.0</v>
      </c>
    </row>
    <row r="5382" hidden="1">
      <c r="A5382" s="1" t="s">
        <v>5982</v>
      </c>
      <c r="B5382" s="1">
        <v>483124.0</v>
      </c>
      <c r="C5382" s="1">
        <v>6.0</v>
      </c>
      <c r="D5382" s="1">
        <v>16.0</v>
      </c>
      <c r="E5382" s="1">
        <f t="shared" si="1"/>
        <v>4</v>
      </c>
      <c r="F5382" s="1" t="str">
        <f>VLOOKUP(E5382,State_code!$B$1:$C$56, 2, FALSE)</f>
        <v>AZ</v>
      </c>
      <c r="G5382" s="1">
        <v>401.0</v>
      </c>
      <c r="H5382" s="1">
        <v>-2.0</v>
      </c>
      <c r="I5382" s="1" t="s">
        <v>5982</v>
      </c>
      <c r="J5382" s="5">
        <v>1.0</v>
      </c>
    </row>
    <row r="5383" hidden="1">
      <c r="A5383" s="1" t="s">
        <v>5983</v>
      </c>
      <c r="B5383" s="1">
        <v>483212.0</v>
      </c>
      <c r="C5383" s="1">
        <v>5.0</v>
      </c>
      <c r="D5383" s="1">
        <v>7.0</v>
      </c>
      <c r="E5383" s="1">
        <f t="shared" si="1"/>
        <v>22</v>
      </c>
      <c r="F5383" s="1" t="str">
        <f>VLOOKUP(E5383,State_code!$B$1:$C$56, 2, FALSE)</f>
        <v>LA</v>
      </c>
      <c r="G5383" s="1">
        <v>2205.0</v>
      </c>
      <c r="H5383" s="1">
        <v>-2.0</v>
      </c>
      <c r="I5383" s="1" t="s">
        <v>5983</v>
      </c>
      <c r="J5383" s="5">
        <v>2.0</v>
      </c>
    </row>
    <row r="5384" hidden="1">
      <c r="A5384" s="1" t="s">
        <v>5984</v>
      </c>
      <c r="B5384" s="1">
        <v>483221.0</v>
      </c>
      <c r="C5384" s="1">
        <v>8.0</v>
      </c>
      <c r="D5384" s="1">
        <v>13.0</v>
      </c>
      <c r="E5384" s="1">
        <f t="shared" si="1"/>
        <v>6</v>
      </c>
      <c r="F5384" s="1" t="str">
        <f>VLOOKUP(E5384,State_code!$B$1:$C$56, 2, FALSE)</f>
        <v>CA</v>
      </c>
      <c r="G5384" s="1">
        <v>634.0</v>
      </c>
      <c r="H5384" s="1">
        <v>-2.0</v>
      </c>
      <c r="I5384" s="1" t="s">
        <v>5984</v>
      </c>
      <c r="J5384" s="5">
        <v>1.0</v>
      </c>
    </row>
    <row r="5385" hidden="1">
      <c r="A5385" s="1" t="s">
        <v>5985</v>
      </c>
      <c r="B5385" s="1">
        <v>483230.0</v>
      </c>
      <c r="C5385" s="1">
        <v>8.0</v>
      </c>
      <c r="D5385" s="1">
        <v>-2.0</v>
      </c>
      <c r="E5385" s="1">
        <f t="shared" si="1"/>
        <v>6</v>
      </c>
      <c r="F5385" s="1" t="str">
        <f>VLOOKUP(E5385,State_code!$B$1:$C$56, 2, FALSE)</f>
        <v>CA</v>
      </c>
      <c r="G5385" s="1">
        <v>635.0</v>
      </c>
      <c r="H5385" s="1">
        <v>-2.0</v>
      </c>
      <c r="I5385" s="1" t="s">
        <v>5985</v>
      </c>
      <c r="J5385" s="5">
        <v>2.0</v>
      </c>
    </row>
    <row r="5386" hidden="1">
      <c r="A5386" s="1" t="s">
        <v>5986</v>
      </c>
      <c r="B5386" s="1">
        <v>483258.0</v>
      </c>
      <c r="C5386" s="1">
        <v>3.0</v>
      </c>
      <c r="D5386" s="1">
        <v>-2.0</v>
      </c>
      <c r="E5386" s="1">
        <f t="shared" si="1"/>
        <v>17</v>
      </c>
      <c r="F5386" s="1" t="str">
        <f>VLOOKUP(E5386,State_code!$B$1:$C$56, 2, FALSE)</f>
        <v>IL</v>
      </c>
      <c r="G5386" s="1">
        <v>1702.0</v>
      </c>
      <c r="H5386" s="1">
        <v>-2.0</v>
      </c>
      <c r="I5386" s="1" t="s">
        <v>5986</v>
      </c>
      <c r="J5386" s="5">
        <v>2.0</v>
      </c>
    </row>
    <row r="5387" hidden="1">
      <c r="A5387" s="1" t="s">
        <v>5987</v>
      </c>
      <c r="B5387" s="1">
        <v>483276.0</v>
      </c>
      <c r="C5387" s="1">
        <v>6.0</v>
      </c>
      <c r="D5387" s="1">
        <v>-2.0</v>
      </c>
      <c r="E5387" s="1">
        <f t="shared" si="1"/>
        <v>40</v>
      </c>
      <c r="F5387" s="1" t="str">
        <f>VLOOKUP(E5387,State_code!$B$1:$C$56, 2, FALSE)</f>
        <v>OK</v>
      </c>
      <c r="G5387" s="1">
        <v>4003.0</v>
      </c>
      <c r="H5387" s="1">
        <v>-2.0</v>
      </c>
      <c r="I5387" s="1" t="s">
        <v>5987</v>
      </c>
      <c r="J5387" s="5">
        <v>2.0</v>
      </c>
    </row>
    <row r="5388" hidden="1">
      <c r="A5388" s="1" t="s">
        <v>5988</v>
      </c>
      <c r="B5388" s="1">
        <v>483328.0</v>
      </c>
      <c r="C5388" s="1">
        <v>3.0</v>
      </c>
      <c r="D5388" s="1">
        <v>-2.0</v>
      </c>
      <c r="E5388" s="1">
        <f t="shared" si="1"/>
        <v>17</v>
      </c>
      <c r="F5388" s="1" t="str">
        <f>VLOOKUP(E5388,State_code!$B$1:$C$56, 2, FALSE)</f>
        <v>IL</v>
      </c>
      <c r="G5388" s="1">
        <v>1706.0</v>
      </c>
      <c r="H5388" s="1">
        <v>-2.0</v>
      </c>
      <c r="I5388" s="1" t="s">
        <v>5988</v>
      </c>
      <c r="J5388" s="5">
        <v>2.0</v>
      </c>
    </row>
    <row r="5389" hidden="1">
      <c r="A5389" s="1" t="s">
        <v>5989</v>
      </c>
      <c r="B5389" s="1">
        <v>483337.0</v>
      </c>
      <c r="C5389" s="1">
        <v>5.0</v>
      </c>
      <c r="D5389" s="1">
        <v>-2.0</v>
      </c>
      <c r="E5389" s="1">
        <f t="shared" si="1"/>
        <v>45</v>
      </c>
      <c r="F5389" s="1" t="str">
        <f>VLOOKUP(E5389,State_code!$B$1:$C$56, 2, FALSE)</f>
        <v>SC</v>
      </c>
      <c r="G5389" s="1">
        <v>4504.0</v>
      </c>
      <c r="H5389" s="1">
        <v>-2.0</v>
      </c>
      <c r="I5389" s="1" t="s">
        <v>5989</v>
      </c>
      <c r="J5389" s="5">
        <v>1.0</v>
      </c>
    </row>
    <row r="5390" hidden="1">
      <c r="A5390" s="1" t="s">
        <v>5990</v>
      </c>
      <c r="B5390" s="1">
        <v>483346.0</v>
      </c>
      <c r="C5390" s="1">
        <v>2.0</v>
      </c>
      <c r="D5390" s="1">
        <v>-2.0</v>
      </c>
      <c r="E5390" s="1">
        <f t="shared" si="1"/>
        <v>42</v>
      </c>
      <c r="F5390" s="1" t="str">
        <f>VLOOKUP(E5390,State_code!$B$1:$C$56, 2, FALSE)</f>
        <v>PA</v>
      </c>
      <c r="G5390" s="1">
        <v>4210.0</v>
      </c>
      <c r="H5390" s="1">
        <v>-2.0</v>
      </c>
      <c r="I5390" s="1" t="s">
        <v>5990</v>
      </c>
      <c r="J5390" s="5">
        <v>2.0</v>
      </c>
    </row>
    <row r="5391" hidden="1">
      <c r="A5391" s="1" t="s">
        <v>5991</v>
      </c>
      <c r="B5391" s="1">
        <v>483355.0</v>
      </c>
      <c r="C5391" s="1">
        <v>5.0</v>
      </c>
      <c r="D5391" s="1">
        <v>-2.0</v>
      </c>
      <c r="E5391" s="1">
        <f t="shared" si="1"/>
        <v>22</v>
      </c>
      <c r="F5391" s="1" t="str">
        <f>VLOOKUP(E5391,State_code!$B$1:$C$56, 2, FALSE)</f>
        <v>LA</v>
      </c>
      <c r="G5391" s="1">
        <v>2203.0</v>
      </c>
      <c r="H5391" s="1">
        <v>-2.0</v>
      </c>
      <c r="I5391" s="1" t="s">
        <v>5991</v>
      </c>
      <c r="J5391" s="5">
        <v>2.0</v>
      </c>
    </row>
    <row r="5392" hidden="1">
      <c r="A5392" s="1" t="s">
        <v>5992</v>
      </c>
      <c r="B5392" s="1">
        <v>483364.0</v>
      </c>
      <c r="C5392" s="1">
        <v>5.0</v>
      </c>
      <c r="D5392" s="1">
        <v>-2.0</v>
      </c>
      <c r="E5392" s="1">
        <f t="shared" si="1"/>
        <v>22</v>
      </c>
      <c r="F5392" s="1" t="str">
        <f>VLOOKUP(E5392,State_code!$B$1:$C$56, 2, FALSE)</f>
        <v>LA</v>
      </c>
      <c r="G5392" s="1">
        <v>2201.0</v>
      </c>
      <c r="H5392" s="1">
        <v>-2.0</v>
      </c>
      <c r="I5392" s="1" t="s">
        <v>5992</v>
      </c>
      <c r="J5392" s="5">
        <v>2.0</v>
      </c>
    </row>
    <row r="5393" hidden="1">
      <c r="A5393" s="1" t="s">
        <v>5993</v>
      </c>
      <c r="B5393" s="1">
        <v>483373.0</v>
      </c>
      <c r="C5393" s="1">
        <v>8.0</v>
      </c>
      <c r="D5393" s="1">
        <v>-2.0</v>
      </c>
      <c r="E5393" s="1">
        <f t="shared" si="1"/>
        <v>6</v>
      </c>
      <c r="F5393" s="1" t="str">
        <f>VLOOKUP(E5393,State_code!$B$1:$C$56, 2, FALSE)</f>
        <v>CA</v>
      </c>
      <c r="G5393" s="1">
        <v>628.0</v>
      </c>
      <c r="H5393" s="1">
        <v>-2.0</v>
      </c>
      <c r="I5393" s="1" t="s">
        <v>5993</v>
      </c>
      <c r="J5393" s="5">
        <v>1.0</v>
      </c>
    </row>
    <row r="5394" hidden="1">
      <c r="A5394" s="1" t="s">
        <v>5994</v>
      </c>
      <c r="B5394" s="1">
        <v>483382.0</v>
      </c>
      <c r="C5394" s="1">
        <v>2.0</v>
      </c>
      <c r="D5394" s="1">
        <v>-2.0</v>
      </c>
      <c r="E5394" s="1">
        <f t="shared" si="1"/>
        <v>36</v>
      </c>
      <c r="F5394" s="1" t="str">
        <f>VLOOKUP(E5394,State_code!$B$1:$C$56, 2, FALSE)</f>
        <v>NY</v>
      </c>
      <c r="G5394" s="1">
        <v>3602.0</v>
      </c>
      <c r="H5394" s="1">
        <v>-2.0</v>
      </c>
      <c r="I5394" s="1" t="s">
        <v>5994</v>
      </c>
      <c r="J5394" s="5">
        <v>3.0</v>
      </c>
    </row>
    <row r="5395" hidden="1">
      <c r="A5395" s="1" t="s">
        <v>5995</v>
      </c>
      <c r="B5395" s="1">
        <v>483425.0</v>
      </c>
      <c r="C5395" s="1">
        <v>5.0</v>
      </c>
      <c r="D5395" s="1">
        <v>-2.0</v>
      </c>
      <c r="E5395" s="1">
        <f t="shared" si="1"/>
        <v>37</v>
      </c>
      <c r="F5395" s="1" t="str">
        <f>VLOOKUP(E5395,State_code!$B$1:$C$56, 2, FALSE)</f>
        <v>NC</v>
      </c>
      <c r="G5395" s="1">
        <v>3701.0</v>
      </c>
      <c r="H5395" s="1">
        <v>-2.0</v>
      </c>
      <c r="I5395" s="1" t="s">
        <v>5995</v>
      </c>
      <c r="J5395" s="5">
        <v>2.0</v>
      </c>
    </row>
    <row r="5396" hidden="1">
      <c r="A5396" s="1" t="s">
        <v>5996</v>
      </c>
      <c r="B5396" s="1">
        <v>483470.0</v>
      </c>
      <c r="C5396" s="1">
        <v>5.0</v>
      </c>
      <c r="D5396" s="1">
        <v>-2.0</v>
      </c>
      <c r="E5396" s="1">
        <f t="shared" si="1"/>
        <v>12</v>
      </c>
      <c r="F5396" s="1" t="str">
        <f>VLOOKUP(E5396,State_code!$B$1:$C$56, 2, FALSE)</f>
        <v>FL</v>
      </c>
      <c r="G5396" s="1">
        <v>1226.0</v>
      </c>
      <c r="H5396" s="1">
        <v>-2.0</v>
      </c>
      <c r="I5396" s="1" t="s">
        <v>5996</v>
      </c>
      <c r="J5396" s="5">
        <v>2.0</v>
      </c>
    </row>
    <row r="5397" hidden="1">
      <c r="A5397" s="1" t="s">
        <v>5997</v>
      </c>
      <c r="B5397" s="1">
        <v>483504.0</v>
      </c>
      <c r="C5397" s="1">
        <v>3.0</v>
      </c>
      <c r="D5397" s="1">
        <v>-2.0</v>
      </c>
      <c r="E5397" s="1">
        <f t="shared" si="1"/>
        <v>26</v>
      </c>
      <c r="F5397" s="1" t="str">
        <f>VLOOKUP(E5397,State_code!$B$1:$C$56, 2, FALSE)</f>
        <v>MI</v>
      </c>
      <c r="G5397" s="1">
        <v>2612.0</v>
      </c>
      <c r="H5397" s="1">
        <v>-2.0</v>
      </c>
      <c r="I5397" s="1" t="s">
        <v>5997</v>
      </c>
      <c r="J5397" s="5">
        <v>2.0</v>
      </c>
    </row>
    <row r="5398" hidden="1">
      <c r="A5398" s="1" t="s">
        <v>5998</v>
      </c>
      <c r="B5398" s="1">
        <v>483513.0</v>
      </c>
      <c r="C5398" s="1">
        <v>6.0</v>
      </c>
      <c r="D5398" s="1">
        <v>-2.0</v>
      </c>
      <c r="E5398" s="1">
        <f t="shared" si="1"/>
        <v>48</v>
      </c>
      <c r="F5398" s="1" t="str">
        <f>VLOOKUP(E5398,State_code!$B$1:$C$56, 2, FALSE)</f>
        <v>TX</v>
      </c>
      <c r="G5398" s="1">
        <v>4819.0</v>
      </c>
      <c r="H5398" s="1">
        <v>-2.0</v>
      </c>
      <c r="I5398" s="1" t="s">
        <v>5998</v>
      </c>
      <c r="J5398" s="5">
        <v>3.0</v>
      </c>
    </row>
    <row r="5399" hidden="1">
      <c r="A5399" s="1" t="s">
        <v>5999</v>
      </c>
      <c r="B5399" s="1">
        <v>483559.0</v>
      </c>
      <c r="C5399" s="1">
        <v>6.0</v>
      </c>
      <c r="D5399" s="1">
        <v>-2.0</v>
      </c>
      <c r="E5399" s="1">
        <f t="shared" si="1"/>
        <v>48</v>
      </c>
      <c r="F5399" s="1" t="str">
        <f>VLOOKUP(E5399,State_code!$B$1:$C$56, 2, FALSE)</f>
        <v>TX</v>
      </c>
      <c r="G5399" s="1">
        <v>4803.0</v>
      </c>
      <c r="H5399" s="1">
        <v>-2.0</v>
      </c>
      <c r="I5399" s="1" t="s">
        <v>5999</v>
      </c>
      <c r="J5399" s="5">
        <v>2.0</v>
      </c>
    </row>
    <row r="5400" hidden="1">
      <c r="A5400" s="1" t="s">
        <v>6000</v>
      </c>
      <c r="B5400" s="1">
        <v>483577.0</v>
      </c>
      <c r="C5400" s="1">
        <v>5.0</v>
      </c>
      <c r="D5400" s="1">
        <v>-2.0</v>
      </c>
      <c r="E5400" s="1">
        <f t="shared" si="1"/>
        <v>47</v>
      </c>
      <c r="F5400" s="1" t="str">
        <f>VLOOKUP(E5400,State_code!$B$1:$C$56, 2, FALSE)</f>
        <v>TN</v>
      </c>
      <c r="G5400" s="1">
        <v>4707.0</v>
      </c>
      <c r="H5400" s="1">
        <v>-2.0</v>
      </c>
      <c r="I5400" s="1" t="s">
        <v>6000</v>
      </c>
      <c r="J5400" s="5">
        <v>1.0</v>
      </c>
    </row>
    <row r="5401" hidden="1">
      <c r="A5401" s="1" t="s">
        <v>6001</v>
      </c>
      <c r="B5401" s="1">
        <v>483595.0</v>
      </c>
      <c r="C5401" s="1">
        <v>5.0</v>
      </c>
      <c r="D5401" s="1">
        <v>32.0</v>
      </c>
      <c r="E5401" s="1">
        <f t="shared" si="1"/>
        <v>12</v>
      </c>
      <c r="F5401" s="1" t="str">
        <f>VLOOKUP(E5401,State_code!$B$1:$C$56, 2, FALSE)</f>
        <v>FL</v>
      </c>
      <c r="G5401" s="1">
        <v>1209.0</v>
      </c>
      <c r="H5401" s="1">
        <v>-2.0</v>
      </c>
      <c r="I5401" s="1" t="s">
        <v>6001</v>
      </c>
      <c r="J5401" s="5">
        <v>2.0</v>
      </c>
    </row>
    <row r="5402" hidden="1">
      <c r="A5402" s="1" t="s">
        <v>6002</v>
      </c>
      <c r="B5402" s="1">
        <v>483647.0</v>
      </c>
      <c r="C5402" s="1">
        <v>3.0</v>
      </c>
      <c r="D5402" s="1">
        <v>-2.0</v>
      </c>
      <c r="E5402" s="1">
        <f t="shared" si="1"/>
        <v>39</v>
      </c>
      <c r="F5402" s="1" t="str">
        <f>VLOOKUP(E5402,State_code!$B$1:$C$56, 2, FALSE)</f>
        <v>OH</v>
      </c>
      <c r="G5402" s="1">
        <v>3910.0</v>
      </c>
      <c r="H5402" s="1">
        <v>-2.0</v>
      </c>
      <c r="I5402" s="1" t="s">
        <v>6002</v>
      </c>
      <c r="J5402" s="5">
        <v>2.0</v>
      </c>
    </row>
    <row r="5403" hidden="1">
      <c r="A5403" s="1" t="s">
        <v>6003</v>
      </c>
      <c r="B5403" s="1">
        <v>483708.0</v>
      </c>
      <c r="C5403" s="1">
        <v>2.0</v>
      </c>
      <c r="D5403" s="1">
        <v>-2.0</v>
      </c>
      <c r="E5403" s="1">
        <f t="shared" si="1"/>
        <v>36</v>
      </c>
      <c r="F5403" s="1" t="str">
        <f>VLOOKUP(E5403,State_code!$B$1:$C$56, 2, FALSE)</f>
        <v>NY</v>
      </c>
      <c r="G5403" s="1">
        <v>3604.0</v>
      </c>
      <c r="H5403" s="1">
        <v>-2.0</v>
      </c>
      <c r="I5403" s="1" t="s">
        <v>6003</v>
      </c>
      <c r="J5403" s="5">
        <v>2.0</v>
      </c>
    </row>
    <row r="5404" hidden="1">
      <c r="A5404" s="1" t="s">
        <v>6004</v>
      </c>
      <c r="B5404" s="1">
        <v>483726.0</v>
      </c>
      <c r="C5404" s="1">
        <v>5.0</v>
      </c>
      <c r="D5404" s="1">
        <v>-2.0</v>
      </c>
      <c r="E5404" s="1">
        <f t="shared" si="1"/>
        <v>51</v>
      </c>
      <c r="F5404" s="1" t="str">
        <f>VLOOKUP(E5404,State_code!$B$1:$C$56, 2, FALSE)</f>
        <v>VA</v>
      </c>
      <c r="G5404" s="1">
        <v>5103.0</v>
      </c>
      <c r="H5404" s="1">
        <v>-2.0</v>
      </c>
      <c r="I5404" s="1" t="s">
        <v>6004</v>
      </c>
      <c r="J5404" s="5">
        <v>2.0</v>
      </c>
    </row>
    <row r="5405" hidden="1">
      <c r="A5405" s="1" t="s">
        <v>6005</v>
      </c>
      <c r="B5405" s="1">
        <v>483735.0</v>
      </c>
      <c r="C5405" s="1">
        <v>6.0</v>
      </c>
      <c r="D5405" s="1">
        <v>-2.0</v>
      </c>
      <c r="E5405" s="1">
        <f t="shared" si="1"/>
        <v>48</v>
      </c>
      <c r="F5405" s="1" t="str">
        <f>VLOOKUP(E5405,State_code!$B$1:$C$56, 2, FALSE)</f>
        <v>TX</v>
      </c>
      <c r="G5405" s="1">
        <v>4835.0</v>
      </c>
      <c r="H5405" s="1">
        <v>-2.0</v>
      </c>
      <c r="I5405" s="1" t="s">
        <v>6005</v>
      </c>
      <c r="J5405" s="5">
        <v>2.0</v>
      </c>
    </row>
    <row r="5406" hidden="1">
      <c r="A5406" s="1" t="s">
        <v>6006</v>
      </c>
      <c r="B5406" s="1">
        <v>483744.0</v>
      </c>
      <c r="C5406" s="1">
        <v>5.0</v>
      </c>
      <c r="D5406" s="1">
        <v>-2.0</v>
      </c>
      <c r="E5406" s="1">
        <f t="shared" si="1"/>
        <v>47</v>
      </c>
      <c r="F5406" s="1" t="str">
        <f>VLOOKUP(E5406,State_code!$B$1:$C$56, 2, FALSE)</f>
        <v>TN</v>
      </c>
      <c r="G5406" s="1">
        <v>4709.0</v>
      </c>
      <c r="H5406" s="1">
        <v>-2.0</v>
      </c>
      <c r="I5406" s="1" t="s">
        <v>6006</v>
      </c>
      <c r="J5406" s="5">
        <v>2.0</v>
      </c>
    </row>
    <row r="5407" hidden="1">
      <c r="A5407" s="1" t="s">
        <v>6007</v>
      </c>
      <c r="B5407" s="1">
        <v>483753.0</v>
      </c>
      <c r="C5407" s="1">
        <v>2.0</v>
      </c>
      <c r="D5407" s="1">
        <v>-2.0</v>
      </c>
      <c r="E5407" s="1">
        <f t="shared" si="1"/>
        <v>42</v>
      </c>
      <c r="F5407" s="1" t="str">
        <f>VLOOKUP(E5407,State_code!$B$1:$C$56, 2, FALSE)</f>
        <v>PA</v>
      </c>
      <c r="G5407" s="1">
        <v>4211.0</v>
      </c>
      <c r="H5407" s="1">
        <v>-2.0</v>
      </c>
      <c r="I5407" s="1" t="s">
        <v>6007</v>
      </c>
      <c r="J5407" s="5">
        <v>2.0</v>
      </c>
    </row>
    <row r="5408" hidden="1">
      <c r="A5408" s="1" t="s">
        <v>6008</v>
      </c>
      <c r="B5408" s="1">
        <v>483780.0</v>
      </c>
      <c r="C5408" s="1">
        <v>5.0</v>
      </c>
      <c r="D5408" s="1">
        <v>19.0</v>
      </c>
      <c r="E5408" s="1">
        <f t="shared" si="1"/>
        <v>51</v>
      </c>
      <c r="F5408" s="1" t="str">
        <f>VLOOKUP(E5408,State_code!$B$1:$C$56, 2, FALSE)</f>
        <v>VA</v>
      </c>
      <c r="G5408" s="1">
        <v>5111.0</v>
      </c>
      <c r="H5408" s="1">
        <v>-2.0</v>
      </c>
      <c r="I5408" s="1" t="s">
        <v>6008</v>
      </c>
      <c r="J5408" s="5">
        <v>2.0</v>
      </c>
    </row>
    <row r="5409" hidden="1">
      <c r="A5409" s="1" t="s">
        <v>6009</v>
      </c>
      <c r="B5409" s="1">
        <v>483799.0</v>
      </c>
      <c r="C5409" s="1">
        <v>3.0</v>
      </c>
      <c r="D5409" s="1">
        <v>-2.0</v>
      </c>
      <c r="E5409" s="1">
        <f t="shared" si="1"/>
        <v>55</v>
      </c>
      <c r="F5409" s="1" t="str">
        <f>VLOOKUP(E5409,State_code!$B$1:$C$56, 2, FALSE)</f>
        <v>WI</v>
      </c>
      <c r="G5409" s="1">
        <v>5502.0</v>
      </c>
      <c r="H5409" s="1">
        <v>-2.0</v>
      </c>
      <c r="I5409" s="1" t="s">
        <v>6009</v>
      </c>
      <c r="J5409" s="5">
        <v>2.0</v>
      </c>
    </row>
    <row r="5410" hidden="1">
      <c r="A5410" s="1" t="s">
        <v>6010</v>
      </c>
      <c r="B5410" s="1">
        <v>483814.0</v>
      </c>
      <c r="C5410" s="1">
        <v>5.0</v>
      </c>
      <c r="D5410" s="1">
        <v>10.0</v>
      </c>
      <c r="E5410" s="1">
        <f t="shared" si="1"/>
        <v>51</v>
      </c>
      <c r="F5410" s="1" t="str">
        <f>VLOOKUP(E5410,State_code!$B$1:$C$56, 2, FALSE)</f>
        <v>VA</v>
      </c>
      <c r="G5410" s="1">
        <v>5108.0</v>
      </c>
      <c r="H5410" s="1">
        <v>-2.0</v>
      </c>
      <c r="I5410" s="1" t="s">
        <v>6010</v>
      </c>
      <c r="J5410" s="5">
        <v>2.0</v>
      </c>
    </row>
    <row r="5411" hidden="1">
      <c r="A5411" s="1" t="s">
        <v>6011</v>
      </c>
      <c r="B5411" s="1">
        <v>483823.0</v>
      </c>
      <c r="C5411" s="1">
        <v>2.0</v>
      </c>
      <c r="D5411" s="1">
        <v>-2.0</v>
      </c>
      <c r="E5411" s="1">
        <f t="shared" si="1"/>
        <v>42</v>
      </c>
      <c r="F5411" s="1" t="str">
        <f>VLOOKUP(E5411,State_code!$B$1:$C$56, 2, FALSE)</f>
        <v>PA</v>
      </c>
      <c r="G5411" s="1">
        <v>4203.0</v>
      </c>
      <c r="H5411" s="1">
        <v>-2.0</v>
      </c>
      <c r="I5411" s="1" t="s">
        <v>6011</v>
      </c>
      <c r="J5411" s="5">
        <v>2.0</v>
      </c>
    </row>
    <row r="5412" hidden="1">
      <c r="A5412" s="1" t="s">
        <v>6012</v>
      </c>
      <c r="B5412" s="1">
        <v>483841.0</v>
      </c>
      <c r="C5412" s="1">
        <v>2.0</v>
      </c>
      <c r="D5412" s="1">
        <v>-2.0</v>
      </c>
      <c r="E5412" s="1">
        <f t="shared" si="1"/>
        <v>36</v>
      </c>
      <c r="F5412" s="1" t="str">
        <f>VLOOKUP(E5412,State_code!$B$1:$C$56, 2, FALSE)</f>
        <v>NY</v>
      </c>
      <c r="G5412" s="1">
        <v>3606.0</v>
      </c>
      <c r="H5412" s="1">
        <v>-2.0</v>
      </c>
      <c r="I5412" s="1" t="s">
        <v>6012</v>
      </c>
      <c r="J5412" s="5">
        <v>3.0</v>
      </c>
    </row>
    <row r="5413" hidden="1">
      <c r="A5413" s="1" t="s">
        <v>6013</v>
      </c>
      <c r="B5413" s="1">
        <v>483850.0</v>
      </c>
      <c r="C5413" s="1">
        <v>2.0</v>
      </c>
      <c r="D5413" s="1">
        <v>-2.0</v>
      </c>
      <c r="E5413" s="1">
        <f t="shared" si="1"/>
        <v>36</v>
      </c>
      <c r="F5413" s="1" t="str">
        <f>VLOOKUP(E5413,State_code!$B$1:$C$56, 2, FALSE)</f>
        <v>NY</v>
      </c>
      <c r="G5413" s="1">
        <v>3606.0</v>
      </c>
      <c r="H5413" s="1">
        <v>-2.0</v>
      </c>
      <c r="I5413" s="1" t="s">
        <v>6013</v>
      </c>
      <c r="J5413" s="5">
        <v>2.0</v>
      </c>
    </row>
    <row r="5414" hidden="1">
      <c r="A5414" s="1" t="s">
        <v>6014</v>
      </c>
      <c r="B5414" s="1">
        <v>483869.0</v>
      </c>
      <c r="C5414" s="1">
        <v>5.0</v>
      </c>
      <c r="D5414" s="1">
        <v>-2.0</v>
      </c>
      <c r="E5414" s="1">
        <f t="shared" si="1"/>
        <v>12</v>
      </c>
      <c r="F5414" s="1" t="str">
        <f>VLOOKUP(E5414,State_code!$B$1:$C$56, 2, FALSE)</f>
        <v>FL</v>
      </c>
      <c r="G5414" s="1">
        <v>1227.0</v>
      </c>
      <c r="H5414" s="1">
        <v>-2.0</v>
      </c>
      <c r="I5414" s="1" t="s">
        <v>6014</v>
      </c>
      <c r="J5414" s="5">
        <v>2.0</v>
      </c>
    </row>
    <row r="5415" hidden="1">
      <c r="A5415" s="1" t="s">
        <v>6015</v>
      </c>
      <c r="B5415" s="1">
        <v>483878.0</v>
      </c>
      <c r="C5415" s="1">
        <v>8.0</v>
      </c>
      <c r="D5415" s="1">
        <v>-2.0</v>
      </c>
      <c r="E5415" s="1">
        <f t="shared" si="1"/>
        <v>6</v>
      </c>
      <c r="F5415" s="1" t="str">
        <f>VLOOKUP(E5415,State_code!$B$1:$C$56, 2, FALSE)</f>
        <v>CA</v>
      </c>
      <c r="G5415" s="1">
        <v>611.0</v>
      </c>
      <c r="H5415" s="1">
        <v>-2.0</v>
      </c>
      <c r="I5415" s="1" t="s">
        <v>6015</v>
      </c>
      <c r="J5415" s="5">
        <v>2.0</v>
      </c>
    </row>
    <row r="5416" hidden="1">
      <c r="A5416" s="1" t="s">
        <v>6016</v>
      </c>
      <c r="B5416" s="1">
        <v>483887.0</v>
      </c>
      <c r="C5416" s="1">
        <v>5.0</v>
      </c>
      <c r="D5416" s="1">
        <v>-2.0</v>
      </c>
      <c r="E5416" s="1">
        <f t="shared" si="1"/>
        <v>47</v>
      </c>
      <c r="F5416" s="1" t="str">
        <f>VLOOKUP(E5416,State_code!$B$1:$C$56, 2, FALSE)</f>
        <v>TN</v>
      </c>
      <c r="G5416" s="1">
        <v>4706.0</v>
      </c>
      <c r="H5416" s="1">
        <v>-2.0</v>
      </c>
      <c r="I5416" s="1" t="s">
        <v>6016</v>
      </c>
      <c r="J5416" s="5">
        <v>3.0</v>
      </c>
    </row>
    <row r="5417" hidden="1">
      <c r="A5417" s="1" t="s">
        <v>6017</v>
      </c>
      <c r="B5417" s="1">
        <v>483896.0</v>
      </c>
      <c r="C5417" s="1">
        <v>5.0</v>
      </c>
      <c r="D5417" s="1">
        <v>-2.0</v>
      </c>
      <c r="E5417" s="1">
        <f t="shared" si="1"/>
        <v>12</v>
      </c>
      <c r="F5417" s="1" t="str">
        <f>VLOOKUP(E5417,State_code!$B$1:$C$56, 2, FALSE)</f>
        <v>FL</v>
      </c>
      <c r="G5417" s="1">
        <v>1204.0</v>
      </c>
      <c r="H5417" s="1">
        <v>-2.0</v>
      </c>
      <c r="I5417" s="1" t="s">
        <v>6017</v>
      </c>
      <c r="J5417" s="5">
        <v>2.0</v>
      </c>
    </row>
    <row r="5418" hidden="1">
      <c r="A5418" s="1" t="s">
        <v>6018</v>
      </c>
      <c r="B5418" s="1">
        <v>483911.0</v>
      </c>
      <c r="C5418" s="1">
        <v>3.0</v>
      </c>
      <c r="D5418" s="1">
        <v>-2.0</v>
      </c>
      <c r="E5418" s="1">
        <f t="shared" si="1"/>
        <v>17</v>
      </c>
      <c r="F5418" s="1" t="str">
        <f>VLOOKUP(E5418,State_code!$B$1:$C$56, 2, FALSE)</f>
        <v>IL</v>
      </c>
      <c r="G5418" s="1">
        <v>1712.0</v>
      </c>
      <c r="H5418" s="1">
        <v>-2.0</v>
      </c>
      <c r="I5418" s="1" t="s">
        <v>6018</v>
      </c>
      <c r="J5418" s="5">
        <v>2.0</v>
      </c>
    </row>
    <row r="5419" hidden="1">
      <c r="A5419" s="1" t="s">
        <v>6019</v>
      </c>
      <c r="B5419" s="1">
        <v>483920.0</v>
      </c>
      <c r="C5419" s="1">
        <v>3.0</v>
      </c>
      <c r="D5419" s="1">
        <v>-2.0</v>
      </c>
      <c r="E5419" s="1">
        <f t="shared" si="1"/>
        <v>39</v>
      </c>
      <c r="F5419" s="1" t="str">
        <f>VLOOKUP(E5419,State_code!$B$1:$C$56, 2, FALSE)</f>
        <v>OH</v>
      </c>
      <c r="G5419" s="1">
        <v>3911.0</v>
      </c>
      <c r="H5419" s="1">
        <v>-2.0</v>
      </c>
      <c r="I5419" s="1" t="s">
        <v>6019</v>
      </c>
      <c r="J5419" s="5">
        <v>2.0</v>
      </c>
    </row>
    <row r="5420" hidden="1">
      <c r="A5420" s="1" t="s">
        <v>6020</v>
      </c>
      <c r="B5420" s="1">
        <v>483948.0</v>
      </c>
      <c r="C5420" s="1">
        <v>5.0</v>
      </c>
      <c r="D5420" s="1">
        <v>-2.0</v>
      </c>
      <c r="E5420" s="1">
        <f t="shared" si="1"/>
        <v>22</v>
      </c>
      <c r="F5420" s="1" t="str">
        <f>VLOOKUP(E5420,State_code!$B$1:$C$56, 2, FALSE)</f>
        <v>LA</v>
      </c>
      <c r="G5420" s="1">
        <v>2204.0</v>
      </c>
      <c r="H5420" s="1">
        <v>-2.0</v>
      </c>
      <c r="I5420" s="1" t="s">
        <v>6020</v>
      </c>
      <c r="J5420" s="5">
        <v>2.0</v>
      </c>
    </row>
    <row r="5421" hidden="1">
      <c r="A5421" s="1" t="s">
        <v>5914</v>
      </c>
      <c r="B5421" s="1">
        <v>483957.0</v>
      </c>
      <c r="C5421" s="1">
        <v>8.0</v>
      </c>
      <c r="D5421" s="1">
        <v>-2.0</v>
      </c>
      <c r="E5421" s="1">
        <f t="shared" si="1"/>
        <v>6</v>
      </c>
      <c r="F5421" s="1" t="str">
        <f>VLOOKUP(E5421,State_code!$B$1:$C$56, 2, FALSE)</f>
        <v>CA</v>
      </c>
      <c r="G5421" s="1">
        <v>621.0</v>
      </c>
      <c r="H5421" s="1">
        <v>-2.0</v>
      </c>
      <c r="I5421" s="1" t="s">
        <v>5914</v>
      </c>
      <c r="J5421" s="5">
        <v>3.0</v>
      </c>
    </row>
    <row r="5422" hidden="1">
      <c r="A5422" s="1" t="s">
        <v>6021</v>
      </c>
      <c r="B5422" s="1">
        <v>483975.0</v>
      </c>
      <c r="C5422" s="1">
        <v>5.0</v>
      </c>
      <c r="D5422" s="1">
        <v>25.0</v>
      </c>
      <c r="E5422" s="1">
        <f t="shared" si="1"/>
        <v>1</v>
      </c>
      <c r="F5422" s="1" t="str">
        <f>VLOOKUP(E5422,State_code!$B$1:$C$56, 2, FALSE)</f>
        <v>AL</v>
      </c>
      <c r="G5422" s="1">
        <v>102.0</v>
      </c>
      <c r="H5422" s="1">
        <v>-2.0</v>
      </c>
      <c r="I5422" s="1" t="s">
        <v>6021</v>
      </c>
      <c r="J5422" s="5">
        <v>3.0</v>
      </c>
    </row>
    <row r="5423" hidden="1">
      <c r="A5423" s="1" t="s">
        <v>6022</v>
      </c>
      <c r="B5423" s="1">
        <v>484002.0</v>
      </c>
      <c r="C5423" s="1">
        <v>8.0</v>
      </c>
      <c r="D5423" s="1">
        <v>10.0</v>
      </c>
      <c r="E5423" s="1">
        <f t="shared" si="1"/>
        <v>6</v>
      </c>
      <c r="F5423" s="1" t="str">
        <f>VLOOKUP(E5423,State_code!$B$1:$C$56, 2, FALSE)</f>
        <v>CA</v>
      </c>
      <c r="G5423" s="1">
        <v>627.0</v>
      </c>
      <c r="H5423" s="1">
        <v>-2.0</v>
      </c>
      <c r="I5423" s="1" t="s">
        <v>6022</v>
      </c>
      <c r="J5423" s="5">
        <v>3.0</v>
      </c>
    </row>
    <row r="5424" hidden="1">
      <c r="A5424" s="1" t="s">
        <v>6023</v>
      </c>
      <c r="B5424" s="1">
        <v>484011.0</v>
      </c>
      <c r="C5424" s="1">
        <v>2.0</v>
      </c>
      <c r="D5424" s="1">
        <v>-2.0</v>
      </c>
      <c r="E5424" s="1">
        <f t="shared" si="1"/>
        <v>36</v>
      </c>
      <c r="F5424" s="1" t="str">
        <f>VLOOKUP(E5424,State_code!$B$1:$C$56, 2, FALSE)</f>
        <v>NY</v>
      </c>
      <c r="G5424" s="1">
        <v>3620.0</v>
      </c>
      <c r="H5424" s="1">
        <v>-2.0</v>
      </c>
      <c r="I5424" s="1" t="s">
        <v>6023</v>
      </c>
      <c r="J5424" s="5">
        <v>4.0</v>
      </c>
    </row>
    <row r="5425" hidden="1">
      <c r="A5425" s="1" t="s">
        <v>6024</v>
      </c>
      <c r="B5425" s="1">
        <v>484020.0</v>
      </c>
      <c r="C5425" s="1">
        <v>5.0</v>
      </c>
      <c r="D5425" s="1">
        <v>-2.0</v>
      </c>
      <c r="E5425" s="1">
        <f t="shared" si="1"/>
        <v>37</v>
      </c>
      <c r="F5425" s="1" t="str">
        <f>VLOOKUP(E5425,State_code!$B$1:$C$56, 2, FALSE)</f>
        <v>NC</v>
      </c>
      <c r="G5425" s="1">
        <v>3704.0</v>
      </c>
      <c r="H5425" s="1">
        <v>-2.0</v>
      </c>
      <c r="I5425" s="1" t="s">
        <v>6024</v>
      </c>
      <c r="J5425" s="5">
        <v>3.0</v>
      </c>
    </row>
    <row r="5426" hidden="1">
      <c r="A5426" s="1" t="s">
        <v>6025</v>
      </c>
      <c r="B5426" s="1">
        <v>484048.0</v>
      </c>
      <c r="C5426" s="1">
        <v>6.0</v>
      </c>
      <c r="D5426" s="1">
        <v>-2.0</v>
      </c>
      <c r="E5426" s="1">
        <f t="shared" si="1"/>
        <v>48</v>
      </c>
      <c r="F5426" s="1" t="str">
        <f>VLOOKUP(E5426,State_code!$B$1:$C$56, 2, FALSE)</f>
        <v>TX</v>
      </c>
      <c r="G5426" s="1">
        <v>4801.0</v>
      </c>
      <c r="H5426" s="1">
        <v>-2.0</v>
      </c>
      <c r="I5426" s="1" t="s">
        <v>6025</v>
      </c>
      <c r="J5426" s="5">
        <v>2.0</v>
      </c>
    </row>
    <row r="5427" hidden="1">
      <c r="A5427" s="1" t="s">
        <v>6026</v>
      </c>
      <c r="B5427" s="1">
        <v>484057.0</v>
      </c>
      <c r="C5427" s="1">
        <v>1.0</v>
      </c>
      <c r="D5427" s="1">
        <v>-2.0</v>
      </c>
      <c r="E5427" s="1">
        <f t="shared" si="1"/>
        <v>25</v>
      </c>
      <c r="F5427" s="1" t="str">
        <f>VLOOKUP(E5427,State_code!$B$1:$C$56, 2, FALSE)</f>
        <v>MA</v>
      </c>
      <c r="G5427" s="1">
        <v>2507.0</v>
      </c>
      <c r="H5427" s="1">
        <v>-2.0</v>
      </c>
      <c r="I5427" s="1" t="s">
        <v>6026</v>
      </c>
      <c r="J5427" s="5">
        <v>2.0</v>
      </c>
    </row>
    <row r="5428" hidden="1">
      <c r="A5428" s="1" t="s">
        <v>6027</v>
      </c>
      <c r="B5428" s="1">
        <v>484066.0</v>
      </c>
      <c r="C5428" s="1">
        <v>5.0</v>
      </c>
      <c r="D5428" s="1">
        <v>10.0</v>
      </c>
      <c r="E5428" s="1">
        <f t="shared" si="1"/>
        <v>21</v>
      </c>
      <c r="F5428" s="1" t="str">
        <f>VLOOKUP(E5428,State_code!$B$1:$C$56, 2, FALSE)</f>
        <v>KY</v>
      </c>
      <c r="G5428" s="1">
        <v>2103.0</v>
      </c>
      <c r="H5428" s="1">
        <v>-2.0</v>
      </c>
      <c r="I5428" s="1" t="s">
        <v>6027</v>
      </c>
      <c r="J5428" s="5">
        <v>1.0</v>
      </c>
    </row>
    <row r="5429" hidden="1">
      <c r="A5429" s="1" t="s">
        <v>6028</v>
      </c>
      <c r="B5429" s="1">
        <v>484075.0</v>
      </c>
      <c r="C5429" s="1">
        <v>5.0</v>
      </c>
      <c r="D5429" s="1">
        <v>-2.0</v>
      </c>
      <c r="E5429" s="1">
        <f t="shared" si="1"/>
        <v>12</v>
      </c>
      <c r="F5429" s="1" t="str">
        <f>VLOOKUP(E5429,State_code!$B$1:$C$56, 2, FALSE)</f>
        <v>FL</v>
      </c>
      <c r="G5429" s="1">
        <v>1204.0</v>
      </c>
      <c r="H5429" s="1">
        <v>-2.0</v>
      </c>
      <c r="I5429" s="1" t="s">
        <v>6028</v>
      </c>
      <c r="J5429" s="5">
        <v>2.0</v>
      </c>
    </row>
    <row r="5430" hidden="1">
      <c r="A5430" s="1" t="s">
        <v>6029</v>
      </c>
      <c r="B5430" s="1">
        <v>484084.0</v>
      </c>
      <c r="C5430" s="1">
        <v>3.0</v>
      </c>
      <c r="D5430" s="1">
        <v>-2.0</v>
      </c>
      <c r="E5430" s="1">
        <f t="shared" si="1"/>
        <v>17</v>
      </c>
      <c r="F5430" s="1" t="str">
        <f>VLOOKUP(E5430,State_code!$B$1:$C$56, 2, FALSE)</f>
        <v>IL</v>
      </c>
      <c r="G5430" s="1">
        <v>1714.0</v>
      </c>
      <c r="H5430" s="1">
        <v>-2.0</v>
      </c>
      <c r="I5430" s="1" t="s">
        <v>6029</v>
      </c>
      <c r="J5430" s="5">
        <v>3.0</v>
      </c>
    </row>
    <row r="5431" hidden="1">
      <c r="A5431" s="1" t="s">
        <v>6030</v>
      </c>
      <c r="B5431" s="1">
        <v>484093.0</v>
      </c>
      <c r="C5431" s="1">
        <v>3.0</v>
      </c>
      <c r="D5431" s="1">
        <v>-2.0</v>
      </c>
      <c r="E5431" s="1">
        <f t="shared" si="1"/>
        <v>26</v>
      </c>
      <c r="F5431" s="1" t="str">
        <f>VLOOKUP(E5431,State_code!$B$1:$C$56, 2, FALSE)</f>
        <v>MI</v>
      </c>
      <c r="G5431" s="1">
        <v>2611.0</v>
      </c>
      <c r="H5431" s="1">
        <v>-2.0</v>
      </c>
      <c r="I5431" s="1" t="s">
        <v>6030</v>
      </c>
      <c r="J5431" s="5">
        <v>1.0</v>
      </c>
    </row>
    <row r="5432" hidden="1">
      <c r="A5432" s="1" t="s">
        <v>6031</v>
      </c>
      <c r="B5432" s="1">
        <v>484109.0</v>
      </c>
      <c r="C5432" s="1">
        <v>3.0</v>
      </c>
      <c r="D5432" s="1">
        <v>-2.0</v>
      </c>
      <c r="E5432" s="1">
        <f t="shared" si="1"/>
        <v>18</v>
      </c>
      <c r="F5432" s="1" t="str">
        <f>VLOOKUP(E5432,State_code!$B$1:$C$56, 2, FALSE)</f>
        <v>IN</v>
      </c>
      <c r="G5432" s="1">
        <v>1801.0</v>
      </c>
      <c r="H5432" s="1">
        <v>-2.0</v>
      </c>
      <c r="I5432" s="1" t="s">
        <v>6031</v>
      </c>
      <c r="J5432" s="5">
        <v>2.0</v>
      </c>
    </row>
    <row r="5433" hidden="1">
      <c r="A5433" s="1" t="s">
        <v>6032</v>
      </c>
      <c r="B5433" s="1">
        <v>484127.0</v>
      </c>
      <c r="C5433" s="1">
        <v>1.0</v>
      </c>
      <c r="D5433" s="1">
        <v>-2.0</v>
      </c>
      <c r="E5433" s="1">
        <f t="shared" si="1"/>
        <v>9</v>
      </c>
      <c r="F5433" s="1" t="str">
        <f>VLOOKUP(E5433,State_code!$B$1:$C$56, 2, FALSE)</f>
        <v>CT</v>
      </c>
      <c r="G5433" s="1">
        <v>905.0</v>
      </c>
      <c r="H5433" s="1">
        <v>-2.0</v>
      </c>
      <c r="I5433" s="1" t="s">
        <v>6032</v>
      </c>
      <c r="J5433" s="5">
        <v>2.0</v>
      </c>
    </row>
    <row r="5434" hidden="1">
      <c r="A5434" s="1" t="s">
        <v>6033</v>
      </c>
      <c r="B5434" s="1">
        <v>484136.0</v>
      </c>
      <c r="C5434" s="1">
        <v>6.0</v>
      </c>
      <c r="D5434" s="1">
        <v>-2.0</v>
      </c>
      <c r="E5434" s="1">
        <f t="shared" si="1"/>
        <v>48</v>
      </c>
      <c r="F5434" s="1" t="str">
        <f>VLOOKUP(E5434,State_code!$B$1:$C$56, 2, FALSE)</f>
        <v>TX</v>
      </c>
      <c r="G5434" s="1">
        <v>4811.0</v>
      </c>
      <c r="H5434" s="1">
        <v>-2.0</v>
      </c>
      <c r="I5434" s="1" t="s">
        <v>6033</v>
      </c>
      <c r="J5434" s="5">
        <v>4.0</v>
      </c>
    </row>
    <row r="5435" hidden="1">
      <c r="A5435" s="1" t="s">
        <v>6034</v>
      </c>
      <c r="B5435" s="1">
        <v>484163.0</v>
      </c>
      <c r="C5435" s="1">
        <v>6.0</v>
      </c>
      <c r="D5435" s="1">
        <v>-2.0</v>
      </c>
      <c r="E5435" s="1">
        <f t="shared" si="1"/>
        <v>4</v>
      </c>
      <c r="F5435" s="1" t="str">
        <f>VLOOKUP(E5435,State_code!$B$1:$C$56, 2, FALSE)</f>
        <v>AZ</v>
      </c>
      <c r="G5435" s="1">
        <v>404.0</v>
      </c>
      <c r="H5435" s="1">
        <v>-2.0</v>
      </c>
      <c r="I5435" s="1" t="s">
        <v>6034</v>
      </c>
      <c r="J5435" s="5">
        <v>4.0</v>
      </c>
    </row>
    <row r="5436" hidden="1">
      <c r="A5436" s="1" t="s">
        <v>6035</v>
      </c>
      <c r="B5436" s="1">
        <v>484172.0</v>
      </c>
      <c r="C5436" s="1">
        <v>5.0</v>
      </c>
      <c r="D5436" s="1">
        <v>-2.0</v>
      </c>
      <c r="E5436" s="1">
        <f t="shared" si="1"/>
        <v>12</v>
      </c>
      <c r="F5436" s="1" t="str">
        <f>VLOOKUP(E5436,State_code!$B$1:$C$56, 2, FALSE)</f>
        <v>FL</v>
      </c>
      <c r="G5436" s="1">
        <v>1219.0</v>
      </c>
      <c r="H5436" s="1">
        <v>-2.0</v>
      </c>
      <c r="I5436" s="1" t="s">
        <v>6035</v>
      </c>
      <c r="J5436" s="5">
        <v>2.0</v>
      </c>
    </row>
    <row r="5437" hidden="1">
      <c r="A5437" s="1" t="s">
        <v>6036</v>
      </c>
      <c r="B5437" s="1">
        <v>484190.0</v>
      </c>
      <c r="C5437" s="1">
        <v>5.0</v>
      </c>
      <c r="D5437" s="1">
        <v>-2.0</v>
      </c>
      <c r="E5437" s="1">
        <f t="shared" si="1"/>
        <v>22</v>
      </c>
      <c r="F5437" s="1" t="str">
        <f>VLOOKUP(E5437,State_code!$B$1:$C$56, 2, FALSE)</f>
        <v>LA</v>
      </c>
      <c r="G5437" s="1">
        <v>2202.0</v>
      </c>
      <c r="H5437" s="1">
        <v>-2.0</v>
      </c>
      <c r="I5437" s="1" t="s">
        <v>6036</v>
      </c>
      <c r="J5437" s="5">
        <v>2.0</v>
      </c>
    </row>
    <row r="5438" hidden="1">
      <c r="A5438" s="1" t="s">
        <v>6037</v>
      </c>
      <c r="B5438" s="1">
        <v>484206.0</v>
      </c>
      <c r="C5438" s="1">
        <v>8.0</v>
      </c>
      <c r="D5438" s="1">
        <v>-2.0</v>
      </c>
      <c r="E5438" s="1">
        <f t="shared" si="1"/>
        <v>6</v>
      </c>
      <c r="F5438" s="1" t="str">
        <f>VLOOKUP(E5438,State_code!$B$1:$C$56, 2, FALSE)</f>
        <v>CA</v>
      </c>
      <c r="G5438" s="1">
        <v>616.0</v>
      </c>
      <c r="H5438" s="1">
        <v>-2.0</v>
      </c>
      <c r="I5438" s="1" t="s">
        <v>6037</v>
      </c>
      <c r="J5438" s="5">
        <v>2.0</v>
      </c>
    </row>
    <row r="5439" hidden="1">
      <c r="A5439" s="1" t="s">
        <v>6038</v>
      </c>
      <c r="B5439" s="1">
        <v>484233.0</v>
      </c>
      <c r="C5439" s="1">
        <v>8.0</v>
      </c>
      <c r="D5439" s="1">
        <v>-2.0</v>
      </c>
      <c r="E5439" s="1">
        <f t="shared" si="1"/>
        <v>6</v>
      </c>
      <c r="F5439" s="1" t="str">
        <f>VLOOKUP(E5439,State_code!$B$1:$C$56, 2, FALSE)</f>
        <v>CA</v>
      </c>
      <c r="G5439" s="1">
        <v>631.0</v>
      </c>
      <c r="H5439" s="1">
        <v>-2.0</v>
      </c>
      <c r="I5439" s="1" t="s">
        <v>6038</v>
      </c>
      <c r="J5439" s="5">
        <v>2.0</v>
      </c>
    </row>
    <row r="5440" hidden="1">
      <c r="A5440" s="1" t="s">
        <v>6039</v>
      </c>
      <c r="B5440" s="1">
        <v>484330.0</v>
      </c>
      <c r="C5440" s="1">
        <v>5.0</v>
      </c>
      <c r="D5440" s="1">
        <v>-2.0</v>
      </c>
      <c r="E5440" s="1">
        <f t="shared" si="1"/>
        <v>21</v>
      </c>
      <c r="F5440" s="1" t="str">
        <f>VLOOKUP(E5440,State_code!$B$1:$C$56, 2, FALSE)</f>
        <v>KY</v>
      </c>
      <c r="G5440" s="1">
        <v>2102.0</v>
      </c>
      <c r="H5440" s="1">
        <v>-2.0</v>
      </c>
      <c r="I5440" s="1" t="s">
        <v>6039</v>
      </c>
      <c r="J5440" s="5">
        <v>2.0</v>
      </c>
    </row>
    <row r="5441" hidden="1">
      <c r="A5441" s="1" t="s">
        <v>6040</v>
      </c>
      <c r="B5441" s="1">
        <v>484349.0</v>
      </c>
      <c r="C5441" s="1">
        <v>3.0</v>
      </c>
      <c r="D5441" s="1">
        <v>-2.0</v>
      </c>
      <c r="E5441" s="1">
        <f t="shared" si="1"/>
        <v>18</v>
      </c>
      <c r="F5441" s="1" t="str">
        <f>VLOOKUP(E5441,State_code!$B$1:$C$56, 2, FALSE)</f>
        <v>IN</v>
      </c>
      <c r="G5441" s="1">
        <v>1808.0</v>
      </c>
      <c r="H5441" s="1">
        <v>-2.0</v>
      </c>
      <c r="I5441" s="1" t="s">
        <v>6040</v>
      </c>
      <c r="J5441" s="5">
        <v>1.0</v>
      </c>
    </row>
    <row r="5442" hidden="1">
      <c r="A5442" s="1" t="s">
        <v>6041</v>
      </c>
      <c r="B5442" s="1">
        <v>484358.0</v>
      </c>
      <c r="C5442" s="1">
        <v>5.0</v>
      </c>
      <c r="D5442" s="1">
        <v>-2.0</v>
      </c>
      <c r="E5442" s="1">
        <f t="shared" si="1"/>
        <v>47</v>
      </c>
      <c r="F5442" s="1" t="str">
        <f>VLOOKUP(E5442,State_code!$B$1:$C$56, 2, FALSE)</f>
        <v>TN</v>
      </c>
      <c r="G5442" s="1">
        <v>4701.0</v>
      </c>
      <c r="H5442" s="1">
        <v>-2.0</v>
      </c>
      <c r="I5442" s="1" t="s">
        <v>6041</v>
      </c>
      <c r="J5442" s="5">
        <v>2.0</v>
      </c>
    </row>
    <row r="5443" hidden="1">
      <c r="A5443" s="1" t="s">
        <v>6042</v>
      </c>
      <c r="B5443" s="1">
        <v>484367.0</v>
      </c>
      <c r="C5443" s="1">
        <v>8.0</v>
      </c>
      <c r="D5443" s="1">
        <v>-2.0</v>
      </c>
      <c r="E5443" s="1">
        <f t="shared" si="1"/>
        <v>6</v>
      </c>
      <c r="F5443" s="1" t="str">
        <f>VLOOKUP(E5443,State_code!$B$1:$C$56, 2, FALSE)</f>
        <v>CA</v>
      </c>
      <c r="G5443" s="1">
        <v>646.0</v>
      </c>
      <c r="H5443" s="1">
        <v>-2.0</v>
      </c>
      <c r="I5443" s="1" t="s">
        <v>6042</v>
      </c>
      <c r="J5443" s="5">
        <v>2.0</v>
      </c>
    </row>
    <row r="5444" hidden="1">
      <c r="A5444" s="1" t="s">
        <v>6043</v>
      </c>
      <c r="B5444" s="1">
        <v>484376.0</v>
      </c>
      <c r="C5444" s="1">
        <v>8.0</v>
      </c>
      <c r="D5444" s="1">
        <v>-2.0</v>
      </c>
      <c r="E5444" s="1">
        <f t="shared" si="1"/>
        <v>6</v>
      </c>
      <c r="F5444" s="1" t="str">
        <f>VLOOKUP(E5444,State_code!$B$1:$C$56, 2, FALSE)</f>
        <v>CA</v>
      </c>
      <c r="G5444" s="1">
        <v>642.0</v>
      </c>
      <c r="H5444" s="1">
        <v>-2.0</v>
      </c>
      <c r="I5444" s="1" t="s">
        <v>6043</v>
      </c>
      <c r="J5444" s="5">
        <v>3.0</v>
      </c>
    </row>
    <row r="5445" hidden="1">
      <c r="A5445" s="1" t="s">
        <v>6044</v>
      </c>
      <c r="B5445" s="1">
        <v>484394.0</v>
      </c>
      <c r="C5445" s="1">
        <v>7.0</v>
      </c>
      <c r="D5445" s="1">
        <v>-2.0</v>
      </c>
      <c r="E5445" s="1">
        <f t="shared" si="1"/>
        <v>49</v>
      </c>
      <c r="F5445" s="1" t="str">
        <f>VLOOKUP(E5445,State_code!$B$1:$C$56, 2, FALSE)</f>
        <v>UT</v>
      </c>
      <c r="G5445" s="1">
        <v>4903.0</v>
      </c>
      <c r="H5445" s="1">
        <v>-2.0</v>
      </c>
      <c r="I5445" s="1" t="s">
        <v>6044</v>
      </c>
      <c r="J5445" s="5">
        <v>2.0</v>
      </c>
    </row>
    <row r="5446" hidden="1">
      <c r="A5446" s="1" t="s">
        <v>6045</v>
      </c>
      <c r="B5446" s="1">
        <v>484473.0</v>
      </c>
      <c r="C5446" s="1">
        <v>5.0</v>
      </c>
      <c r="D5446" s="1">
        <v>22.0</v>
      </c>
      <c r="E5446" s="1">
        <f t="shared" si="1"/>
        <v>12</v>
      </c>
      <c r="F5446" s="1" t="str">
        <f>VLOOKUP(E5446,State_code!$B$1:$C$56, 2, FALSE)</f>
        <v>FL</v>
      </c>
      <c r="G5446" s="1">
        <v>1203.0</v>
      </c>
      <c r="H5446" s="1">
        <v>-2.0</v>
      </c>
      <c r="I5446" s="1" t="s">
        <v>6045</v>
      </c>
      <c r="J5446" s="5">
        <v>3.0</v>
      </c>
    </row>
    <row r="5447" hidden="1">
      <c r="A5447" s="1" t="s">
        <v>6046</v>
      </c>
      <c r="B5447" s="1">
        <v>484604.0</v>
      </c>
      <c r="C5447" s="1">
        <v>6.0</v>
      </c>
      <c r="D5447" s="1">
        <v>-2.0</v>
      </c>
      <c r="E5447" s="1">
        <f t="shared" si="1"/>
        <v>48</v>
      </c>
      <c r="F5447" s="1" t="str">
        <f>VLOOKUP(E5447,State_code!$B$1:$C$56, 2, FALSE)</f>
        <v>TX</v>
      </c>
      <c r="G5447" s="1">
        <v>4809.0</v>
      </c>
      <c r="H5447" s="1">
        <v>-2.0</v>
      </c>
      <c r="I5447" s="1" t="s">
        <v>6046</v>
      </c>
      <c r="J5447" s="5">
        <v>2.0</v>
      </c>
    </row>
    <row r="5448" hidden="1">
      <c r="A5448" s="1" t="s">
        <v>6047</v>
      </c>
      <c r="B5448" s="1">
        <v>484613.0</v>
      </c>
      <c r="C5448" s="1">
        <v>6.0</v>
      </c>
      <c r="D5448" s="1">
        <v>17.0</v>
      </c>
      <c r="E5448" s="1">
        <f t="shared" si="1"/>
        <v>4</v>
      </c>
      <c r="F5448" s="1" t="str">
        <f>VLOOKUP(E5448,State_code!$B$1:$C$56, 2, FALSE)</f>
        <v>AZ</v>
      </c>
      <c r="G5448" s="1">
        <v>403.0</v>
      </c>
      <c r="H5448" s="1">
        <v>-2.0</v>
      </c>
      <c r="I5448" s="1" t="s">
        <v>6047</v>
      </c>
      <c r="J5448" s="5">
        <v>2.0</v>
      </c>
    </row>
    <row r="5449" hidden="1">
      <c r="A5449" s="1" t="s">
        <v>6048</v>
      </c>
      <c r="B5449" s="1">
        <v>484631.0</v>
      </c>
      <c r="C5449" s="1">
        <v>8.0</v>
      </c>
      <c r="D5449" s="1">
        <v>18.0</v>
      </c>
      <c r="E5449" s="1">
        <f t="shared" si="1"/>
        <v>6</v>
      </c>
      <c r="F5449" s="1" t="str">
        <f>VLOOKUP(E5449,State_code!$B$1:$C$56, 2, FALSE)</f>
        <v>CA</v>
      </c>
      <c r="G5449" s="1">
        <v>635.0</v>
      </c>
      <c r="H5449" s="1">
        <v>-2.0</v>
      </c>
      <c r="I5449" s="1" t="s">
        <v>6048</v>
      </c>
      <c r="J5449" s="5">
        <v>2.0</v>
      </c>
    </row>
    <row r="5450" hidden="1">
      <c r="A5450" s="1" t="s">
        <v>6049</v>
      </c>
      <c r="B5450" s="1">
        <v>484710.0</v>
      </c>
      <c r="C5450" s="1">
        <v>8.0</v>
      </c>
      <c r="D5450" s="1">
        <v>22.0</v>
      </c>
      <c r="E5450" s="1">
        <f t="shared" si="1"/>
        <v>32</v>
      </c>
      <c r="F5450" s="1" t="str">
        <f>VLOOKUP(E5450,State_code!$B$1:$C$56, 2, FALSE)</f>
        <v>NV</v>
      </c>
      <c r="G5450" s="1">
        <v>3203.0</v>
      </c>
      <c r="H5450" s="1">
        <v>-2.0</v>
      </c>
      <c r="I5450" s="1" t="s">
        <v>6049</v>
      </c>
      <c r="J5450" s="5">
        <v>2.0</v>
      </c>
    </row>
    <row r="5451" hidden="1">
      <c r="A5451" s="1" t="s">
        <v>6050</v>
      </c>
      <c r="B5451" s="1">
        <v>484756.0</v>
      </c>
      <c r="C5451" s="1">
        <v>6.0</v>
      </c>
      <c r="D5451" s="1">
        <v>29.0</v>
      </c>
      <c r="E5451" s="1">
        <f t="shared" si="1"/>
        <v>48</v>
      </c>
      <c r="F5451" s="1" t="str">
        <f>VLOOKUP(E5451,State_code!$B$1:$C$56, 2, FALSE)</f>
        <v>TX</v>
      </c>
      <c r="G5451" s="1">
        <v>4832.0</v>
      </c>
      <c r="H5451" s="1">
        <v>-2.0</v>
      </c>
      <c r="I5451" s="1" t="s">
        <v>6050</v>
      </c>
      <c r="J5451" s="5">
        <v>2.0</v>
      </c>
    </row>
    <row r="5452" hidden="1">
      <c r="A5452" s="1" t="s">
        <v>6051</v>
      </c>
      <c r="B5452" s="1">
        <v>484844.0</v>
      </c>
      <c r="C5452" s="1">
        <v>8.0</v>
      </c>
      <c r="D5452" s="1">
        <v>-2.0</v>
      </c>
      <c r="E5452" s="1">
        <f t="shared" si="1"/>
        <v>6</v>
      </c>
      <c r="F5452" s="1" t="str">
        <f>VLOOKUP(E5452,State_code!$B$1:$C$56, 2, FALSE)</f>
        <v>CA</v>
      </c>
      <c r="G5452" s="1">
        <v>611.0</v>
      </c>
      <c r="H5452" s="1">
        <v>-2.0</v>
      </c>
      <c r="I5452" s="1" t="s">
        <v>6051</v>
      </c>
      <c r="J5452" s="5">
        <v>2.0</v>
      </c>
    </row>
    <row r="5453" hidden="1">
      <c r="A5453" s="1" t="s">
        <v>6052</v>
      </c>
      <c r="B5453" s="1">
        <v>484862.0</v>
      </c>
      <c r="C5453" s="1">
        <v>8.0</v>
      </c>
      <c r="D5453" s="1">
        <v>31.0</v>
      </c>
      <c r="E5453" s="1">
        <f t="shared" si="1"/>
        <v>6</v>
      </c>
      <c r="F5453" s="1" t="str">
        <f>VLOOKUP(E5453,State_code!$B$1:$C$56, 2, FALSE)</f>
        <v>CA</v>
      </c>
      <c r="G5453" s="1">
        <v>643.0</v>
      </c>
      <c r="H5453" s="1">
        <v>-2.0</v>
      </c>
      <c r="I5453" s="1" t="s">
        <v>6052</v>
      </c>
      <c r="J5453" s="5">
        <v>2.0</v>
      </c>
    </row>
    <row r="5454" hidden="1">
      <c r="A5454" s="1" t="s">
        <v>6053</v>
      </c>
      <c r="B5454" s="1">
        <v>484871.0</v>
      </c>
      <c r="C5454" s="1">
        <v>2.0</v>
      </c>
      <c r="D5454" s="1">
        <v>24.0</v>
      </c>
      <c r="E5454" s="1">
        <f t="shared" si="1"/>
        <v>36</v>
      </c>
      <c r="F5454" s="1" t="str">
        <f>VLOOKUP(E5454,State_code!$B$1:$C$56, 2, FALSE)</f>
        <v>NY</v>
      </c>
      <c r="G5454" s="1">
        <v>3608.0</v>
      </c>
      <c r="H5454" s="1">
        <v>80.0</v>
      </c>
      <c r="I5454" s="1" t="s">
        <v>6053</v>
      </c>
      <c r="J5454" s="5">
        <v>2.0</v>
      </c>
    </row>
    <row r="5455" hidden="1">
      <c r="A5455" s="1" t="s">
        <v>6054</v>
      </c>
      <c r="B5455" s="1">
        <v>484899.0</v>
      </c>
      <c r="C5455" s="1">
        <v>6.0</v>
      </c>
      <c r="D5455" s="1">
        <v>-2.0</v>
      </c>
      <c r="E5455" s="1">
        <f t="shared" si="1"/>
        <v>4</v>
      </c>
      <c r="F5455" s="1" t="str">
        <f>VLOOKUP(E5455,State_code!$B$1:$C$56, 2, FALSE)</f>
        <v>AZ</v>
      </c>
      <c r="G5455" s="1">
        <v>404.0</v>
      </c>
      <c r="H5455" s="1">
        <v>-2.0</v>
      </c>
      <c r="I5455" s="1" t="s">
        <v>6054</v>
      </c>
      <c r="J5455" s="5">
        <v>2.0</v>
      </c>
    </row>
    <row r="5456" hidden="1">
      <c r="A5456" s="1" t="s">
        <v>6055</v>
      </c>
      <c r="B5456" s="1">
        <v>484905.0</v>
      </c>
      <c r="C5456" s="1">
        <v>6.0</v>
      </c>
      <c r="D5456" s="1">
        <v>18.0</v>
      </c>
      <c r="E5456" s="1">
        <f t="shared" si="1"/>
        <v>48</v>
      </c>
      <c r="F5456" s="1" t="str">
        <f>VLOOKUP(E5456,State_code!$B$1:$C$56, 2, FALSE)</f>
        <v>TX</v>
      </c>
      <c r="G5456" s="1">
        <v>4830.0</v>
      </c>
      <c r="H5456" s="1">
        <v>-2.0</v>
      </c>
      <c r="I5456" s="1" t="s">
        <v>6055</v>
      </c>
      <c r="J5456" s="5">
        <v>2.0</v>
      </c>
    </row>
    <row r="5457" hidden="1">
      <c r="A5457" s="1" t="s">
        <v>6056</v>
      </c>
      <c r="B5457" s="1">
        <v>484923.0</v>
      </c>
      <c r="C5457" s="1">
        <v>5.0</v>
      </c>
      <c r="D5457" s="1">
        <v>-2.0</v>
      </c>
      <c r="E5457" s="1">
        <f t="shared" si="1"/>
        <v>51</v>
      </c>
      <c r="F5457" s="1" t="str">
        <f>VLOOKUP(E5457,State_code!$B$1:$C$56, 2, FALSE)</f>
        <v>VA</v>
      </c>
      <c r="G5457" s="1">
        <v>5111.0</v>
      </c>
      <c r="H5457" s="1">
        <v>-2.0</v>
      </c>
      <c r="I5457" s="1" t="s">
        <v>6056</v>
      </c>
      <c r="J5457" s="5">
        <v>2.0</v>
      </c>
    </row>
    <row r="5458" hidden="1">
      <c r="A5458" s="1" t="s">
        <v>6057</v>
      </c>
      <c r="B5458" s="1">
        <v>484932.0</v>
      </c>
      <c r="C5458" s="1">
        <v>5.0</v>
      </c>
      <c r="D5458" s="1">
        <v>7.0</v>
      </c>
      <c r="E5458" s="1">
        <f t="shared" si="1"/>
        <v>54</v>
      </c>
      <c r="F5458" s="1" t="str">
        <f>VLOOKUP(E5458,State_code!$B$1:$C$56, 2, FALSE)</f>
        <v>WV</v>
      </c>
      <c r="G5458" s="1">
        <v>5401.0</v>
      </c>
      <c r="H5458" s="1">
        <v>-2.0</v>
      </c>
      <c r="I5458" s="1" t="s">
        <v>6057</v>
      </c>
      <c r="J5458" s="5">
        <v>2.0</v>
      </c>
    </row>
    <row r="5459" hidden="1">
      <c r="A5459" s="1" t="s">
        <v>6058</v>
      </c>
      <c r="B5459" s="1">
        <v>484950.0</v>
      </c>
      <c r="C5459" s="1">
        <v>8.0</v>
      </c>
      <c r="D5459" s="1">
        <v>-2.0</v>
      </c>
      <c r="E5459" s="1">
        <f t="shared" si="1"/>
        <v>41</v>
      </c>
      <c r="F5459" s="1" t="str">
        <f>VLOOKUP(E5459,State_code!$B$1:$C$56, 2, FALSE)</f>
        <v>OR</v>
      </c>
      <c r="G5459" s="1">
        <v>4102.0</v>
      </c>
      <c r="H5459" s="1">
        <v>-2.0</v>
      </c>
      <c r="I5459" s="1" t="s">
        <v>6058</v>
      </c>
      <c r="J5459" s="5">
        <v>2.0</v>
      </c>
    </row>
    <row r="5460" hidden="1">
      <c r="A5460" s="1" t="s">
        <v>6059</v>
      </c>
      <c r="B5460" s="1">
        <v>484996.0</v>
      </c>
      <c r="C5460" s="1">
        <v>6.0</v>
      </c>
      <c r="D5460" s="1">
        <v>-2.0</v>
      </c>
      <c r="E5460" s="1">
        <f t="shared" si="1"/>
        <v>48</v>
      </c>
      <c r="F5460" s="1" t="str">
        <f>VLOOKUP(E5460,State_code!$B$1:$C$56, 2, FALSE)</f>
        <v>TX</v>
      </c>
      <c r="G5460" s="1">
        <v>4807.0</v>
      </c>
      <c r="H5460" s="1">
        <v>-2.0</v>
      </c>
      <c r="I5460" s="1" t="s">
        <v>6059</v>
      </c>
      <c r="J5460" s="5">
        <v>2.0</v>
      </c>
    </row>
    <row r="5461" hidden="1">
      <c r="A5461" s="1" t="s">
        <v>6060</v>
      </c>
      <c r="B5461" s="1">
        <v>485014.0</v>
      </c>
      <c r="C5461" s="1">
        <v>2.0</v>
      </c>
      <c r="D5461" s="1">
        <v>-2.0</v>
      </c>
      <c r="E5461" s="1">
        <f t="shared" si="1"/>
        <v>36</v>
      </c>
      <c r="F5461" s="1" t="str">
        <f>VLOOKUP(E5461,State_code!$B$1:$C$56, 2, FALSE)</f>
        <v>NY</v>
      </c>
      <c r="G5461" s="1">
        <v>3626.0</v>
      </c>
      <c r="H5461" s="1">
        <v>-2.0</v>
      </c>
      <c r="I5461" s="1" t="s">
        <v>6060</v>
      </c>
      <c r="J5461" s="5">
        <v>2.0</v>
      </c>
    </row>
    <row r="5462" hidden="1">
      <c r="A5462" s="1" t="s">
        <v>6061</v>
      </c>
      <c r="B5462" s="1">
        <v>485032.0</v>
      </c>
      <c r="C5462" s="1">
        <v>3.0</v>
      </c>
      <c r="D5462" s="1">
        <v>-2.0</v>
      </c>
      <c r="E5462" s="1">
        <f t="shared" si="1"/>
        <v>39</v>
      </c>
      <c r="F5462" s="1" t="str">
        <f>VLOOKUP(E5462,State_code!$B$1:$C$56, 2, FALSE)</f>
        <v>OH</v>
      </c>
      <c r="G5462" s="1">
        <v>3909.0</v>
      </c>
      <c r="H5462" s="1">
        <v>-2.0</v>
      </c>
      <c r="I5462" s="1" t="s">
        <v>6061</v>
      </c>
      <c r="J5462" s="5">
        <v>2.0</v>
      </c>
    </row>
    <row r="5463" hidden="1">
      <c r="A5463" s="1" t="s">
        <v>6062</v>
      </c>
      <c r="B5463" s="1">
        <v>485111.0</v>
      </c>
      <c r="C5463" s="1">
        <v>5.0</v>
      </c>
      <c r="D5463" s="1">
        <v>14.0</v>
      </c>
      <c r="E5463" s="1">
        <f t="shared" si="1"/>
        <v>13</v>
      </c>
      <c r="F5463" s="1" t="str">
        <f>VLOOKUP(E5463,State_code!$B$1:$C$56, 2, FALSE)</f>
        <v>GA</v>
      </c>
      <c r="G5463" s="1">
        <v>1308.0</v>
      </c>
      <c r="H5463" s="1">
        <v>-2.0</v>
      </c>
      <c r="I5463" s="1" t="s">
        <v>6062</v>
      </c>
      <c r="J5463" s="5">
        <v>1.0</v>
      </c>
    </row>
    <row r="5464" hidden="1">
      <c r="A5464" s="1" t="s">
        <v>6063</v>
      </c>
      <c r="B5464" s="1">
        <v>485166.0</v>
      </c>
      <c r="C5464" s="1">
        <v>8.0</v>
      </c>
      <c r="D5464" s="1">
        <v>-2.0</v>
      </c>
      <c r="E5464" s="1">
        <f t="shared" si="1"/>
        <v>41</v>
      </c>
      <c r="F5464" s="1" t="str">
        <f>VLOOKUP(E5464,State_code!$B$1:$C$56, 2, FALSE)</f>
        <v>OR</v>
      </c>
      <c r="G5464" s="1">
        <v>4103.0</v>
      </c>
      <c r="H5464" s="1">
        <v>-2.0</v>
      </c>
      <c r="I5464" s="1" t="s">
        <v>6063</v>
      </c>
      <c r="J5464" s="5">
        <v>2.0</v>
      </c>
    </row>
    <row r="5465" hidden="1">
      <c r="A5465" s="1" t="s">
        <v>6064</v>
      </c>
      <c r="B5465" s="1">
        <v>485236.0</v>
      </c>
      <c r="C5465" s="1">
        <v>2.0</v>
      </c>
      <c r="D5465" s="1">
        <v>-2.0</v>
      </c>
      <c r="E5465" s="1">
        <f t="shared" si="1"/>
        <v>42</v>
      </c>
      <c r="F5465" s="1" t="str">
        <f>VLOOKUP(E5465,State_code!$B$1:$C$56, 2, FALSE)</f>
        <v>PA</v>
      </c>
      <c r="G5465" s="1">
        <v>4212.0</v>
      </c>
      <c r="H5465" s="1">
        <v>-2.0</v>
      </c>
      <c r="I5465" s="1" t="s">
        <v>6064</v>
      </c>
      <c r="J5465" s="5">
        <v>1.0</v>
      </c>
    </row>
    <row r="5466" hidden="1">
      <c r="A5466" s="1" t="s">
        <v>6065</v>
      </c>
      <c r="B5466" s="1">
        <v>485272.0</v>
      </c>
      <c r="C5466" s="1">
        <v>5.0</v>
      </c>
      <c r="D5466" s="1">
        <v>26.0</v>
      </c>
      <c r="E5466" s="1">
        <f t="shared" si="1"/>
        <v>12</v>
      </c>
      <c r="F5466" s="1" t="str">
        <f>VLOOKUP(E5466,State_code!$B$1:$C$56, 2, FALSE)</f>
        <v>FL</v>
      </c>
      <c r="G5466" s="1">
        <v>1226.0</v>
      </c>
      <c r="H5466" s="1">
        <v>-2.0</v>
      </c>
      <c r="I5466" s="1" t="s">
        <v>6065</v>
      </c>
      <c r="J5466" s="5">
        <v>1.0</v>
      </c>
    </row>
    <row r="5467" hidden="1">
      <c r="A5467" s="1" t="s">
        <v>6066</v>
      </c>
      <c r="B5467" s="1">
        <v>485342.0</v>
      </c>
      <c r="C5467" s="1">
        <v>5.0</v>
      </c>
      <c r="D5467" s="1">
        <v>-2.0</v>
      </c>
      <c r="E5467" s="1">
        <f t="shared" si="1"/>
        <v>12</v>
      </c>
      <c r="F5467" s="1" t="str">
        <f>VLOOKUP(E5467,State_code!$B$1:$C$56, 2, FALSE)</f>
        <v>FL</v>
      </c>
      <c r="G5467" s="1">
        <v>1215.0</v>
      </c>
      <c r="H5467" s="1">
        <v>-2.0</v>
      </c>
      <c r="I5467" s="1" t="s">
        <v>6066</v>
      </c>
      <c r="J5467" s="5">
        <v>4.0</v>
      </c>
    </row>
    <row r="5468" hidden="1">
      <c r="A5468" s="1" t="s">
        <v>6067</v>
      </c>
      <c r="B5468" s="1">
        <v>485360.0</v>
      </c>
      <c r="C5468" s="1">
        <v>6.0</v>
      </c>
      <c r="D5468" s="1">
        <v>-2.0</v>
      </c>
      <c r="E5468" s="1">
        <f t="shared" si="1"/>
        <v>48</v>
      </c>
      <c r="F5468" s="1" t="str">
        <f>VLOOKUP(E5468,State_code!$B$1:$C$56, 2, FALSE)</f>
        <v>TX</v>
      </c>
      <c r="G5468" s="1">
        <v>4838.0</v>
      </c>
      <c r="H5468" s="1">
        <v>-2.0</v>
      </c>
      <c r="I5468" s="1" t="s">
        <v>6067</v>
      </c>
      <c r="J5468" s="5">
        <v>2.0</v>
      </c>
    </row>
    <row r="5469" hidden="1">
      <c r="A5469" s="1" t="s">
        <v>6068</v>
      </c>
      <c r="B5469" s="1">
        <v>485379.0</v>
      </c>
      <c r="C5469" s="1">
        <v>5.0</v>
      </c>
      <c r="D5469" s="1">
        <v>-2.0</v>
      </c>
      <c r="E5469" s="1">
        <f t="shared" si="1"/>
        <v>12</v>
      </c>
      <c r="F5469" s="1" t="str">
        <f>VLOOKUP(E5469,State_code!$B$1:$C$56, 2, FALSE)</f>
        <v>FL</v>
      </c>
      <c r="G5469" s="1">
        <v>1222.0</v>
      </c>
      <c r="H5469" s="1">
        <v>-2.0</v>
      </c>
      <c r="I5469" s="1" t="s">
        <v>6068</v>
      </c>
      <c r="J5469" s="5">
        <v>2.0</v>
      </c>
    </row>
    <row r="5470" hidden="1">
      <c r="A5470" s="1" t="s">
        <v>6069</v>
      </c>
      <c r="B5470" s="1">
        <v>485388.0</v>
      </c>
      <c r="C5470" s="1">
        <v>5.0</v>
      </c>
      <c r="D5470" s="1">
        <v>-2.0</v>
      </c>
      <c r="E5470" s="1">
        <f t="shared" si="1"/>
        <v>12</v>
      </c>
      <c r="F5470" s="1" t="str">
        <f>VLOOKUP(E5470,State_code!$B$1:$C$56, 2, FALSE)</f>
        <v>FL</v>
      </c>
      <c r="G5470" s="1">
        <v>1207.0</v>
      </c>
      <c r="H5470" s="1">
        <v>-2.0</v>
      </c>
      <c r="I5470" s="1" t="s">
        <v>6069</v>
      </c>
      <c r="J5470" s="5">
        <v>2.0</v>
      </c>
    </row>
    <row r="5471" hidden="1">
      <c r="A5471" s="1" t="s">
        <v>6070</v>
      </c>
      <c r="B5471" s="1">
        <v>485397.0</v>
      </c>
      <c r="C5471" s="1">
        <v>2.0</v>
      </c>
      <c r="D5471" s="1">
        <v>-2.0</v>
      </c>
      <c r="E5471" s="1">
        <f t="shared" si="1"/>
        <v>42</v>
      </c>
      <c r="F5471" s="1" t="str">
        <f>VLOOKUP(E5471,State_code!$B$1:$C$56, 2, FALSE)</f>
        <v>PA</v>
      </c>
      <c r="G5471" s="1">
        <v>4204.0</v>
      </c>
      <c r="H5471" s="1">
        <v>-2.0</v>
      </c>
      <c r="I5471" s="1" t="s">
        <v>6070</v>
      </c>
      <c r="J5471" s="5">
        <v>2.0</v>
      </c>
    </row>
    <row r="5472" hidden="1">
      <c r="A5472" s="1" t="s">
        <v>6071</v>
      </c>
      <c r="B5472" s="1">
        <v>485403.0</v>
      </c>
      <c r="C5472" s="1">
        <v>8.0</v>
      </c>
      <c r="D5472" s="1">
        <v>32.0</v>
      </c>
      <c r="E5472" s="1">
        <f t="shared" si="1"/>
        <v>6</v>
      </c>
      <c r="F5472" s="1" t="str">
        <f>VLOOKUP(E5472,State_code!$B$1:$C$56, 2, FALSE)</f>
        <v>CA</v>
      </c>
      <c r="G5472" s="1">
        <v>650.0</v>
      </c>
      <c r="H5472" s="1">
        <v>-2.0</v>
      </c>
      <c r="I5472" s="1" t="s">
        <v>6071</v>
      </c>
      <c r="J5472" s="5">
        <v>1.0</v>
      </c>
    </row>
    <row r="5473" hidden="1">
      <c r="A5473" s="1" t="s">
        <v>6072</v>
      </c>
      <c r="B5473" s="1">
        <v>485412.0</v>
      </c>
      <c r="C5473" s="1">
        <v>8.0</v>
      </c>
      <c r="D5473" s="1">
        <v>-2.0</v>
      </c>
      <c r="E5473" s="1">
        <f t="shared" si="1"/>
        <v>6</v>
      </c>
      <c r="F5473" s="1" t="str">
        <f>VLOOKUP(E5473,State_code!$B$1:$C$56, 2, FALSE)</f>
        <v>CA</v>
      </c>
      <c r="G5473" s="1">
        <v>625.0</v>
      </c>
      <c r="H5473" s="1">
        <v>-2.0</v>
      </c>
      <c r="I5473" s="1" t="s">
        <v>6072</v>
      </c>
      <c r="J5473" s="5">
        <v>2.0</v>
      </c>
    </row>
    <row r="5474" hidden="1">
      <c r="A5474" s="1" t="s">
        <v>6073</v>
      </c>
      <c r="B5474" s="1">
        <v>485458.0</v>
      </c>
      <c r="C5474" s="1">
        <v>5.0</v>
      </c>
      <c r="D5474" s="1">
        <v>9.0</v>
      </c>
      <c r="E5474" s="1">
        <f t="shared" si="1"/>
        <v>13</v>
      </c>
      <c r="F5474" s="1" t="str">
        <f>VLOOKUP(E5474,State_code!$B$1:$C$56, 2, FALSE)</f>
        <v>GA</v>
      </c>
      <c r="G5474" s="1">
        <v>1301.0</v>
      </c>
      <c r="H5474" s="1">
        <v>-2.0</v>
      </c>
      <c r="I5474" s="1" t="s">
        <v>6073</v>
      </c>
      <c r="J5474" s="5">
        <v>2.0</v>
      </c>
    </row>
    <row r="5475" hidden="1">
      <c r="A5475" s="1" t="s">
        <v>6074</v>
      </c>
      <c r="B5475" s="1">
        <v>485467.0</v>
      </c>
      <c r="C5475" s="1">
        <v>8.0</v>
      </c>
      <c r="D5475" s="1">
        <v>-2.0</v>
      </c>
      <c r="E5475" s="1">
        <f t="shared" si="1"/>
        <v>6</v>
      </c>
      <c r="F5475" s="1" t="str">
        <f>VLOOKUP(E5475,State_code!$B$1:$C$56, 2, FALSE)</f>
        <v>CA</v>
      </c>
      <c r="G5475" s="1">
        <v>606.0</v>
      </c>
      <c r="H5475" s="1">
        <v>-2.0</v>
      </c>
      <c r="I5475" s="1" t="s">
        <v>6074</v>
      </c>
      <c r="J5475" s="5">
        <v>2.0</v>
      </c>
    </row>
    <row r="5476" hidden="1">
      <c r="A5476" s="1" t="s">
        <v>6075</v>
      </c>
      <c r="B5476" s="1">
        <v>485476.0</v>
      </c>
      <c r="C5476" s="1">
        <v>8.0</v>
      </c>
      <c r="D5476" s="1">
        <v>-2.0</v>
      </c>
      <c r="E5476" s="1">
        <f t="shared" si="1"/>
        <v>53</v>
      </c>
      <c r="F5476" s="1" t="str">
        <f>VLOOKUP(E5476,State_code!$B$1:$C$56, 2, FALSE)</f>
        <v>WA</v>
      </c>
      <c r="G5476" s="1">
        <v>5305.0</v>
      </c>
      <c r="H5476" s="1">
        <v>-2.0</v>
      </c>
      <c r="I5476" s="1" t="s">
        <v>6075</v>
      </c>
      <c r="J5476" s="5">
        <v>4.0</v>
      </c>
    </row>
    <row r="5477" hidden="1">
      <c r="A5477" s="1" t="s">
        <v>6076</v>
      </c>
      <c r="B5477" s="1">
        <v>485485.0</v>
      </c>
      <c r="C5477" s="1">
        <v>5.0</v>
      </c>
      <c r="D5477" s="1">
        <v>-2.0</v>
      </c>
      <c r="E5477" s="1">
        <f t="shared" si="1"/>
        <v>12</v>
      </c>
      <c r="F5477" s="1" t="str">
        <f>VLOOKUP(E5477,State_code!$B$1:$C$56, 2, FALSE)</f>
        <v>FL</v>
      </c>
      <c r="G5477" s="1">
        <v>1222.0</v>
      </c>
      <c r="H5477" s="1">
        <v>-2.0</v>
      </c>
      <c r="I5477" s="1" t="s">
        <v>6076</v>
      </c>
      <c r="J5477" s="5">
        <v>3.0</v>
      </c>
    </row>
    <row r="5478" hidden="1">
      <c r="A5478" s="1" t="s">
        <v>6077</v>
      </c>
      <c r="B5478" s="1">
        <v>485494.0</v>
      </c>
      <c r="C5478" s="1">
        <v>8.0</v>
      </c>
      <c r="D5478" s="1">
        <v>-2.0</v>
      </c>
      <c r="E5478" s="1">
        <f t="shared" si="1"/>
        <v>6</v>
      </c>
      <c r="F5478" s="1" t="str">
        <f>VLOOKUP(E5478,State_code!$B$1:$C$56, 2, FALSE)</f>
        <v>CA</v>
      </c>
      <c r="G5478" s="1">
        <v>650.0</v>
      </c>
      <c r="H5478" s="1">
        <v>-2.0</v>
      </c>
      <c r="I5478" s="1" t="s">
        <v>6077</v>
      </c>
      <c r="J5478" s="5">
        <v>1.0</v>
      </c>
    </row>
    <row r="5479" hidden="1">
      <c r="A5479" s="1" t="s">
        <v>6078</v>
      </c>
      <c r="B5479" s="1">
        <v>485500.0</v>
      </c>
      <c r="C5479" s="1">
        <v>8.0</v>
      </c>
      <c r="D5479" s="1">
        <v>-2.0</v>
      </c>
      <c r="E5479" s="1">
        <f t="shared" si="1"/>
        <v>6</v>
      </c>
      <c r="F5479" s="1" t="str">
        <f>VLOOKUP(E5479,State_code!$B$1:$C$56, 2, FALSE)</f>
        <v>CA</v>
      </c>
      <c r="G5479" s="1">
        <v>643.0</v>
      </c>
      <c r="H5479" s="1">
        <v>-2.0</v>
      </c>
      <c r="I5479" s="1" t="s">
        <v>6078</v>
      </c>
      <c r="J5479" s="5">
        <v>2.0</v>
      </c>
    </row>
    <row r="5480" hidden="1">
      <c r="A5480" s="1" t="s">
        <v>6079</v>
      </c>
      <c r="B5480" s="1">
        <v>485519.0</v>
      </c>
      <c r="C5480" s="1">
        <v>8.0</v>
      </c>
      <c r="D5480" s="1">
        <v>13.0</v>
      </c>
      <c r="E5480" s="1">
        <f t="shared" si="1"/>
        <v>6</v>
      </c>
      <c r="F5480" s="1" t="str">
        <f>VLOOKUP(E5480,State_code!$B$1:$C$56, 2, FALSE)</f>
        <v>CA</v>
      </c>
      <c r="G5480" s="1">
        <v>624.0</v>
      </c>
      <c r="H5480" s="1">
        <v>-2.0</v>
      </c>
      <c r="I5480" s="1" t="s">
        <v>6079</v>
      </c>
      <c r="J5480" s="5">
        <v>2.0</v>
      </c>
    </row>
    <row r="5481" hidden="1">
      <c r="A5481" s="1" t="s">
        <v>6080</v>
      </c>
      <c r="B5481" s="1">
        <v>485546.0</v>
      </c>
      <c r="C5481" s="1">
        <v>4.0</v>
      </c>
      <c r="D5481" s="1">
        <v>17.0</v>
      </c>
      <c r="E5481" s="1">
        <f t="shared" si="1"/>
        <v>46</v>
      </c>
      <c r="F5481" s="1" t="str">
        <f>VLOOKUP(E5481,State_code!$B$1:$C$56, 2, FALSE)</f>
        <v>SD</v>
      </c>
      <c r="G5481" s="1">
        <v>4600.0</v>
      </c>
      <c r="H5481" s="1">
        <v>-2.0</v>
      </c>
      <c r="I5481" s="1" t="s">
        <v>6080</v>
      </c>
      <c r="J5481" s="5">
        <v>3.0</v>
      </c>
    </row>
    <row r="5482" hidden="1">
      <c r="A5482" s="1" t="s">
        <v>6081</v>
      </c>
      <c r="B5482" s="1">
        <v>485564.0</v>
      </c>
      <c r="C5482" s="1">
        <v>5.0</v>
      </c>
      <c r="D5482" s="1">
        <v>-2.0</v>
      </c>
      <c r="E5482" s="1">
        <f t="shared" si="1"/>
        <v>22</v>
      </c>
      <c r="F5482" s="1" t="str">
        <f>VLOOKUP(E5482,State_code!$B$1:$C$56, 2, FALSE)</f>
        <v>LA</v>
      </c>
      <c r="G5482" s="1">
        <v>2203.0</v>
      </c>
      <c r="H5482" s="1">
        <v>-2.0</v>
      </c>
      <c r="I5482" s="1" t="s">
        <v>6081</v>
      </c>
      <c r="J5482" s="5">
        <v>1.0</v>
      </c>
    </row>
    <row r="5483" hidden="1">
      <c r="A5483" s="1" t="s">
        <v>6082</v>
      </c>
      <c r="B5483" s="1">
        <v>485573.0</v>
      </c>
      <c r="C5483" s="1">
        <v>8.0</v>
      </c>
      <c r="D5483" s="1">
        <v>-2.0</v>
      </c>
      <c r="E5483" s="1">
        <f t="shared" si="1"/>
        <v>6</v>
      </c>
      <c r="F5483" s="1" t="str">
        <f>VLOOKUP(E5483,State_code!$B$1:$C$56, 2, FALSE)</f>
        <v>CA</v>
      </c>
      <c r="G5483" s="1">
        <v>634.0</v>
      </c>
      <c r="H5483" s="1">
        <v>-2.0</v>
      </c>
      <c r="I5483" s="1" t="s">
        <v>6082</v>
      </c>
      <c r="J5483" s="5">
        <v>2.0</v>
      </c>
    </row>
    <row r="5484" hidden="1">
      <c r="A5484" s="1" t="s">
        <v>6083</v>
      </c>
      <c r="B5484" s="1">
        <v>485591.0</v>
      </c>
      <c r="C5484" s="1">
        <v>5.0</v>
      </c>
      <c r="D5484" s="1">
        <v>-2.0</v>
      </c>
      <c r="E5484" s="1">
        <f t="shared" si="1"/>
        <v>5</v>
      </c>
      <c r="F5484" s="1" t="str">
        <f>VLOOKUP(E5484,State_code!$B$1:$C$56, 2, FALSE)</f>
        <v>AR</v>
      </c>
      <c r="G5484" s="1">
        <v>504.0</v>
      </c>
      <c r="H5484" s="1">
        <v>-2.0</v>
      </c>
      <c r="I5484" s="1" t="s">
        <v>6083</v>
      </c>
      <c r="J5484" s="5">
        <v>2.0</v>
      </c>
    </row>
    <row r="5485" hidden="1">
      <c r="A5485" s="1" t="s">
        <v>6084</v>
      </c>
      <c r="B5485" s="1">
        <v>485607.0</v>
      </c>
      <c r="C5485" s="1">
        <v>1.0</v>
      </c>
      <c r="D5485" s="1">
        <v>-2.0</v>
      </c>
      <c r="E5485" s="1">
        <f t="shared" si="1"/>
        <v>9</v>
      </c>
      <c r="F5485" s="1" t="str">
        <f>VLOOKUP(E5485,State_code!$B$1:$C$56, 2, FALSE)</f>
        <v>CT</v>
      </c>
      <c r="G5485" s="1">
        <v>905.0</v>
      </c>
      <c r="H5485" s="1">
        <v>-2.0</v>
      </c>
      <c r="I5485" s="1" t="s">
        <v>6084</v>
      </c>
      <c r="J5485" s="5">
        <v>2.0</v>
      </c>
    </row>
    <row r="5486" hidden="1">
      <c r="A5486" s="1" t="s">
        <v>6085</v>
      </c>
      <c r="B5486" s="1">
        <v>485698.0</v>
      </c>
      <c r="C5486" s="1">
        <v>5.0</v>
      </c>
      <c r="D5486" s="1">
        <v>32.0</v>
      </c>
      <c r="E5486" s="1">
        <f t="shared" si="1"/>
        <v>45</v>
      </c>
      <c r="F5486" s="1" t="str">
        <f>VLOOKUP(E5486,State_code!$B$1:$C$56, 2, FALSE)</f>
        <v>SC</v>
      </c>
      <c r="G5486" s="1">
        <v>4506.0</v>
      </c>
      <c r="H5486" s="1">
        <v>-2.0</v>
      </c>
      <c r="I5486" s="1" t="s">
        <v>6085</v>
      </c>
      <c r="J5486" s="5">
        <v>2.0</v>
      </c>
    </row>
    <row r="5487" hidden="1">
      <c r="A5487" s="1" t="s">
        <v>6086</v>
      </c>
      <c r="B5487" s="1">
        <v>485704.0</v>
      </c>
      <c r="C5487" s="1">
        <v>5.0</v>
      </c>
      <c r="D5487" s="1">
        <v>-2.0</v>
      </c>
      <c r="E5487" s="1">
        <f t="shared" si="1"/>
        <v>5</v>
      </c>
      <c r="F5487" s="1" t="str">
        <f>VLOOKUP(E5487,State_code!$B$1:$C$56, 2, FALSE)</f>
        <v>AR</v>
      </c>
      <c r="G5487" s="1">
        <v>504.0</v>
      </c>
      <c r="H5487" s="1">
        <v>-2.0</v>
      </c>
      <c r="I5487" s="1" t="s">
        <v>6086</v>
      </c>
      <c r="J5487" s="5">
        <v>2.0</v>
      </c>
    </row>
    <row r="5488" hidden="1">
      <c r="A5488" s="1" t="s">
        <v>6087</v>
      </c>
      <c r="B5488" s="1">
        <v>485768.0</v>
      </c>
      <c r="C5488" s="1">
        <v>5.0</v>
      </c>
      <c r="D5488" s="1">
        <v>19.0</v>
      </c>
      <c r="E5488" s="1">
        <f t="shared" si="1"/>
        <v>12</v>
      </c>
      <c r="F5488" s="1" t="str">
        <f>VLOOKUP(E5488,State_code!$B$1:$C$56, 2, FALSE)</f>
        <v>FL</v>
      </c>
      <c r="G5488" s="1">
        <v>1227.0</v>
      </c>
      <c r="H5488" s="1">
        <v>-2.0</v>
      </c>
      <c r="I5488" s="1" t="s">
        <v>6087</v>
      </c>
      <c r="J5488" s="5">
        <v>2.0</v>
      </c>
    </row>
    <row r="5489" hidden="1">
      <c r="A5489" s="1" t="s">
        <v>6088</v>
      </c>
      <c r="B5489" s="1">
        <v>485801.0</v>
      </c>
      <c r="C5489" s="1">
        <v>2.0</v>
      </c>
      <c r="D5489" s="1">
        <v>-2.0</v>
      </c>
      <c r="E5489" s="1">
        <f t="shared" si="1"/>
        <v>36</v>
      </c>
      <c r="F5489" s="1" t="str">
        <f>VLOOKUP(E5489,State_code!$B$1:$C$56, 2, FALSE)</f>
        <v>NY</v>
      </c>
      <c r="G5489" s="1">
        <v>3616.0</v>
      </c>
      <c r="H5489" s="1">
        <v>-2.0</v>
      </c>
      <c r="I5489" s="1" t="s">
        <v>6088</v>
      </c>
      <c r="J5489" s="5">
        <v>2.0</v>
      </c>
    </row>
    <row r="5490" hidden="1">
      <c r="A5490" s="1" t="s">
        <v>6089</v>
      </c>
      <c r="B5490" s="1">
        <v>485856.0</v>
      </c>
      <c r="C5490" s="1">
        <v>2.0</v>
      </c>
      <c r="D5490" s="1">
        <v>-2.0</v>
      </c>
      <c r="E5490" s="1">
        <f t="shared" si="1"/>
        <v>42</v>
      </c>
      <c r="F5490" s="1" t="str">
        <f>VLOOKUP(E5490,State_code!$B$1:$C$56, 2, FALSE)</f>
        <v>PA</v>
      </c>
      <c r="G5490" s="1">
        <v>4203.0</v>
      </c>
      <c r="H5490" s="1">
        <v>-2.0</v>
      </c>
      <c r="I5490" s="1" t="s">
        <v>6089</v>
      </c>
      <c r="J5490" s="5">
        <v>2.0</v>
      </c>
    </row>
    <row r="5491" hidden="1">
      <c r="A5491" s="1" t="s">
        <v>6090</v>
      </c>
      <c r="B5491" s="1">
        <v>485874.0</v>
      </c>
      <c r="C5491" s="1">
        <v>6.0</v>
      </c>
      <c r="D5491" s="1">
        <v>-2.0</v>
      </c>
      <c r="E5491" s="1">
        <f t="shared" si="1"/>
        <v>48</v>
      </c>
      <c r="F5491" s="1" t="str">
        <f>VLOOKUP(E5491,State_code!$B$1:$C$56, 2, FALSE)</f>
        <v>TX</v>
      </c>
      <c r="G5491" s="1">
        <v>4824.0</v>
      </c>
      <c r="H5491" s="1">
        <v>-2.0</v>
      </c>
      <c r="I5491" s="1" t="s">
        <v>6090</v>
      </c>
      <c r="J5491" s="5">
        <v>2.0</v>
      </c>
    </row>
    <row r="5492" hidden="1">
      <c r="A5492" s="1" t="s">
        <v>6091</v>
      </c>
      <c r="B5492" s="1">
        <v>485926.0</v>
      </c>
      <c r="C5492" s="1">
        <v>6.0</v>
      </c>
      <c r="D5492" s="1">
        <v>-2.0</v>
      </c>
      <c r="E5492" s="1">
        <f t="shared" si="1"/>
        <v>48</v>
      </c>
      <c r="F5492" s="1" t="str">
        <f>VLOOKUP(E5492,State_code!$B$1:$C$56, 2, FALSE)</f>
        <v>TX</v>
      </c>
      <c r="G5492" s="1">
        <v>4815.0</v>
      </c>
      <c r="H5492" s="1">
        <v>-2.0</v>
      </c>
      <c r="I5492" s="1" t="s">
        <v>6091</v>
      </c>
      <c r="J5492" s="5">
        <v>2.0</v>
      </c>
    </row>
    <row r="5493" hidden="1">
      <c r="A5493" s="1" t="s">
        <v>6092</v>
      </c>
      <c r="B5493" s="1">
        <v>485953.0</v>
      </c>
      <c r="C5493" s="1">
        <v>6.0</v>
      </c>
      <c r="D5493" s="1">
        <v>-2.0</v>
      </c>
      <c r="E5493" s="1">
        <f t="shared" si="1"/>
        <v>48</v>
      </c>
      <c r="F5493" s="1" t="str">
        <f>VLOOKUP(E5493,State_code!$B$1:$C$56, 2, FALSE)</f>
        <v>TX</v>
      </c>
      <c r="G5493" s="1">
        <v>4810.0</v>
      </c>
      <c r="H5493" s="1">
        <v>-2.0</v>
      </c>
      <c r="I5493" s="1" t="s">
        <v>6092</v>
      </c>
      <c r="J5493" s="5">
        <v>2.0</v>
      </c>
    </row>
    <row r="5494" hidden="1">
      <c r="A5494" s="1" t="s">
        <v>6093</v>
      </c>
      <c r="B5494" s="1">
        <v>485962.0</v>
      </c>
      <c r="C5494" s="1">
        <v>5.0</v>
      </c>
      <c r="D5494" s="1">
        <v>-2.0</v>
      </c>
      <c r="E5494" s="1">
        <f t="shared" si="1"/>
        <v>22</v>
      </c>
      <c r="F5494" s="1" t="str">
        <f>VLOOKUP(E5494,State_code!$B$1:$C$56, 2, FALSE)</f>
        <v>LA</v>
      </c>
      <c r="G5494" s="1">
        <v>2204.0</v>
      </c>
      <c r="H5494" s="1">
        <v>-2.0</v>
      </c>
      <c r="I5494" s="1" t="s">
        <v>6093</v>
      </c>
      <c r="J5494" s="5">
        <v>2.0</v>
      </c>
    </row>
    <row r="5495" hidden="1">
      <c r="A5495" s="1" t="s">
        <v>6094</v>
      </c>
      <c r="B5495" s="1">
        <v>485999.0</v>
      </c>
      <c r="C5495" s="1">
        <v>2.0</v>
      </c>
      <c r="D5495" s="1">
        <v>24.0</v>
      </c>
      <c r="E5495" s="1">
        <f t="shared" si="1"/>
        <v>36</v>
      </c>
      <c r="F5495" s="1" t="str">
        <f>VLOOKUP(E5495,State_code!$B$1:$C$56, 2, FALSE)</f>
        <v>NY</v>
      </c>
      <c r="G5495" s="1">
        <v>3609.0</v>
      </c>
      <c r="H5495" s="1">
        <v>-2.0</v>
      </c>
      <c r="I5495" s="1" t="s">
        <v>6094</v>
      </c>
      <c r="J5495" s="5">
        <v>2.0</v>
      </c>
    </row>
    <row r="5496" hidden="1">
      <c r="A5496" s="1" t="s">
        <v>6095</v>
      </c>
      <c r="B5496" s="1">
        <v>486017.0</v>
      </c>
      <c r="C5496" s="1">
        <v>2.0</v>
      </c>
      <c r="D5496" s="1">
        <v>24.0</v>
      </c>
      <c r="E5496" s="1">
        <f t="shared" si="1"/>
        <v>36</v>
      </c>
      <c r="F5496" s="1" t="str">
        <f>VLOOKUP(E5496,State_code!$B$1:$C$56, 2, FALSE)</f>
        <v>NY</v>
      </c>
      <c r="G5496" s="1">
        <v>3609.0</v>
      </c>
      <c r="H5496" s="1">
        <v>-2.0</v>
      </c>
      <c r="I5496" s="1" t="s">
        <v>6095</v>
      </c>
      <c r="J5496" s="5">
        <v>2.0</v>
      </c>
    </row>
    <row r="5497" hidden="1">
      <c r="A5497" s="1" t="s">
        <v>6096</v>
      </c>
      <c r="B5497" s="1">
        <v>486026.0</v>
      </c>
      <c r="C5497" s="1">
        <v>2.0</v>
      </c>
      <c r="D5497" s="1">
        <v>24.0</v>
      </c>
      <c r="E5497" s="1">
        <f t="shared" si="1"/>
        <v>36</v>
      </c>
      <c r="F5497" s="1" t="str">
        <f>VLOOKUP(E5497,State_code!$B$1:$C$56, 2, FALSE)</f>
        <v>NY</v>
      </c>
      <c r="G5497" s="1">
        <v>3609.0</v>
      </c>
      <c r="H5497" s="1">
        <v>-2.0</v>
      </c>
      <c r="I5497" s="1" t="s">
        <v>6096</v>
      </c>
      <c r="J5497" s="5">
        <v>3.0</v>
      </c>
    </row>
    <row r="5498" hidden="1">
      <c r="A5498" s="1" t="s">
        <v>6097</v>
      </c>
      <c r="B5498" s="1">
        <v>486053.0</v>
      </c>
      <c r="C5498" s="1">
        <v>4.0</v>
      </c>
      <c r="D5498" s="1">
        <v>24.0</v>
      </c>
      <c r="E5498" s="1">
        <f t="shared" si="1"/>
        <v>27</v>
      </c>
      <c r="F5498" s="1" t="str">
        <f>VLOOKUP(E5498,State_code!$B$1:$C$56, 2, FALSE)</f>
        <v>MN</v>
      </c>
      <c r="G5498" s="1">
        <v>2705.0</v>
      </c>
      <c r="H5498" s="1">
        <v>54.0</v>
      </c>
      <c r="I5498" s="1" t="s">
        <v>6097</v>
      </c>
      <c r="J5498" s="5">
        <v>2.0</v>
      </c>
    </row>
    <row r="5499" hidden="1">
      <c r="A5499" s="1" t="s">
        <v>6098</v>
      </c>
      <c r="B5499" s="1">
        <v>486080.0</v>
      </c>
      <c r="C5499" s="1">
        <v>2.0</v>
      </c>
      <c r="D5499" s="1">
        <v>26.0</v>
      </c>
      <c r="E5499" s="1">
        <f t="shared" si="1"/>
        <v>36</v>
      </c>
      <c r="F5499" s="1" t="str">
        <f>VLOOKUP(E5499,State_code!$B$1:$C$56, 2, FALSE)</f>
        <v>NY</v>
      </c>
      <c r="G5499" s="1">
        <v>3603.0</v>
      </c>
      <c r="H5499" s="1">
        <v>-2.0</v>
      </c>
      <c r="I5499" s="1" t="s">
        <v>6098</v>
      </c>
      <c r="J5499" s="5">
        <v>2.0</v>
      </c>
    </row>
    <row r="5500" hidden="1">
      <c r="A5500" s="1" t="s">
        <v>6099</v>
      </c>
      <c r="B5500" s="1">
        <v>486123.0</v>
      </c>
      <c r="C5500" s="1">
        <v>8.0</v>
      </c>
      <c r="D5500" s="1">
        <v>12.0</v>
      </c>
      <c r="E5500" s="1">
        <f t="shared" si="1"/>
        <v>6</v>
      </c>
      <c r="F5500" s="1" t="str">
        <f>VLOOKUP(E5500,State_code!$B$1:$C$56, 2, FALSE)</f>
        <v>CA</v>
      </c>
      <c r="G5500" s="1">
        <v>630.0</v>
      </c>
      <c r="H5500" s="1">
        <v>-2.0</v>
      </c>
      <c r="I5500" s="1" t="s">
        <v>6099</v>
      </c>
      <c r="J5500" s="5">
        <v>2.0</v>
      </c>
    </row>
    <row r="5501" hidden="1">
      <c r="A5501" s="1" t="s">
        <v>6100</v>
      </c>
      <c r="B5501" s="1">
        <v>486141.0</v>
      </c>
      <c r="C5501" s="1">
        <v>8.0</v>
      </c>
      <c r="D5501" s="1">
        <v>-2.0</v>
      </c>
      <c r="E5501" s="1">
        <f t="shared" si="1"/>
        <v>6</v>
      </c>
      <c r="F5501" s="1" t="str">
        <f>VLOOKUP(E5501,State_code!$B$1:$C$56, 2, FALSE)</f>
        <v>CA</v>
      </c>
      <c r="G5501" s="1">
        <v>636.0</v>
      </c>
      <c r="H5501" s="1">
        <v>-2.0</v>
      </c>
      <c r="I5501" s="1" t="s">
        <v>6100</v>
      </c>
      <c r="J5501" s="5">
        <v>4.0</v>
      </c>
    </row>
    <row r="5502" hidden="1">
      <c r="A5502" s="1" t="s">
        <v>6101</v>
      </c>
      <c r="B5502" s="1">
        <v>486150.0</v>
      </c>
      <c r="C5502" s="1">
        <v>5.0</v>
      </c>
      <c r="D5502" s="1">
        <v>-2.0</v>
      </c>
      <c r="E5502" s="1">
        <f t="shared" si="1"/>
        <v>12</v>
      </c>
      <c r="F5502" s="1" t="str">
        <f>VLOOKUP(E5502,State_code!$B$1:$C$56, 2, FALSE)</f>
        <v>FL</v>
      </c>
      <c r="G5502" s="1">
        <v>1208.0</v>
      </c>
      <c r="H5502" s="1">
        <v>-2.0</v>
      </c>
      <c r="I5502" s="1" t="s">
        <v>6101</v>
      </c>
      <c r="J5502" s="5">
        <v>2.0</v>
      </c>
    </row>
    <row r="5503" hidden="1">
      <c r="A5503" s="1" t="s">
        <v>6102</v>
      </c>
      <c r="B5503" s="1">
        <v>486169.0</v>
      </c>
      <c r="C5503" s="1">
        <v>5.0</v>
      </c>
      <c r="D5503" s="1">
        <v>-2.0</v>
      </c>
      <c r="E5503" s="1">
        <f t="shared" si="1"/>
        <v>21</v>
      </c>
      <c r="F5503" s="1" t="str">
        <f>VLOOKUP(E5503,State_code!$B$1:$C$56, 2, FALSE)</f>
        <v>KY</v>
      </c>
      <c r="G5503" s="1">
        <v>2103.0</v>
      </c>
      <c r="H5503" s="1">
        <v>-2.0</v>
      </c>
      <c r="I5503" s="1" t="s">
        <v>6102</v>
      </c>
      <c r="J5503" s="5">
        <v>3.0</v>
      </c>
    </row>
    <row r="5504" hidden="1">
      <c r="A5504" s="1" t="s">
        <v>6103</v>
      </c>
      <c r="B5504" s="1">
        <v>486196.0</v>
      </c>
      <c r="C5504" s="1">
        <v>2.0</v>
      </c>
      <c r="D5504" s="1">
        <v>24.0</v>
      </c>
      <c r="E5504" s="1">
        <f t="shared" si="1"/>
        <v>36</v>
      </c>
      <c r="F5504" s="1" t="str">
        <f>VLOOKUP(E5504,State_code!$B$1:$C$56, 2, FALSE)</f>
        <v>NY</v>
      </c>
      <c r="G5504" s="1">
        <v>3617.0</v>
      </c>
      <c r="H5504" s="1">
        <v>-2.0</v>
      </c>
      <c r="I5504" s="1" t="s">
        <v>6103</v>
      </c>
      <c r="J5504" s="5">
        <v>3.0</v>
      </c>
    </row>
    <row r="5505" hidden="1">
      <c r="A5505" s="1" t="s">
        <v>6104</v>
      </c>
      <c r="B5505" s="1">
        <v>486202.0</v>
      </c>
      <c r="C5505" s="1">
        <v>5.0</v>
      </c>
      <c r="D5505" s="1">
        <v>-2.0</v>
      </c>
      <c r="E5505" s="1">
        <f t="shared" si="1"/>
        <v>54</v>
      </c>
      <c r="F5505" s="1" t="str">
        <f>VLOOKUP(E5505,State_code!$B$1:$C$56, 2, FALSE)</f>
        <v>WV</v>
      </c>
      <c r="G5505" s="1">
        <v>5401.0</v>
      </c>
      <c r="H5505" s="1">
        <v>-2.0</v>
      </c>
      <c r="I5505" s="1" t="s">
        <v>6104</v>
      </c>
      <c r="J5505" s="5">
        <v>2.0</v>
      </c>
    </row>
    <row r="5506" hidden="1">
      <c r="A5506" s="1" t="s">
        <v>6105</v>
      </c>
      <c r="B5506" s="1">
        <v>486239.0</v>
      </c>
      <c r="C5506" s="1">
        <v>5.0</v>
      </c>
      <c r="D5506" s="1">
        <v>29.0</v>
      </c>
      <c r="E5506" s="1">
        <f t="shared" si="1"/>
        <v>12</v>
      </c>
      <c r="F5506" s="1" t="str">
        <f>VLOOKUP(E5506,State_code!$B$1:$C$56, 2, FALSE)</f>
        <v>FL</v>
      </c>
      <c r="G5506" s="1">
        <v>1226.0</v>
      </c>
      <c r="H5506" s="1">
        <v>-2.0</v>
      </c>
      <c r="I5506" s="1" t="s">
        <v>6105</v>
      </c>
      <c r="J5506" s="5">
        <v>3.0</v>
      </c>
    </row>
    <row r="5507" hidden="1">
      <c r="A5507" s="1" t="s">
        <v>6106</v>
      </c>
      <c r="B5507" s="1">
        <v>486248.0</v>
      </c>
      <c r="C5507" s="1">
        <v>8.0</v>
      </c>
      <c r="D5507" s="1">
        <v>-2.0</v>
      </c>
      <c r="E5507" s="1">
        <f t="shared" si="1"/>
        <v>6</v>
      </c>
      <c r="F5507" s="1" t="str">
        <f>VLOOKUP(E5507,State_code!$B$1:$C$56, 2, FALSE)</f>
        <v>CA</v>
      </c>
      <c r="G5507" s="1">
        <v>634.0</v>
      </c>
      <c r="H5507" s="1">
        <v>-2.0</v>
      </c>
      <c r="I5507" s="1" t="s">
        <v>6106</v>
      </c>
      <c r="J5507" s="5">
        <v>1.0</v>
      </c>
    </row>
    <row r="5508" hidden="1">
      <c r="A5508" s="1" t="s">
        <v>6107</v>
      </c>
      <c r="B5508" s="1">
        <v>486257.0</v>
      </c>
      <c r="C5508" s="1">
        <v>3.0</v>
      </c>
      <c r="D5508" s="1">
        <v>13.0</v>
      </c>
      <c r="E5508" s="1">
        <f t="shared" si="1"/>
        <v>39</v>
      </c>
      <c r="F5508" s="1" t="str">
        <f>VLOOKUP(E5508,State_code!$B$1:$C$56, 2, FALSE)</f>
        <v>OH</v>
      </c>
      <c r="G5508" s="1">
        <v>3915.0</v>
      </c>
      <c r="H5508" s="1">
        <v>79.0</v>
      </c>
      <c r="I5508" s="1" t="s">
        <v>6107</v>
      </c>
      <c r="J5508" s="5">
        <v>2.0</v>
      </c>
    </row>
    <row r="5509" hidden="1">
      <c r="A5509" s="1" t="s">
        <v>6108</v>
      </c>
      <c r="B5509" s="1">
        <v>486284.0</v>
      </c>
      <c r="C5509" s="1">
        <v>4.0</v>
      </c>
      <c r="D5509" s="1">
        <v>24.0</v>
      </c>
      <c r="E5509" s="1">
        <f t="shared" si="1"/>
        <v>27</v>
      </c>
      <c r="F5509" s="1" t="str">
        <f>VLOOKUP(E5509,State_code!$B$1:$C$56, 2, FALSE)</f>
        <v>MN</v>
      </c>
      <c r="G5509" s="1">
        <v>2703.0</v>
      </c>
      <c r="H5509" s="1">
        <v>42.0</v>
      </c>
      <c r="I5509" s="1" t="s">
        <v>6108</v>
      </c>
      <c r="J5509" s="5">
        <v>2.0</v>
      </c>
    </row>
    <row r="5510" hidden="1">
      <c r="A5510" s="1" t="s">
        <v>6109</v>
      </c>
      <c r="B5510" s="1">
        <v>486345.0</v>
      </c>
      <c r="C5510" s="1">
        <v>3.0</v>
      </c>
      <c r="D5510" s="1">
        <v>-2.0</v>
      </c>
      <c r="E5510" s="1">
        <f t="shared" si="1"/>
        <v>17</v>
      </c>
      <c r="F5510" s="1" t="str">
        <f>VLOOKUP(E5510,State_code!$B$1:$C$56, 2, FALSE)</f>
        <v>IL</v>
      </c>
      <c r="G5510" s="1">
        <v>1704.0</v>
      </c>
      <c r="H5510" s="1">
        <v>-2.0</v>
      </c>
      <c r="I5510" s="1" t="s">
        <v>6109</v>
      </c>
      <c r="J5510" s="5">
        <v>3.0</v>
      </c>
    </row>
    <row r="5511" hidden="1">
      <c r="A5511" s="1" t="s">
        <v>6110</v>
      </c>
      <c r="B5511" s="1">
        <v>486354.0</v>
      </c>
      <c r="C5511" s="1">
        <v>5.0</v>
      </c>
      <c r="D5511" s="1">
        <v>29.0</v>
      </c>
      <c r="E5511" s="1">
        <f t="shared" si="1"/>
        <v>12</v>
      </c>
      <c r="F5511" s="1" t="str">
        <f>VLOOKUP(E5511,State_code!$B$1:$C$56, 2, FALSE)</f>
        <v>FL</v>
      </c>
      <c r="G5511" s="1">
        <v>1225.0</v>
      </c>
      <c r="H5511" s="1">
        <v>-2.0</v>
      </c>
      <c r="I5511" s="1" t="s">
        <v>6110</v>
      </c>
      <c r="J5511" s="5">
        <v>2.0</v>
      </c>
    </row>
    <row r="5512" hidden="1">
      <c r="A5512" s="1" t="s">
        <v>6111</v>
      </c>
      <c r="B5512" s="1">
        <v>486372.0</v>
      </c>
      <c r="C5512" s="1">
        <v>8.0</v>
      </c>
      <c r="D5512" s="1">
        <v>12.0</v>
      </c>
      <c r="E5512" s="1">
        <f t="shared" si="1"/>
        <v>6</v>
      </c>
      <c r="F5512" s="1" t="str">
        <f>VLOOKUP(E5512,State_code!$B$1:$C$56, 2, FALSE)</f>
        <v>CA</v>
      </c>
      <c r="G5512" s="1">
        <v>611.0</v>
      </c>
      <c r="H5512" s="1">
        <v>-2.0</v>
      </c>
      <c r="I5512" s="1" t="s">
        <v>6111</v>
      </c>
      <c r="J5512" s="5">
        <v>2.0</v>
      </c>
    </row>
    <row r="5513" hidden="1">
      <c r="A5513" s="1" t="s">
        <v>6112</v>
      </c>
      <c r="B5513" s="1">
        <v>486381.0</v>
      </c>
      <c r="C5513" s="1">
        <v>2.0</v>
      </c>
      <c r="D5513" s="1">
        <v>-2.0</v>
      </c>
      <c r="E5513" s="1">
        <f t="shared" si="1"/>
        <v>36</v>
      </c>
      <c r="F5513" s="1" t="str">
        <f>VLOOKUP(E5513,State_code!$B$1:$C$56, 2, FALSE)</f>
        <v>NY</v>
      </c>
      <c r="G5513" s="1">
        <v>3616.0</v>
      </c>
      <c r="H5513" s="1">
        <v>-2.0</v>
      </c>
      <c r="I5513" s="1" t="s">
        <v>6112</v>
      </c>
      <c r="J5513" s="5">
        <v>3.0</v>
      </c>
    </row>
    <row r="5514" hidden="1">
      <c r="A5514" s="1" t="s">
        <v>6113</v>
      </c>
      <c r="B5514" s="1">
        <v>486390.0</v>
      </c>
      <c r="C5514" s="1">
        <v>2.0</v>
      </c>
      <c r="D5514" s="1">
        <v>-2.0</v>
      </c>
      <c r="E5514" s="1">
        <f t="shared" si="1"/>
        <v>36</v>
      </c>
      <c r="F5514" s="1" t="str">
        <f>VLOOKUP(E5514,State_code!$B$1:$C$56, 2, FALSE)</f>
        <v>NY</v>
      </c>
      <c r="G5514" s="1">
        <v>3616.0</v>
      </c>
      <c r="H5514" s="1">
        <v>-2.0</v>
      </c>
      <c r="I5514" s="1" t="s">
        <v>6113</v>
      </c>
      <c r="J5514" s="5">
        <v>2.0</v>
      </c>
    </row>
    <row r="5515" hidden="1">
      <c r="A5515" s="1" t="s">
        <v>6114</v>
      </c>
      <c r="B5515" s="1">
        <v>486406.0</v>
      </c>
      <c r="C5515" s="1">
        <v>5.0</v>
      </c>
      <c r="D5515" s="1">
        <v>-2.0</v>
      </c>
      <c r="E5515" s="1">
        <f t="shared" si="1"/>
        <v>54</v>
      </c>
      <c r="F5515" s="1" t="str">
        <f>VLOOKUP(E5515,State_code!$B$1:$C$56, 2, FALSE)</f>
        <v>WV</v>
      </c>
      <c r="G5515" s="1">
        <v>5402.0</v>
      </c>
      <c r="H5515" s="1">
        <v>-2.0</v>
      </c>
      <c r="I5515" s="1" t="s">
        <v>6114</v>
      </c>
      <c r="J5515" s="5">
        <v>2.0</v>
      </c>
    </row>
    <row r="5516" hidden="1">
      <c r="A5516" s="1" t="s">
        <v>6115</v>
      </c>
      <c r="B5516" s="1">
        <v>486415.0</v>
      </c>
      <c r="C5516" s="1">
        <v>2.0</v>
      </c>
      <c r="D5516" s="1">
        <v>-2.0</v>
      </c>
      <c r="E5516" s="1">
        <f t="shared" si="1"/>
        <v>36</v>
      </c>
      <c r="F5516" s="1" t="str">
        <f>VLOOKUP(E5516,State_code!$B$1:$C$56, 2, FALSE)</f>
        <v>NY</v>
      </c>
      <c r="G5516" s="1">
        <v>3610.0</v>
      </c>
      <c r="H5516" s="1">
        <v>-2.0</v>
      </c>
      <c r="I5516" s="1" t="s">
        <v>6115</v>
      </c>
      <c r="J5516" s="5">
        <v>2.0</v>
      </c>
    </row>
    <row r="5517" hidden="1">
      <c r="A5517" s="1" t="s">
        <v>6116</v>
      </c>
      <c r="B5517" s="1">
        <v>486424.0</v>
      </c>
      <c r="C5517" s="1">
        <v>2.0</v>
      </c>
      <c r="D5517" s="1">
        <v>10.0</v>
      </c>
      <c r="E5517" s="1">
        <f t="shared" si="1"/>
        <v>11</v>
      </c>
      <c r="F5517" s="1" t="str">
        <f>VLOOKUP(E5517,State_code!$B$1:$C$56, 2, FALSE)</f>
        <v>DC</v>
      </c>
      <c r="G5517" s="1">
        <v>1198.0</v>
      </c>
      <c r="H5517" s="1">
        <v>-2.0</v>
      </c>
      <c r="I5517" s="1" t="s">
        <v>6116</v>
      </c>
      <c r="J5517" s="5">
        <v>3.0</v>
      </c>
    </row>
    <row r="5518" hidden="1">
      <c r="A5518" s="1" t="s">
        <v>6117</v>
      </c>
      <c r="B5518" s="1">
        <v>486433.0</v>
      </c>
      <c r="C5518" s="1">
        <v>8.0</v>
      </c>
      <c r="D5518" s="1">
        <v>29.0</v>
      </c>
      <c r="E5518" s="1">
        <f t="shared" si="1"/>
        <v>6</v>
      </c>
      <c r="F5518" s="1" t="str">
        <f>VLOOKUP(E5518,State_code!$B$1:$C$56, 2, FALSE)</f>
        <v>CA</v>
      </c>
      <c r="G5518" s="1">
        <v>611.0</v>
      </c>
      <c r="H5518" s="1">
        <v>-2.0</v>
      </c>
      <c r="I5518" s="1" t="s">
        <v>6117</v>
      </c>
      <c r="J5518" s="5">
        <v>2.0</v>
      </c>
    </row>
    <row r="5519" hidden="1">
      <c r="A5519" s="1" t="s">
        <v>6118</v>
      </c>
      <c r="B5519" s="1">
        <v>486442.0</v>
      </c>
      <c r="C5519" s="1">
        <v>5.0</v>
      </c>
      <c r="D5519" s="1">
        <v>-2.0</v>
      </c>
      <c r="E5519" s="1">
        <f t="shared" si="1"/>
        <v>47</v>
      </c>
      <c r="F5519" s="1" t="str">
        <f>VLOOKUP(E5519,State_code!$B$1:$C$56, 2, FALSE)</f>
        <v>TN</v>
      </c>
      <c r="G5519" s="1">
        <v>4702.0</v>
      </c>
      <c r="H5519" s="1">
        <v>-2.0</v>
      </c>
      <c r="I5519" s="1" t="s">
        <v>6118</v>
      </c>
      <c r="J5519" s="5">
        <v>2.0</v>
      </c>
    </row>
    <row r="5520" hidden="1">
      <c r="A5520" s="1" t="s">
        <v>6119</v>
      </c>
      <c r="B5520" s="1">
        <v>486460.0</v>
      </c>
      <c r="C5520" s="1">
        <v>3.0</v>
      </c>
      <c r="D5520" s="1">
        <v>32.0</v>
      </c>
      <c r="E5520" s="1">
        <f t="shared" si="1"/>
        <v>55</v>
      </c>
      <c r="F5520" s="1" t="str">
        <f>VLOOKUP(E5520,State_code!$B$1:$C$56, 2, FALSE)</f>
        <v>WI</v>
      </c>
      <c r="G5520" s="1">
        <v>5501.0</v>
      </c>
      <c r="H5520" s="1" t="e">
        <v>#N/A</v>
      </c>
      <c r="I5520" s="1" t="s">
        <v>6119</v>
      </c>
      <c r="J5520" s="5">
        <v>3.0</v>
      </c>
    </row>
    <row r="5521" hidden="1">
      <c r="A5521" s="1" t="s">
        <v>6120</v>
      </c>
      <c r="B5521" s="1">
        <v>486488.0</v>
      </c>
      <c r="C5521" s="1">
        <v>8.0</v>
      </c>
      <c r="D5521" s="1">
        <v>30.0</v>
      </c>
      <c r="E5521" s="1">
        <f t="shared" si="1"/>
        <v>6</v>
      </c>
      <c r="F5521" s="1" t="str">
        <f>VLOOKUP(E5521,State_code!$B$1:$C$56, 2, FALSE)</f>
        <v>CA</v>
      </c>
      <c r="G5521" s="1">
        <v>612.0</v>
      </c>
      <c r="H5521" s="1">
        <v>-2.0</v>
      </c>
      <c r="I5521" s="1" t="s">
        <v>6120</v>
      </c>
      <c r="J5521" s="5">
        <v>2.0</v>
      </c>
    </row>
    <row r="5522" hidden="1">
      <c r="A5522" s="1" t="s">
        <v>6121</v>
      </c>
      <c r="B5522" s="1">
        <v>486497.0</v>
      </c>
      <c r="C5522" s="1">
        <v>8.0</v>
      </c>
      <c r="D5522" s="1">
        <v>-2.0</v>
      </c>
      <c r="E5522" s="1">
        <f t="shared" si="1"/>
        <v>6</v>
      </c>
      <c r="F5522" s="1" t="str">
        <f>VLOOKUP(E5522,State_code!$B$1:$C$56, 2, FALSE)</f>
        <v>CA</v>
      </c>
      <c r="G5522" s="1">
        <v>652.0</v>
      </c>
      <c r="H5522" s="1">
        <v>-2.0</v>
      </c>
      <c r="I5522" s="1" t="s">
        <v>6121</v>
      </c>
      <c r="J5522" s="5">
        <v>2.0</v>
      </c>
    </row>
    <row r="5523" hidden="1">
      <c r="A5523" s="1" t="s">
        <v>6122</v>
      </c>
      <c r="B5523" s="1">
        <v>486503.0</v>
      </c>
      <c r="C5523" s="1">
        <v>6.0</v>
      </c>
      <c r="D5523" s="1">
        <v>-2.0</v>
      </c>
      <c r="E5523" s="1">
        <f t="shared" si="1"/>
        <v>48</v>
      </c>
      <c r="F5523" s="1" t="str">
        <f>VLOOKUP(E5523,State_code!$B$1:$C$56, 2, FALSE)</f>
        <v>TX</v>
      </c>
      <c r="G5523" s="1">
        <v>4828.0</v>
      </c>
      <c r="H5523" s="1">
        <v>-2.0</v>
      </c>
      <c r="I5523" s="1" t="s">
        <v>6122</v>
      </c>
      <c r="J5523" s="5">
        <v>2.0</v>
      </c>
    </row>
    <row r="5524" hidden="1">
      <c r="A5524" s="1" t="s">
        <v>6123</v>
      </c>
      <c r="B5524" s="1">
        <v>486512.0</v>
      </c>
      <c r="C5524" s="1">
        <v>5.0</v>
      </c>
      <c r="D5524" s="1">
        <v>-2.0</v>
      </c>
      <c r="E5524" s="1">
        <f t="shared" si="1"/>
        <v>12</v>
      </c>
      <c r="F5524" s="1" t="str">
        <f>VLOOKUP(E5524,State_code!$B$1:$C$56, 2, FALSE)</f>
        <v>FL</v>
      </c>
      <c r="G5524" s="1">
        <v>1226.0</v>
      </c>
      <c r="H5524" s="1">
        <v>-2.0</v>
      </c>
      <c r="I5524" s="1" t="s">
        <v>6123</v>
      </c>
      <c r="J5524" s="5">
        <v>2.0</v>
      </c>
    </row>
    <row r="5525" hidden="1">
      <c r="A5525" s="1" t="s">
        <v>6124</v>
      </c>
      <c r="B5525" s="1">
        <v>486530.0</v>
      </c>
      <c r="C5525" s="1">
        <v>5.0</v>
      </c>
      <c r="D5525" s="1">
        <v>-2.0</v>
      </c>
      <c r="E5525" s="1">
        <f t="shared" si="1"/>
        <v>47</v>
      </c>
      <c r="F5525" s="1" t="str">
        <f>VLOOKUP(E5525,State_code!$B$1:$C$56, 2, FALSE)</f>
        <v>TN</v>
      </c>
      <c r="G5525" s="1">
        <v>4709.0</v>
      </c>
      <c r="H5525" s="1">
        <v>-2.0</v>
      </c>
      <c r="I5525" s="1" t="s">
        <v>6124</v>
      </c>
      <c r="J5525" s="5">
        <v>2.0</v>
      </c>
    </row>
    <row r="5526" hidden="1">
      <c r="A5526" s="1" t="s">
        <v>6125</v>
      </c>
      <c r="B5526" s="1">
        <v>486558.0</v>
      </c>
      <c r="C5526" s="1">
        <v>8.0</v>
      </c>
      <c r="D5526" s="1">
        <v>-2.0</v>
      </c>
      <c r="E5526" s="1">
        <f t="shared" si="1"/>
        <v>6</v>
      </c>
      <c r="F5526" s="1" t="str">
        <f>VLOOKUP(E5526,State_code!$B$1:$C$56, 2, FALSE)</f>
        <v>CA</v>
      </c>
      <c r="G5526" s="1">
        <v>617.0</v>
      </c>
      <c r="H5526" s="1">
        <v>-2.0</v>
      </c>
      <c r="I5526" s="1" t="s">
        <v>6125</v>
      </c>
      <c r="J5526" s="5">
        <v>2.0</v>
      </c>
    </row>
    <row r="5527" hidden="1">
      <c r="A5527" s="1" t="s">
        <v>6126</v>
      </c>
      <c r="B5527" s="1">
        <v>486567.0</v>
      </c>
      <c r="C5527" s="1">
        <v>6.0</v>
      </c>
      <c r="D5527" s="1">
        <v>-2.0</v>
      </c>
      <c r="E5527" s="1">
        <f t="shared" si="1"/>
        <v>40</v>
      </c>
      <c r="F5527" s="1" t="str">
        <f>VLOOKUP(E5527,State_code!$B$1:$C$56, 2, FALSE)</f>
        <v>OK</v>
      </c>
      <c r="G5527" s="1">
        <v>4001.0</v>
      </c>
      <c r="H5527" s="1">
        <v>-2.0</v>
      </c>
      <c r="I5527" s="1" t="s">
        <v>6126</v>
      </c>
      <c r="J5527" s="5">
        <v>2.0</v>
      </c>
    </row>
    <row r="5528" hidden="1">
      <c r="A5528" s="1" t="s">
        <v>6127</v>
      </c>
      <c r="B5528" s="1">
        <v>486576.0</v>
      </c>
      <c r="C5528" s="1">
        <v>9.0</v>
      </c>
      <c r="D5528" s="1">
        <v>-2.0</v>
      </c>
      <c r="E5528" s="1">
        <f t="shared" si="1"/>
        <v>72</v>
      </c>
      <c r="F5528" s="1" t="str">
        <f>VLOOKUP(E5528,State_code!$B$1:$C$56, 2, FALSE)</f>
        <v>PR</v>
      </c>
      <c r="G5528" s="1">
        <v>7298.0</v>
      </c>
      <c r="H5528" s="1">
        <v>-2.0</v>
      </c>
      <c r="I5528" s="1" t="s">
        <v>6127</v>
      </c>
      <c r="J5528" s="5">
        <v>2.0</v>
      </c>
    </row>
    <row r="5529" hidden="1">
      <c r="A5529" s="1" t="s">
        <v>6128</v>
      </c>
      <c r="B5529" s="1">
        <v>486619.0</v>
      </c>
      <c r="C5529" s="1">
        <v>5.0</v>
      </c>
      <c r="D5529" s="1">
        <v>-2.0</v>
      </c>
      <c r="E5529" s="1">
        <f t="shared" si="1"/>
        <v>5</v>
      </c>
      <c r="F5529" s="1" t="str">
        <f>VLOOKUP(E5529,State_code!$B$1:$C$56, 2, FALSE)</f>
        <v>AR</v>
      </c>
      <c r="G5529" s="1">
        <v>503.0</v>
      </c>
      <c r="H5529" s="1">
        <v>-2.0</v>
      </c>
      <c r="I5529" s="1" t="s">
        <v>6128</v>
      </c>
      <c r="J5529" s="5">
        <v>2.0</v>
      </c>
    </row>
    <row r="5530" hidden="1">
      <c r="A5530" s="1" t="s">
        <v>6129</v>
      </c>
      <c r="B5530" s="1">
        <v>486691.0</v>
      </c>
      <c r="C5530" s="1">
        <v>5.0</v>
      </c>
      <c r="D5530" s="1">
        <v>-2.0</v>
      </c>
      <c r="E5530" s="1">
        <f t="shared" si="1"/>
        <v>13</v>
      </c>
      <c r="F5530" s="1" t="str">
        <f>VLOOKUP(E5530,State_code!$B$1:$C$56, 2, FALSE)</f>
        <v>GA</v>
      </c>
      <c r="G5530" s="1">
        <v>1304.0</v>
      </c>
      <c r="H5530" s="1">
        <v>-2.0</v>
      </c>
      <c r="I5530" s="1" t="s">
        <v>6129</v>
      </c>
      <c r="J5530" s="5">
        <v>2.0</v>
      </c>
    </row>
    <row r="5531" hidden="1">
      <c r="A5531" s="1" t="s">
        <v>6130</v>
      </c>
      <c r="B5531" s="1">
        <v>486707.0</v>
      </c>
      <c r="C5531" s="1">
        <v>5.0</v>
      </c>
      <c r="D5531" s="1">
        <v>-2.0</v>
      </c>
      <c r="E5531" s="1">
        <f t="shared" si="1"/>
        <v>1</v>
      </c>
      <c r="F5531" s="1" t="str">
        <f>VLOOKUP(E5531,State_code!$B$1:$C$56, 2, FALSE)</f>
        <v>AL</v>
      </c>
      <c r="G5531" s="1">
        <v>105.0</v>
      </c>
      <c r="H5531" s="1">
        <v>-2.0</v>
      </c>
      <c r="I5531" s="1" t="s">
        <v>6130</v>
      </c>
      <c r="J5531" s="5">
        <v>2.0</v>
      </c>
    </row>
    <row r="5532" hidden="1">
      <c r="A5532" s="1" t="s">
        <v>6131</v>
      </c>
      <c r="B5532" s="1">
        <v>486716.0</v>
      </c>
      <c r="C5532" s="1">
        <v>5.0</v>
      </c>
      <c r="D5532" s="1">
        <v>-2.0</v>
      </c>
      <c r="E5532" s="1">
        <f t="shared" si="1"/>
        <v>47</v>
      </c>
      <c r="F5532" s="1" t="str">
        <f>VLOOKUP(E5532,State_code!$B$1:$C$56, 2, FALSE)</f>
        <v>TN</v>
      </c>
      <c r="G5532" s="1">
        <v>4702.0</v>
      </c>
      <c r="H5532" s="1">
        <v>-2.0</v>
      </c>
      <c r="I5532" s="1" t="s">
        <v>6131</v>
      </c>
      <c r="J5532" s="5">
        <v>2.0</v>
      </c>
    </row>
    <row r="5533" hidden="1">
      <c r="A5533" s="1" t="s">
        <v>6132</v>
      </c>
      <c r="B5533" s="1">
        <v>486752.0</v>
      </c>
      <c r="C5533" s="1">
        <v>3.0</v>
      </c>
      <c r="D5533" s="1">
        <v>-2.0</v>
      </c>
      <c r="E5533" s="1">
        <f t="shared" si="1"/>
        <v>18</v>
      </c>
      <c r="F5533" s="1" t="str">
        <f>VLOOKUP(E5533,State_code!$B$1:$C$56, 2, FALSE)</f>
        <v>IN</v>
      </c>
      <c r="G5533" s="1">
        <v>1805.0</v>
      </c>
      <c r="H5533" s="1">
        <v>-2.0</v>
      </c>
      <c r="I5533" s="1" t="s">
        <v>6132</v>
      </c>
      <c r="J5533" s="5">
        <v>2.0</v>
      </c>
    </row>
    <row r="5534" hidden="1">
      <c r="A5534" s="1" t="s">
        <v>6133</v>
      </c>
      <c r="B5534" s="1">
        <v>486770.0</v>
      </c>
      <c r="C5534" s="1">
        <v>6.0</v>
      </c>
      <c r="D5534" s="1">
        <v>-2.0</v>
      </c>
      <c r="E5534" s="1">
        <f t="shared" si="1"/>
        <v>48</v>
      </c>
      <c r="F5534" s="1" t="str">
        <f>VLOOKUP(E5534,State_code!$B$1:$C$56, 2, FALSE)</f>
        <v>TX</v>
      </c>
      <c r="G5534" s="1">
        <v>4825.0</v>
      </c>
      <c r="H5534" s="1">
        <v>-2.0</v>
      </c>
      <c r="I5534" s="1" t="s">
        <v>6133</v>
      </c>
      <c r="J5534" s="5">
        <v>2.0</v>
      </c>
    </row>
    <row r="5535" hidden="1">
      <c r="A5535" s="1" t="s">
        <v>6134</v>
      </c>
      <c r="B5535" s="1">
        <v>486798.0</v>
      </c>
      <c r="C5535" s="1">
        <v>6.0</v>
      </c>
      <c r="D5535" s="1">
        <v>-2.0</v>
      </c>
      <c r="E5535" s="1">
        <f t="shared" si="1"/>
        <v>48</v>
      </c>
      <c r="F5535" s="1" t="str">
        <f>VLOOKUP(E5535,State_code!$B$1:$C$56, 2, FALSE)</f>
        <v>TX</v>
      </c>
      <c r="G5535" s="1">
        <v>4829.0</v>
      </c>
      <c r="H5535" s="1">
        <v>-2.0</v>
      </c>
      <c r="I5535" s="1" t="s">
        <v>6134</v>
      </c>
      <c r="J5535" s="5">
        <v>2.0</v>
      </c>
    </row>
    <row r="5536" hidden="1">
      <c r="A5536" s="1" t="s">
        <v>6135</v>
      </c>
      <c r="B5536" s="1">
        <v>486813.0</v>
      </c>
      <c r="C5536" s="1">
        <v>6.0</v>
      </c>
      <c r="D5536" s="1">
        <v>10.0</v>
      </c>
      <c r="E5536" s="1">
        <f t="shared" si="1"/>
        <v>48</v>
      </c>
      <c r="F5536" s="1" t="str">
        <f>VLOOKUP(E5536,State_code!$B$1:$C$56, 2, FALSE)</f>
        <v>TX</v>
      </c>
      <c r="G5536" s="1">
        <v>4816.0</v>
      </c>
      <c r="H5536" s="1">
        <v>-2.0</v>
      </c>
      <c r="I5536" s="1" t="s">
        <v>6135</v>
      </c>
      <c r="J5536" s="5">
        <v>2.0</v>
      </c>
    </row>
    <row r="5537" hidden="1">
      <c r="A5537" s="1" t="s">
        <v>6136</v>
      </c>
      <c r="B5537" s="1">
        <v>486822.0</v>
      </c>
      <c r="C5537" s="1">
        <v>6.0</v>
      </c>
      <c r="D5537" s="1">
        <v>8.0</v>
      </c>
      <c r="E5537" s="1">
        <f t="shared" si="1"/>
        <v>4</v>
      </c>
      <c r="F5537" s="1" t="str">
        <f>VLOOKUP(E5537,State_code!$B$1:$C$56, 2, FALSE)</f>
        <v>AZ</v>
      </c>
      <c r="G5537" s="1">
        <v>408.0</v>
      </c>
      <c r="H5537" s="1">
        <v>-2.0</v>
      </c>
      <c r="I5537" s="1" t="s">
        <v>6136</v>
      </c>
      <c r="J5537" s="5">
        <v>2.0</v>
      </c>
    </row>
    <row r="5538" hidden="1">
      <c r="A5538" s="1" t="s">
        <v>6137</v>
      </c>
      <c r="B5538" s="1">
        <v>486840.0</v>
      </c>
      <c r="C5538" s="1">
        <v>5.0</v>
      </c>
      <c r="D5538" s="1">
        <v>16.0</v>
      </c>
      <c r="E5538" s="1">
        <f t="shared" si="1"/>
        <v>13</v>
      </c>
      <c r="F5538" s="1" t="str">
        <f>VLOOKUP(E5538,State_code!$B$1:$C$56, 2, FALSE)</f>
        <v>GA</v>
      </c>
      <c r="G5538" s="1">
        <v>1311.0</v>
      </c>
      <c r="H5538" s="1">
        <v>-2.0</v>
      </c>
      <c r="I5538" s="1" t="s">
        <v>6137</v>
      </c>
      <c r="J5538" s="5">
        <v>2.0</v>
      </c>
    </row>
    <row r="5539" hidden="1">
      <c r="A5539" s="1" t="s">
        <v>6138</v>
      </c>
      <c r="B5539" s="1">
        <v>486859.0</v>
      </c>
      <c r="C5539" s="1">
        <v>4.0</v>
      </c>
      <c r="D5539" s="1">
        <v>-2.0</v>
      </c>
      <c r="E5539" s="1">
        <f t="shared" si="1"/>
        <v>31</v>
      </c>
      <c r="F5539" s="1" t="str">
        <f>VLOOKUP(E5539,State_code!$B$1:$C$56, 2, FALSE)</f>
        <v>NE</v>
      </c>
      <c r="G5539" s="1">
        <v>3101.0</v>
      </c>
      <c r="H5539" s="1">
        <v>-2.0</v>
      </c>
      <c r="I5539" s="1" t="s">
        <v>6138</v>
      </c>
      <c r="J5539" s="5">
        <v>2.0</v>
      </c>
    </row>
    <row r="5540" hidden="1">
      <c r="A5540" s="1" t="s">
        <v>4776</v>
      </c>
      <c r="B5540" s="1">
        <v>486877.0</v>
      </c>
      <c r="C5540" s="1">
        <v>2.0</v>
      </c>
      <c r="D5540" s="1">
        <v>-2.0</v>
      </c>
      <c r="E5540" s="1">
        <f t="shared" si="1"/>
        <v>36</v>
      </c>
      <c r="F5540" s="1" t="str">
        <f>VLOOKUP(E5540,State_code!$B$1:$C$56, 2, FALSE)</f>
        <v>NY</v>
      </c>
      <c r="G5540" s="1">
        <v>3601.0</v>
      </c>
      <c r="H5540" s="1">
        <v>-2.0</v>
      </c>
      <c r="I5540" s="1" t="s">
        <v>4776</v>
      </c>
      <c r="J5540" s="5">
        <v>4.0</v>
      </c>
    </row>
    <row r="5541" hidden="1">
      <c r="A5541" s="1" t="s">
        <v>4776</v>
      </c>
      <c r="B5541" s="1">
        <v>486886.0</v>
      </c>
      <c r="C5541" s="1">
        <v>2.0</v>
      </c>
      <c r="D5541" s="1">
        <v>-2.0</v>
      </c>
      <c r="E5541" s="1">
        <f t="shared" si="1"/>
        <v>36</v>
      </c>
      <c r="F5541" s="1" t="str">
        <f>VLOOKUP(E5541,State_code!$B$1:$C$56, 2, FALSE)</f>
        <v>NY</v>
      </c>
      <c r="G5541" s="1">
        <v>3602.0</v>
      </c>
      <c r="H5541" s="1">
        <v>-2.0</v>
      </c>
      <c r="I5541" s="1" t="s">
        <v>4776</v>
      </c>
      <c r="J5541" s="5">
        <v>3.0</v>
      </c>
    </row>
    <row r="5542" hidden="1">
      <c r="A5542" s="1" t="s">
        <v>6139</v>
      </c>
      <c r="B5542" s="1">
        <v>486901.0</v>
      </c>
      <c r="C5542" s="1">
        <v>5.0</v>
      </c>
      <c r="D5542" s="1">
        <v>19.0</v>
      </c>
      <c r="E5542" s="1">
        <f t="shared" si="1"/>
        <v>47</v>
      </c>
      <c r="F5542" s="1" t="str">
        <f>VLOOKUP(E5542,State_code!$B$1:$C$56, 2, FALSE)</f>
        <v>TN</v>
      </c>
      <c r="G5542" s="1">
        <v>4701.0</v>
      </c>
      <c r="H5542" s="1">
        <v>48.0</v>
      </c>
      <c r="I5542" s="1" t="s">
        <v>6139</v>
      </c>
      <c r="J5542" s="5">
        <v>2.0</v>
      </c>
    </row>
    <row r="5543" hidden="1">
      <c r="A5543" s="1" t="s">
        <v>6140</v>
      </c>
      <c r="B5543" s="1">
        <v>486938.0</v>
      </c>
      <c r="C5543" s="1">
        <v>8.0</v>
      </c>
      <c r="D5543" s="1">
        <v>26.0</v>
      </c>
      <c r="E5543" s="1">
        <f t="shared" si="1"/>
        <v>32</v>
      </c>
      <c r="F5543" s="1" t="str">
        <f>VLOOKUP(E5543,State_code!$B$1:$C$56, 2, FALSE)</f>
        <v>NV</v>
      </c>
      <c r="G5543" s="1">
        <v>3203.0</v>
      </c>
      <c r="H5543" s="1">
        <v>-2.0</v>
      </c>
      <c r="I5543" s="1" t="s">
        <v>6140</v>
      </c>
      <c r="J5543" s="5">
        <v>3.0</v>
      </c>
    </row>
    <row r="5544" hidden="1">
      <c r="A5544" s="1" t="s">
        <v>6141</v>
      </c>
      <c r="B5544" s="1">
        <v>486947.0</v>
      </c>
      <c r="C5544" s="1">
        <v>3.0</v>
      </c>
      <c r="D5544" s="1">
        <v>26.0</v>
      </c>
      <c r="E5544" s="1">
        <f t="shared" si="1"/>
        <v>26</v>
      </c>
      <c r="F5544" s="1" t="str">
        <f>VLOOKUP(E5544,State_code!$B$1:$C$56, 2, FALSE)</f>
        <v>MI</v>
      </c>
      <c r="G5544" s="1">
        <v>2611.0</v>
      </c>
      <c r="H5544" s="1">
        <v>-2.0</v>
      </c>
      <c r="I5544" s="1" t="s">
        <v>6141</v>
      </c>
      <c r="J5544" s="5">
        <v>2.0</v>
      </c>
    </row>
    <row r="5545" hidden="1">
      <c r="A5545" s="1" t="s">
        <v>6142</v>
      </c>
      <c r="B5545" s="1">
        <v>486956.0</v>
      </c>
      <c r="C5545" s="1">
        <v>2.0</v>
      </c>
      <c r="D5545" s="1">
        <v>26.0</v>
      </c>
      <c r="E5545" s="1">
        <f t="shared" si="1"/>
        <v>34</v>
      </c>
      <c r="F5545" s="1" t="str">
        <f>VLOOKUP(E5545,State_code!$B$1:$C$56, 2, FALSE)</f>
        <v>NJ</v>
      </c>
      <c r="G5545" s="1">
        <v>3412.0</v>
      </c>
      <c r="H5545" s="1">
        <v>-2.0</v>
      </c>
      <c r="I5545" s="1" t="s">
        <v>6142</v>
      </c>
      <c r="J5545" s="5">
        <v>2.0</v>
      </c>
    </row>
    <row r="5546" hidden="1">
      <c r="A5546" s="1" t="s">
        <v>6143</v>
      </c>
      <c r="B5546" s="1">
        <v>486965.0</v>
      </c>
      <c r="C5546" s="1">
        <v>8.0</v>
      </c>
      <c r="D5546" s="1">
        <v>30.0</v>
      </c>
      <c r="E5546" s="1">
        <f t="shared" si="1"/>
        <v>6</v>
      </c>
      <c r="F5546" s="1" t="str">
        <f>VLOOKUP(E5546,State_code!$B$1:$C$56, 2, FALSE)</f>
        <v>CA</v>
      </c>
      <c r="G5546" s="1">
        <v>634.0</v>
      </c>
      <c r="H5546" s="1" t="e">
        <v>#N/A</v>
      </c>
      <c r="I5546" s="1" t="s">
        <v>6143</v>
      </c>
      <c r="J5546" s="5">
        <v>3.0</v>
      </c>
    </row>
    <row r="5547" hidden="1">
      <c r="A5547" s="1" t="s">
        <v>6144</v>
      </c>
      <c r="B5547" s="1">
        <v>486983.0</v>
      </c>
      <c r="C5547" s="1">
        <v>3.0</v>
      </c>
      <c r="D5547" s="1">
        <v>-2.0</v>
      </c>
      <c r="E5547" s="1">
        <f t="shared" si="1"/>
        <v>55</v>
      </c>
      <c r="F5547" s="1" t="str">
        <f>VLOOKUP(E5547,State_code!$B$1:$C$56, 2, FALSE)</f>
        <v>WI</v>
      </c>
      <c r="G5547" s="1">
        <v>5502.0</v>
      </c>
      <c r="H5547" s="1">
        <v>-2.0</v>
      </c>
      <c r="I5547" s="1" t="s">
        <v>6144</v>
      </c>
      <c r="J5547" s="5">
        <v>2.0</v>
      </c>
    </row>
    <row r="5548" hidden="1">
      <c r="A5548" s="1" t="s">
        <v>6145</v>
      </c>
      <c r="B5548" s="1">
        <v>487010.0</v>
      </c>
      <c r="C5548" s="1">
        <v>5.0</v>
      </c>
      <c r="D5548" s="1">
        <v>27.0</v>
      </c>
      <c r="E5548" s="1">
        <f t="shared" si="1"/>
        <v>47</v>
      </c>
      <c r="F5548" s="1" t="str">
        <f>VLOOKUP(E5548,State_code!$B$1:$C$56, 2, FALSE)</f>
        <v>TN</v>
      </c>
      <c r="G5548" s="1">
        <v>4709.0</v>
      </c>
      <c r="H5548" s="1">
        <v>-2.0</v>
      </c>
      <c r="I5548" s="1" t="s">
        <v>6145</v>
      </c>
      <c r="J5548" s="5">
        <v>2.0</v>
      </c>
    </row>
    <row r="5549" hidden="1">
      <c r="A5549" s="1" t="s">
        <v>6146</v>
      </c>
      <c r="B5549" s="1">
        <v>487047.0</v>
      </c>
      <c r="C5549" s="1">
        <v>5.0</v>
      </c>
      <c r="D5549" s="1">
        <v>-2.0</v>
      </c>
      <c r="E5549" s="1">
        <f t="shared" si="1"/>
        <v>22</v>
      </c>
      <c r="F5549" s="1" t="str">
        <f>VLOOKUP(E5549,State_code!$B$1:$C$56, 2, FALSE)</f>
        <v>LA</v>
      </c>
      <c r="G5549" s="1">
        <v>2201.0</v>
      </c>
      <c r="H5549" s="1">
        <v>-2.0</v>
      </c>
      <c r="I5549" s="1" t="s">
        <v>6146</v>
      </c>
      <c r="J5549" s="5">
        <v>2.0</v>
      </c>
    </row>
    <row r="5550" hidden="1">
      <c r="A5550" s="1" t="s">
        <v>6147</v>
      </c>
      <c r="B5550" s="1">
        <v>487065.0</v>
      </c>
      <c r="C5550" s="1">
        <v>6.0</v>
      </c>
      <c r="D5550" s="1">
        <v>-2.0</v>
      </c>
      <c r="E5550" s="1">
        <f t="shared" si="1"/>
        <v>48</v>
      </c>
      <c r="F5550" s="1" t="str">
        <f>VLOOKUP(E5550,State_code!$B$1:$C$56, 2, FALSE)</f>
        <v>TX</v>
      </c>
      <c r="G5550" s="1">
        <v>4819.0</v>
      </c>
      <c r="H5550" s="1">
        <v>-2.0</v>
      </c>
      <c r="I5550" s="1" t="s">
        <v>6147</v>
      </c>
      <c r="J5550" s="5">
        <v>2.0</v>
      </c>
    </row>
    <row r="5551" hidden="1">
      <c r="A5551" s="1" t="s">
        <v>5740</v>
      </c>
      <c r="B5551" s="1">
        <v>487083.0</v>
      </c>
      <c r="C5551" s="1">
        <v>3.0</v>
      </c>
      <c r="D5551" s="1">
        <v>-2.0</v>
      </c>
      <c r="E5551" s="1">
        <f t="shared" si="1"/>
        <v>26</v>
      </c>
      <c r="F5551" s="1" t="str">
        <f>VLOOKUP(E5551,State_code!$B$1:$C$56, 2, FALSE)</f>
        <v>MI</v>
      </c>
      <c r="G5551" s="1">
        <v>2602.0</v>
      </c>
      <c r="H5551" s="1">
        <v>-2.0</v>
      </c>
      <c r="I5551" s="1" t="s">
        <v>5740</v>
      </c>
      <c r="J5551" s="5">
        <v>2.0</v>
      </c>
    </row>
    <row r="5552" hidden="1">
      <c r="A5552" s="1" t="s">
        <v>6148</v>
      </c>
      <c r="B5552" s="1">
        <v>487092.0</v>
      </c>
      <c r="C5552" s="1">
        <v>5.0</v>
      </c>
      <c r="D5552" s="1">
        <v>1.0</v>
      </c>
      <c r="E5552" s="1">
        <f t="shared" si="1"/>
        <v>13</v>
      </c>
      <c r="F5552" s="1" t="str">
        <f>VLOOKUP(E5552,State_code!$B$1:$C$56, 2, FALSE)</f>
        <v>GA</v>
      </c>
      <c r="G5552" s="1">
        <v>1304.0</v>
      </c>
      <c r="H5552" s="1">
        <v>71.0</v>
      </c>
      <c r="I5552" s="1" t="s">
        <v>6148</v>
      </c>
      <c r="J5552" s="5">
        <v>3.0</v>
      </c>
    </row>
    <row r="5553" hidden="1">
      <c r="A5553" s="1" t="s">
        <v>6149</v>
      </c>
      <c r="B5553" s="1">
        <v>487153.0</v>
      </c>
      <c r="C5553" s="1">
        <v>5.0</v>
      </c>
      <c r="D5553" s="1">
        <v>-2.0</v>
      </c>
      <c r="E5553" s="1">
        <f t="shared" si="1"/>
        <v>22</v>
      </c>
      <c r="F5553" s="1" t="str">
        <f>VLOOKUP(E5553,State_code!$B$1:$C$56, 2, FALSE)</f>
        <v>LA</v>
      </c>
      <c r="G5553" s="1">
        <v>2202.0</v>
      </c>
      <c r="H5553" s="1">
        <v>-2.0</v>
      </c>
      <c r="I5553" s="1" t="s">
        <v>6149</v>
      </c>
      <c r="J5553" s="5">
        <v>2.0</v>
      </c>
    </row>
    <row r="5554" hidden="1">
      <c r="A5554" s="1" t="s">
        <v>6150</v>
      </c>
      <c r="B5554" s="1">
        <v>487162.0</v>
      </c>
      <c r="C5554" s="1">
        <v>5.0</v>
      </c>
      <c r="D5554" s="1">
        <v>8.0</v>
      </c>
      <c r="E5554" s="1">
        <f t="shared" si="1"/>
        <v>13</v>
      </c>
      <c r="F5554" s="1" t="str">
        <f>VLOOKUP(E5554,State_code!$B$1:$C$56, 2, FALSE)</f>
        <v>GA</v>
      </c>
      <c r="G5554" s="1">
        <v>1302.0</v>
      </c>
      <c r="H5554" s="1">
        <v>-2.0</v>
      </c>
      <c r="I5554" s="1" t="s">
        <v>6150</v>
      </c>
      <c r="J5554" s="5">
        <v>2.0</v>
      </c>
    </row>
    <row r="5555" hidden="1">
      <c r="A5555" s="1" t="s">
        <v>6151</v>
      </c>
      <c r="B5555" s="1">
        <v>487232.0</v>
      </c>
      <c r="C5555" s="1">
        <v>6.0</v>
      </c>
      <c r="D5555" s="1">
        <v>-2.0</v>
      </c>
      <c r="E5555" s="1">
        <f t="shared" si="1"/>
        <v>48</v>
      </c>
      <c r="F5555" s="1" t="str">
        <f>VLOOKUP(E5555,State_code!$B$1:$C$56, 2, FALSE)</f>
        <v>TX</v>
      </c>
      <c r="G5555" s="1">
        <v>4819.0</v>
      </c>
      <c r="H5555" s="1">
        <v>-2.0</v>
      </c>
      <c r="I5555" s="1" t="s">
        <v>6151</v>
      </c>
      <c r="J5555" s="5">
        <v>2.0</v>
      </c>
    </row>
    <row r="5556" hidden="1">
      <c r="A5556" s="1" t="s">
        <v>6152</v>
      </c>
      <c r="B5556" s="1">
        <v>487302.0</v>
      </c>
      <c r="C5556" s="1">
        <v>3.0</v>
      </c>
      <c r="D5556" s="1">
        <v>10.0</v>
      </c>
      <c r="E5556" s="1">
        <f t="shared" si="1"/>
        <v>39</v>
      </c>
      <c r="F5556" s="1" t="str">
        <f>VLOOKUP(E5556,State_code!$B$1:$C$56, 2, FALSE)</f>
        <v>OH</v>
      </c>
      <c r="G5556" s="1">
        <v>3913.0</v>
      </c>
      <c r="H5556" s="1">
        <v>-2.0</v>
      </c>
      <c r="I5556" s="1" t="s">
        <v>6152</v>
      </c>
      <c r="J5556" s="5">
        <v>4.0</v>
      </c>
    </row>
    <row r="5557" hidden="1">
      <c r="A5557" s="1" t="s">
        <v>6153</v>
      </c>
      <c r="B5557" s="1">
        <v>487311.0</v>
      </c>
      <c r="C5557" s="1">
        <v>5.0</v>
      </c>
      <c r="D5557" s="1">
        <v>9.0</v>
      </c>
      <c r="E5557" s="1">
        <f t="shared" si="1"/>
        <v>12</v>
      </c>
      <c r="F5557" s="1" t="str">
        <f>VLOOKUP(E5557,State_code!$B$1:$C$56, 2, FALSE)</f>
        <v>FL</v>
      </c>
      <c r="G5557" s="1">
        <v>1205.0</v>
      </c>
      <c r="H5557" s="1">
        <v>-2.0</v>
      </c>
      <c r="I5557" s="1" t="s">
        <v>6153</v>
      </c>
      <c r="J5557" s="5">
        <v>2.0</v>
      </c>
    </row>
    <row r="5558" hidden="1">
      <c r="A5558" s="1" t="s">
        <v>6154</v>
      </c>
      <c r="B5558" s="1">
        <v>487320.0</v>
      </c>
      <c r="C5558" s="1">
        <v>6.0</v>
      </c>
      <c r="D5558" s="1">
        <v>7.0</v>
      </c>
      <c r="E5558" s="1">
        <f t="shared" si="1"/>
        <v>48</v>
      </c>
      <c r="F5558" s="1" t="str">
        <f>VLOOKUP(E5558,State_code!$B$1:$C$56, 2, FALSE)</f>
        <v>TX</v>
      </c>
      <c r="G5558" s="1">
        <v>4817.0</v>
      </c>
      <c r="H5558" s="1">
        <v>-2.0</v>
      </c>
      <c r="I5558" s="1" t="s">
        <v>6154</v>
      </c>
      <c r="J5558" s="5">
        <v>4.0</v>
      </c>
    </row>
    <row r="5559" hidden="1">
      <c r="A5559" s="1" t="s">
        <v>6155</v>
      </c>
      <c r="B5559" s="1">
        <v>487348.0</v>
      </c>
      <c r="C5559" s="1">
        <v>8.0</v>
      </c>
      <c r="D5559" s="1">
        <v>-2.0</v>
      </c>
      <c r="E5559" s="1">
        <f t="shared" si="1"/>
        <v>53</v>
      </c>
      <c r="F5559" s="1" t="str">
        <f>VLOOKUP(E5559,State_code!$B$1:$C$56, 2, FALSE)</f>
        <v>WA</v>
      </c>
      <c r="G5559" s="1">
        <v>5303.0</v>
      </c>
      <c r="H5559" s="1">
        <v>-2.0</v>
      </c>
      <c r="I5559" s="1" t="s">
        <v>6155</v>
      </c>
      <c r="J5559" s="5">
        <v>4.0</v>
      </c>
    </row>
    <row r="5560" hidden="1">
      <c r="A5560" s="1" t="s">
        <v>6156</v>
      </c>
      <c r="B5560" s="1">
        <v>487375.0</v>
      </c>
      <c r="C5560" s="1">
        <v>8.0</v>
      </c>
      <c r="D5560" s="1">
        <v>26.0</v>
      </c>
      <c r="E5560" s="1">
        <f t="shared" si="1"/>
        <v>32</v>
      </c>
      <c r="F5560" s="1" t="str">
        <f>VLOOKUP(E5560,State_code!$B$1:$C$56, 2, FALSE)</f>
        <v>NV</v>
      </c>
      <c r="G5560" s="1">
        <v>3203.0</v>
      </c>
      <c r="H5560" s="1">
        <v>-2.0</v>
      </c>
      <c r="I5560" s="1" t="s">
        <v>6156</v>
      </c>
      <c r="J5560" s="5">
        <v>1.0</v>
      </c>
    </row>
    <row r="5561" hidden="1">
      <c r="A5561" s="1" t="s">
        <v>6157</v>
      </c>
      <c r="B5561" s="1">
        <v>487384.0</v>
      </c>
      <c r="C5561" s="1">
        <v>5.0</v>
      </c>
      <c r="D5561" s="1">
        <v>10.0</v>
      </c>
      <c r="E5561" s="1">
        <f t="shared" si="1"/>
        <v>12</v>
      </c>
      <c r="F5561" s="1" t="str">
        <f>VLOOKUP(E5561,State_code!$B$1:$C$56, 2, FALSE)</f>
        <v>FL</v>
      </c>
      <c r="G5561" s="1">
        <v>1225.0</v>
      </c>
      <c r="H5561" s="1">
        <v>-2.0</v>
      </c>
      <c r="I5561" s="1" t="s">
        <v>6157</v>
      </c>
      <c r="J5561" s="5">
        <v>2.0</v>
      </c>
    </row>
    <row r="5562" hidden="1">
      <c r="A5562" s="1" t="s">
        <v>6158</v>
      </c>
      <c r="B5562" s="1">
        <v>487393.0</v>
      </c>
      <c r="C5562" s="1">
        <v>5.0</v>
      </c>
      <c r="D5562" s="1">
        <v>-2.0</v>
      </c>
      <c r="E5562" s="1">
        <f t="shared" si="1"/>
        <v>12</v>
      </c>
      <c r="F5562" s="1" t="str">
        <f>VLOOKUP(E5562,State_code!$B$1:$C$56, 2, FALSE)</f>
        <v>FL</v>
      </c>
      <c r="G5562" s="1">
        <v>1220.0</v>
      </c>
      <c r="H5562" s="1">
        <v>-2.0</v>
      </c>
      <c r="I5562" s="1" t="s">
        <v>6158</v>
      </c>
      <c r="J5562" s="5">
        <v>2.0</v>
      </c>
    </row>
    <row r="5563" hidden="1">
      <c r="A5563" s="1" t="s">
        <v>6159</v>
      </c>
      <c r="B5563" s="1">
        <v>487409.0</v>
      </c>
      <c r="C5563" s="1">
        <v>5.0</v>
      </c>
      <c r="D5563" s="1">
        <v>10.0</v>
      </c>
      <c r="E5563" s="1">
        <f t="shared" si="1"/>
        <v>12</v>
      </c>
      <c r="F5563" s="1" t="str">
        <f>VLOOKUP(E5563,State_code!$B$1:$C$56, 2, FALSE)</f>
        <v>FL</v>
      </c>
      <c r="G5563" s="1">
        <v>1226.0</v>
      </c>
      <c r="H5563" s="1">
        <v>-2.0</v>
      </c>
      <c r="I5563" s="1" t="s">
        <v>6159</v>
      </c>
      <c r="J5563" s="5">
        <v>4.0</v>
      </c>
    </row>
    <row r="5564" hidden="1">
      <c r="A5564" s="1" t="s">
        <v>6160</v>
      </c>
      <c r="B5564" s="1">
        <v>487418.0</v>
      </c>
      <c r="C5564" s="1">
        <v>5.0</v>
      </c>
      <c r="D5564" s="1">
        <v>10.0</v>
      </c>
      <c r="E5564" s="1">
        <f t="shared" si="1"/>
        <v>12</v>
      </c>
      <c r="F5564" s="1" t="str">
        <f>VLOOKUP(E5564,State_code!$B$1:$C$56, 2, FALSE)</f>
        <v>FL</v>
      </c>
      <c r="G5564" s="1">
        <v>1220.0</v>
      </c>
      <c r="H5564" s="1">
        <v>-2.0</v>
      </c>
      <c r="I5564" s="1" t="s">
        <v>6160</v>
      </c>
      <c r="J5564" s="5">
        <v>1.0</v>
      </c>
    </row>
    <row r="5565" hidden="1">
      <c r="A5565" s="1" t="s">
        <v>6161</v>
      </c>
      <c r="B5565" s="1">
        <v>487427.0</v>
      </c>
      <c r="C5565" s="1">
        <v>5.0</v>
      </c>
      <c r="D5565" s="1">
        <v>-2.0</v>
      </c>
      <c r="E5565" s="1">
        <f t="shared" si="1"/>
        <v>12</v>
      </c>
      <c r="F5565" s="1" t="str">
        <f>VLOOKUP(E5565,State_code!$B$1:$C$56, 2, FALSE)</f>
        <v>FL</v>
      </c>
      <c r="G5565" s="1">
        <v>1215.0</v>
      </c>
      <c r="H5565" s="1">
        <v>-2.0</v>
      </c>
      <c r="I5565" s="1" t="s">
        <v>6161</v>
      </c>
      <c r="J5565" s="5">
        <v>2.0</v>
      </c>
    </row>
    <row r="5566" hidden="1">
      <c r="A5566" s="1" t="s">
        <v>6162</v>
      </c>
      <c r="B5566" s="1">
        <v>487436.0</v>
      </c>
      <c r="C5566" s="1">
        <v>5.0</v>
      </c>
      <c r="D5566" s="1">
        <v>-2.0</v>
      </c>
      <c r="E5566" s="1">
        <f t="shared" si="1"/>
        <v>12</v>
      </c>
      <c r="F5566" s="1" t="str">
        <f>VLOOKUP(E5566,State_code!$B$1:$C$56, 2, FALSE)</f>
        <v>FL</v>
      </c>
      <c r="G5566" s="1">
        <v>1204.0</v>
      </c>
      <c r="H5566" s="1">
        <v>-2.0</v>
      </c>
      <c r="I5566" s="1" t="s">
        <v>6162</v>
      </c>
      <c r="J5566" s="5">
        <v>3.0</v>
      </c>
    </row>
    <row r="5567" hidden="1">
      <c r="A5567" s="1" t="s">
        <v>6163</v>
      </c>
      <c r="B5567" s="1">
        <v>487445.0</v>
      </c>
      <c r="C5567" s="1">
        <v>5.0</v>
      </c>
      <c r="D5567" s="1">
        <v>10.0</v>
      </c>
      <c r="E5567" s="1">
        <f t="shared" si="1"/>
        <v>12</v>
      </c>
      <c r="F5567" s="1" t="str">
        <f>VLOOKUP(E5567,State_code!$B$1:$C$56, 2, FALSE)</f>
        <v>FL</v>
      </c>
      <c r="G5567" s="1">
        <v>1222.0</v>
      </c>
      <c r="H5567" s="1">
        <v>-2.0</v>
      </c>
      <c r="I5567" s="1" t="s">
        <v>6163</v>
      </c>
      <c r="J5567" s="5">
        <v>1.0</v>
      </c>
    </row>
    <row r="5568" hidden="1">
      <c r="A5568" s="1" t="s">
        <v>6164</v>
      </c>
      <c r="B5568" s="1">
        <v>487454.0</v>
      </c>
      <c r="C5568" s="1">
        <v>5.0</v>
      </c>
      <c r="D5568" s="1">
        <v>-2.0</v>
      </c>
      <c r="E5568" s="1">
        <f t="shared" si="1"/>
        <v>12</v>
      </c>
      <c r="F5568" s="1" t="str">
        <f>VLOOKUP(E5568,State_code!$B$1:$C$56, 2, FALSE)</f>
        <v>FL</v>
      </c>
      <c r="G5568" s="1">
        <v>1223.0</v>
      </c>
      <c r="H5568" s="1">
        <v>-2.0</v>
      </c>
      <c r="I5568" s="1" t="s">
        <v>6164</v>
      </c>
      <c r="J5568" s="5">
        <v>3.0</v>
      </c>
    </row>
    <row r="5569" hidden="1">
      <c r="A5569" s="1" t="s">
        <v>6165</v>
      </c>
      <c r="B5569" s="1">
        <v>487472.0</v>
      </c>
      <c r="C5569" s="1">
        <v>5.0</v>
      </c>
      <c r="D5569" s="1">
        <v>-2.0</v>
      </c>
      <c r="E5569" s="1">
        <f t="shared" si="1"/>
        <v>12</v>
      </c>
      <c r="F5569" s="1" t="str">
        <f>VLOOKUP(E5569,State_code!$B$1:$C$56, 2, FALSE)</f>
        <v>FL</v>
      </c>
      <c r="G5569" s="1">
        <v>1210.0</v>
      </c>
      <c r="H5569" s="1">
        <v>-2.0</v>
      </c>
      <c r="I5569" s="1" t="s">
        <v>6165</v>
      </c>
      <c r="J5569" s="5">
        <v>2.0</v>
      </c>
    </row>
    <row r="5570" hidden="1">
      <c r="A5570" s="1" t="s">
        <v>6166</v>
      </c>
      <c r="B5570" s="1">
        <v>487481.0</v>
      </c>
      <c r="C5570" s="1">
        <v>6.0</v>
      </c>
      <c r="D5570" s="1">
        <v>-2.0</v>
      </c>
      <c r="E5570" s="1">
        <f t="shared" si="1"/>
        <v>4</v>
      </c>
      <c r="F5570" s="1" t="str">
        <f>VLOOKUP(E5570,State_code!$B$1:$C$56, 2, FALSE)</f>
        <v>AZ</v>
      </c>
      <c r="G5570" s="1">
        <v>408.0</v>
      </c>
      <c r="H5570" s="1">
        <v>-2.0</v>
      </c>
      <c r="I5570" s="1" t="s">
        <v>6166</v>
      </c>
      <c r="J5570" s="5">
        <v>1.0</v>
      </c>
    </row>
    <row r="5571" hidden="1">
      <c r="A5571" s="1" t="s">
        <v>6167</v>
      </c>
      <c r="B5571" s="1">
        <v>487490.0</v>
      </c>
      <c r="C5571" s="1">
        <v>6.0</v>
      </c>
      <c r="D5571" s="1">
        <v>10.0</v>
      </c>
      <c r="E5571" s="1">
        <f t="shared" si="1"/>
        <v>48</v>
      </c>
      <c r="F5571" s="1" t="str">
        <f>VLOOKUP(E5571,State_code!$B$1:$C$56, 2, FALSE)</f>
        <v>TX</v>
      </c>
      <c r="G5571" s="1">
        <v>4818.0</v>
      </c>
      <c r="H5571" s="1">
        <v>-2.0</v>
      </c>
      <c r="I5571" s="1" t="s">
        <v>6167</v>
      </c>
      <c r="J5571" s="5">
        <v>2.0</v>
      </c>
    </row>
    <row r="5572" hidden="1">
      <c r="A5572" s="1" t="s">
        <v>6168</v>
      </c>
      <c r="B5572" s="1">
        <v>487506.0</v>
      </c>
      <c r="C5572" s="1">
        <v>3.0</v>
      </c>
      <c r="D5572" s="1">
        <v>-2.0</v>
      </c>
      <c r="E5572" s="1">
        <f t="shared" si="1"/>
        <v>55</v>
      </c>
      <c r="F5572" s="1" t="str">
        <f>VLOOKUP(E5572,State_code!$B$1:$C$56, 2, FALSE)</f>
        <v>WI</v>
      </c>
      <c r="G5572" s="1">
        <v>5502.0</v>
      </c>
      <c r="H5572" s="1">
        <v>-2.0</v>
      </c>
      <c r="I5572" s="1" t="s">
        <v>6168</v>
      </c>
      <c r="J5572" s="5">
        <v>2.0</v>
      </c>
    </row>
    <row r="5573" hidden="1">
      <c r="A5573" s="1" t="s">
        <v>6169</v>
      </c>
      <c r="B5573" s="1">
        <v>487524.0</v>
      </c>
      <c r="C5573" s="1">
        <v>1.0</v>
      </c>
      <c r="D5573" s="1">
        <v>17.0</v>
      </c>
      <c r="E5573" s="1">
        <f t="shared" si="1"/>
        <v>23</v>
      </c>
      <c r="F5573" s="1" t="str">
        <f>VLOOKUP(E5573,State_code!$B$1:$C$56, 2, FALSE)</f>
        <v>ME</v>
      </c>
      <c r="G5573" s="1">
        <v>2302.0</v>
      </c>
      <c r="H5573" s="1">
        <v>-2.0</v>
      </c>
      <c r="I5573" s="1" t="s">
        <v>6169</v>
      </c>
      <c r="J5573" s="5">
        <v>2.0</v>
      </c>
    </row>
    <row r="5574" hidden="1">
      <c r="A5574" s="1" t="s">
        <v>6170</v>
      </c>
      <c r="B5574" s="1">
        <v>487533.0</v>
      </c>
      <c r="C5574" s="1">
        <v>3.0</v>
      </c>
      <c r="D5574" s="1">
        <v>-2.0</v>
      </c>
      <c r="E5574" s="1">
        <f t="shared" si="1"/>
        <v>17</v>
      </c>
      <c r="F5574" s="1" t="str">
        <f>VLOOKUP(E5574,State_code!$B$1:$C$56, 2, FALSE)</f>
        <v>IL</v>
      </c>
      <c r="G5574" s="1">
        <v>1708.0</v>
      </c>
      <c r="H5574" s="1">
        <v>-2.0</v>
      </c>
      <c r="I5574" s="1" t="s">
        <v>6170</v>
      </c>
      <c r="J5574" s="5">
        <v>2.0</v>
      </c>
    </row>
    <row r="5575" hidden="1">
      <c r="A5575" s="1" t="s">
        <v>6171</v>
      </c>
      <c r="B5575" s="1">
        <v>487588.0</v>
      </c>
      <c r="C5575" s="1">
        <v>5.0</v>
      </c>
      <c r="D5575" s="1">
        <v>-2.0</v>
      </c>
      <c r="E5575" s="1">
        <f t="shared" si="1"/>
        <v>28</v>
      </c>
      <c r="F5575" s="1" t="str">
        <f>VLOOKUP(E5575,State_code!$B$1:$C$56, 2, FALSE)</f>
        <v>MS</v>
      </c>
      <c r="G5575" s="1">
        <v>2801.0</v>
      </c>
      <c r="H5575" s="1">
        <v>-2.0</v>
      </c>
      <c r="I5575" s="1" t="s">
        <v>6171</v>
      </c>
      <c r="J5575" s="5">
        <v>2.0</v>
      </c>
    </row>
    <row r="5576" hidden="1">
      <c r="A5576" s="1" t="s">
        <v>6172</v>
      </c>
      <c r="B5576" s="1">
        <v>487597.0</v>
      </c>
      <c r="C5576" s="1">
        <v>8.0</v>
      </c>
      <c r="D5576" s="1">
        <v>11.0</v>
      </c>
      <c r="E5576" s="1">
        <f t="shared" si="1"/>
        <v>6</v>
      </c>
      <c r="F5576" s="1" t="str">
        <f>VLOOKUP(E5576,State_code!$B$1:$C$56, 2, FALSE)</f>
        <v>CA</v>
      </c>
      <c r="G5576" s="1">
        <v>642.0</v>
      </c>
      <c r="H5576" s="1">
        <v>-2.0</v>
      </c>
      <c r="I5576" s="1" t="s">
        <v>6172</v>
      </c>
      <c r="J5576" s="5">
        <v>2.0</v>
      </c>
    </row>
    <row r="5577" hidden="1">
      <c r="A5577" s="1" t="s">
        <v>6173</v>
      </c>
      <c r="B5577" s="1">
        <v>487603.0</v>
      </c>
      <c r="C5577" s="1">
        <v>8.0</v>
      </c>
      <c r="D5577" s="1">
        <v>22.0</v>
      </c>
      <c r="E5577" s="1">
        <f t="shared" si="1"/>
        <v>53</v>
      </c>
      <c r="F5577" s="1" t="str">
        <f>VLOOKUP(E5577,State_code!$B$1:$C$56, 2, FALSE)</f>
        <v>WA</v>
      </c>
      <c r="G5577" s="1">
        <v>5301.0</v>
      </c>
      <c r="H5577" s="1">
        <v>27.0</v>
      </c>
      <c r="I5577" s="1" t="s">
        <v>6173</v>
      </c>
      <c r="J5577" s="5">
        <v>2.0</v>
      </c>
    </row>
    <row r="5578" hidden="1">
      <c r="A5578" s="1" t="s">
        <v>6174</v>
      </c>
      <c r="B5578" s="1">
        <v>487621.0</v>
      </c>
      <c r="C5578" s="1">
        <v>5.0</v>
      </c>
      <c r="D5578" s="1">
        <v>-2.0</v>
      </c>
      <c r="E5578" s="1">
        <f t="shared" si="1"/>
        <v>22</v>
      </c>
      <c r="F5578" s="1" t="str">
        <f>VLOOKUP(E5578,State_code!$B$1:$C$56, 2, FALSE)</f>
        <v>LA</v>
      </c>
      <c r="G5578" s="1">
        <v>2205.0</v>
      </c>
      <c r="H5578" s="1">
        <v>-2.0</v>
      </c>
      <c r="I5578" s="1" t="s">
        <v>6174</v>
      </c>
      <c r="J5578" s="5">
        <v>2.0</v>
      </c>
    </row>
    <row r="5579" hidden="1">
      <c r="A5579" s="1" t="s">
        <v>6175</v>
      </c>
      <c r="B5579" s="1">
        <v>487649.0</v>
      </c>
      <c r="C5579" s="1">
        <v>8.0</v>
      </c>
      <c r="D5579" s="1">
        <v>29.0</v>
      </c>
      <c r="E5579" s="1">
        <f t="shared" si="1"/>
        <v>6</v>
      </c>
      <c r="F5579" s="1" t="str">
        <f>VLOOKUP(E5579,State_code!$B$1:$C$56, 2, FALSE)</f>
        <v>CA</v>
      </c>
      <c r="G5579" s="1">
        <v>628.0</v>
      </c>
      <c r="H5579" s="1">
        <v>-2.0</v>
      </c>
      <c r="I5579" s="1" t="s">
        <v>6175</v>
      </c>
      <c r="J5579" s="5">
        <v>2.0</v>
      </c>
    </row>
    <row r="5580" hidden="1">
      <c r="A5580" s="1" t="s">
        <v>5949</v>
      </c>
      <c r="B5580" s="1">
        <v>487658.0</v>
      </c>
      <c r="C5580" s="1">
        <v>5.0</v>
      </c>
      <c r="D5580" s="1">
        <v>-2.0</v>
      </c>
      <c r="E5580" s="1">
        <f t="shared" si="1"/>
        <v>22</v>
      </c>
      <c r="F5580" s="1" t="str">
        <f>VLOOKUP(E5580,State_code!$B$1:$C$56, 2, FALSE)</f>
        <v>LA</v>
      </c>
      <c r="G5580" s="1">
        <v>2203.0</v>
      </c>
      <c r="H5580" s="1">
        <v>-2.0</v>
      </c>
      <c r="I5580" s="1" t="s">
        <v>5949</v>
      </c>
      <c r="J5580" s="5">
        <v>1.0</v>
      </c>
    </row>
    <row r="5581" hidden="1">
      <c r="A5581" s="1" t="s">
        <v>6176</v>
      </c>
      <c r="B5581" s="1">
        <v>487676.0</v>
      </c>
      <c r="C5581" s="1">
        <v>2.0</v>
      </c>
      <c r="D5581" s="1">
        <v>-2.0</v>
      </c>
      <c r="E5581" s="1">
        <f t="shared" si="1"/>
        <v>24</v>
      </c>
      <c r="F5581" s="1" t="str">
        <f>VLOOKUP(E5581,State_code!$B$1:$C$56, 2, FALSE)</f>
        <v>MD</v>
      </c>
      <c r="G5581" s="1">
        <v>2403.0</v>
      </c>
      <c r="H5581" s="1">
        <v>-2.0</v>
      </c>
      <c r="I5581" s="1" t="s">
        <v>6176</v>
      </c>
      <c r="J5581" s="5">
        <v>2.0</v>
      </c>
    </row>
    <row r="5582" hidden="1">
      <c r="A5582" s="1" t="s">
        <v>6177</v>
      </c>
      <c r="B5582" s="1">
        <v>487746.0</v>
      </c>
      <c r="C5582" s="1">
        <v>2.0</v>
      </c>
      <c r="D5582" s="1">
        <v>24.0</v>
      </c>
      <c r="E5582" s="1">
        <f t="shared" si="1"/>
        <v>36</v>
      </c>
      <c r="F5582" s="1" t="str">
        <f>VLOOKUP(E5582,State_code!$B$1:$C$56, 2, FALSE)</f>
        <v>NY</v>
      </c>
      <c r="G5582" s="1">
        <v>3605.0</v>
      </c>
      <c r="H5582" s="1">
        <v>-2.0</v>
      </c>
      <c r="I5582" s="1" t="s">
        <v>6177</v>
      </c>
      <c r="J5582" s="5">
        <v>2.0</v>
      </c>
    </row>
    <row r="5583" hidden="1">
      <c r="A5583" s="1" t="s">
        <v>6178</v>
      </c>
      <c r="B5583" s="1">
        <v>487773.0</v>
      </c>
      <c r="C5583" s="1">
        <v>8.0</v>
      </c>
      <c r="D5583" s="1">
        <v>-2.0</v>
      </c>
      <c r="E5583" s="1">
        <f t="shared" si="1"/>
        <v>6</v>
      </c>
      <c r="F5583" s="1" t="str">
        <f>VLOOKUP(E5583,State_code!$B$1:$C$56, 2, FALSE)</f>
        <v>CA</v>
      </c>
      <c r="G5583" s="1">
        <v>601.0</v>
      </c>
      <c r="H5583" s="1">
        <v>-2.0</v>
      </c>
      <c r="I5583" s="1" t="s">
        <v>6178</v>
      </c>
      <c r="J5583" s="5">
        <v>2.0</v>
      </c>
    </row>
    <row r="5584" hidden="1">
      <c r="A5584" s="1" t="s">
        <v>6179</v>
      </c>
      <c r="B5584" s="1">
        <v>487791.0</v>
      </c>
      <c r="C5584" s="1">
        <v>5.0</v>
      </c>
      <c r="D5584" s="1">
        <v>-2.0</v>
      </c>
      <c r="E5584" s="1">
        <f t="shared" si="1"/>
        <v>45</v>
      </c>
      <c r="F5584" s="1" t="str">
        <f>VLOOKUP(E5584,State_code!$B$1:$C$56, 2, FALSE)</f>
        <v>SC</v>
      </c>
      <c r="G5584" s="1">
        <v>4503.0</v>
      </c>
      <c r="H5584" s="1">
        <v>-2.0</v>
      </c>
      <c r="I5584" s="1" t="s">
        <v>6179</v>
      </c>
      <c r="J5584" s="5">
        <v>2.0</v>
      </c>
    </row>
    <row r="5585" hidden="1">
      <c r="A5585" s="1" t="s">
        <v>6180</v>
      </c>
      <c r="B5585" s="1">
        <v>487807.0</v>
      </c>
      <c r="C5585" s="1">
        <v>5.0</v>
      </c>
      <c r="D5585" s="1">
        <v>-2.0</v>
      </c>
      <c r="E5585" s="1">
        <f t="shared" si="1"/>
        <v>45</v>
      </c>
      <c r="F5585" s="1" t="str">
        <f>VLOOKUP(E5585,State_code!$B$1:$C$56, 2, FALSE)</f>
        <v>SC</v>
      </c>
      <c r="G5585" s="1">
        <v>4506.0</v>
      </c>
      <c r="H5585" s="1">
        <v>-2.0</v>
      </c>
      <c r="I5585" s="1" t="s">
        <v>6180</v>
      </c>
      <c r="J5585" s="5">
        <v>3.0</v>
      </c>
    </row>
    <row r="5586" hidden="1">
      <c r="A5586" s="1" t="s">
        <v>6181</v>
      </c>
      <c r="B5586" s="1">
        <v>487816.0</v>
      </c>
      <c r="C5586" s="1">
        <v>5.0</v>
      </c>
      <c r="D5586" s="1">
        <v>-2.0</v>
      </c>
      <c r="E5586" s="1">
        <f t="shared" si="1"/>
        <v>1</v>
      </c>
      <c r="F5586" s="1" t="str">
        <f>VLOOKUP(E5586,State_code!$B$1:$C$56, 2, FALSE)</f>
        <v>AL</v>
      </c>
      <c r="G5586" s="1">
        <v>107.0</v>
      </c>
      <c r="H5586" s="1">
        <v>-2.0</v>
      </c>
      <c r="I5586" s="1" t="s">
        <v>6181</v>
      </c>
      <c r="J5586" s="5">
        <v>2.0</v>
      </c>
    </row>
    <row r="5587" hidden="1">
      <c r="A5587" s="1" t="s">
        <v>5049</v>
      </c>
      <c r="B5587" s="1">
        <v>487852.0</v>
      </c>
      <c r="C5587" s="1">
        <v>2.0</v>
      </c>
      <c r="D5587" s="1">
        <v>-2.0</v>
      </c>
      <c r="E5587" s="1">
        <f t="shared" si="1"/>
        <v>34</v>
      </c>
      <c r="F5587" s="1" t="str">
        <f>VLOOKUP(E5587,State_code!$B$1:$C$56, 2, FALSE)</f>
        <v>NJ</v>
      </c>
      <c r="G5587" s="1">
        <v>3412.0</v>
      </c>
      <c r="H5587" s="1">
        <v>-2.0</v>
      </c>
      <c r="I5587" s="1" t="s">
        <v>5049</v>
      </c>
      <c r="J5587" s="5">
        <v>2.0</v>
      </c>
    </row>
    <row r="5588" hidden="1">
      <c r="A5588" s="1" t="s">
        <v>6182</v>
      </c>
      <c r="B5588" s="1">
        <v>487861.0</v>
      </c>
      <c r="C5588" s="1">
        <v>3.0</v>
      </c>
      <c r="D5588" s="1">
        <v>10.0</v>
      </c>
      <c r="E5588" s="1">
        <f t="shared" si="1"/>
        <v>39</v>
      </c>
      <c r="F5588" s="1" t="str">
        <f>VLOOKUP(E5588,State_code!$B$1:$C$56, 2, FALSE)</f>
        <v>OH</v>
      </c>
      <c r="G5588" s="1">
        <v>3903.0</v>
      </c>
      <c r="H5588" s="1">
        <v>-2.0</v>
      </c>
      <c r="I5588" s="1" t="s">
        <v>6182</v>
      </c>
      <c r="J5588" s="5">
        <v>2.0</v>
      </c>
    </row>
    <row r="5589" hidden="1">
      <c r="A5589" s="1" t="s">
        <v>6183</v>
      </c>
      <c r="B5589" s="1">
        <v>487889.0</v>
      </c>
      <c r="C5589" s="1">
        <v>6.0</v>
      </c>
      <c r="D5589" s="1">
        <v>-2.0</v>
      </c>
      <c r="E5589" s="1">
        <f t="shared" si="1"/>
        <v>4</v>
      </c>
      <c r="F5589" s="1" t="str">
        <f>VLOOKUP(E5589,State_code!$B$1:$C$56, 2, FALSE)</f>
        <v>AZ</v>
      </c>
      <c r="G5589" s="1">
        <v>407.0</v>
      </c>
      <c r="H5589" s="1">
        <v>-2.0</v>
      </c>
      <c r="I5589" s="1" t="s">
        <v>6183</v>
      </c>
      <c r="J5589" s="5">
        <v>1.0</v>
      </c>
    </row>
    <row r="5590" hidden="1">
      <c r="A5590" s="1" t="s">
        <v>6184</v>
      </c>
      <c r="B5590" s="1">
        <v>487898.0</v>
      </c>
      <c r="C5590" s="1">
        <v>5.0</v>
      </c>
      <c r="D5590" s="1">
        <v>-2.0</v>
      </c>
      <c r="E5590" s="1">
        <f t="shared" si="1"/>
        <v>45</v>
      </c>
      <c r="F5590" s="1" t="str">
        <f>VLOOKUP(E5590,State_code!$B$1:$C$56, 2, FALSE)</f>
        <v>SC</v>
      </c>
      <c r="G5590" s="1">
        <v>4504.0</v>
      </c>
      <c r="H5590" s="1" t="e">
        <v>#N/A</v>
      </c>
      <c r="I5590" s="1" t="s">
        <v>6184</v>
      </c>
      <c r="J5590" s="5">
        <v>2.0</v>
      </c>
    </row>
    <row r="5591" hidden="1">
      <c r="A5591" s="1" t="s">
        <v>6185</v>
      </c>
      <c r="B5591" s="1">
        <v>487904.0</v>
      </c>
      <c r="C5591" s="1">
        <v>5.0</v>
      </c>
      <c r="D5591" s="1">
        <v>-2.0</v>
      </c>
      <c r="E5591" s="1">
        <f t="shared" si="1"/>
        <v>21</v>
      </c>
      <c r="F5591" s="1" t="str">
        <f>VLOOKUP(E5591,State_code!$B$1:$C$56, 2, FALSE)</f>
        <v>KY</v>
      </c>
      <c r="G5591" s="1">
        <v>2106.0</v>
      </c>
      <c r="H5591" s="1">
        <v>-2.0</v>
      </c>
      <c r="I5591" s="1" t="s">
        <v>6185</v>
      </c>
      <c r="J5591" s="5">
        <v>2.0</v>
      </c>
    </row>
    <row r="5592" hidden="1">
      <c r="A5592" s="1" t="s">
        <v>6186</v>
      </c>
      <c r="B5592" s="1">
        <v>487922.0</v>
      </c>
      <c r="C5592" s="1">
        <v>5.0</v>
      </c>
      <c r="D5592" s="1">
        <v>-2.0</v>
      </c>
      <c r="E5592" s="1">
        <f t="shared" si="1"/>
        <v>47</v>
      </c>
      <c r="F5592" s="1" t="str">
        <f>VLOOKUP(E5592,State_code!$B$1:$C$56, 2, FALSE)</f>
        <v>TN</v>
      </c>
      <c r="G5592" s="1">
        <v>4706.0</v>
      </c>
      <c r="H5592" s="1">
        <v>-2.0</v>
      </c>
      <c r="I5592" s="1" t="s">
        <v>6186</v>
      </c>
      <c r="J5592" s="5">
        <v>2.0</v>
      </c>
    </row>
    <row r="5593" hidden="1">
      <c r="A5593" s="1" t="s">
        <v>6187</v>
      </c>
      <c r="B5593" s="1">
        <v>487959.0</v>
      </c>
      <c r="C5593" s="1">
        <v>5.0</v>
      </c>
      <c r="D5593" s="1">
        <v>-2.0</v>
      </c>
      <c r="E5593" s="1">
        <f t="shared" si="1"/>
        <v>13</v>
      </c>
      <c r="F5593" s="1" t="str">
        <f>VLOOKUP(E5593,State_code!$B$1:$C$56, 2, FALSE)</f>
        <v>GA</v>
      </c>
      <c r="G5593" s="1">
        <v>1314.0</v>
      </c>
      <c r="H5593" s="1">
        <v>-2.0</v>
      </c>
      <c r="I5593" s="1" t="s">
        <v>6187</v>
      </c>
      <c r="J5593" s="5">
        <v>4.0</v>
      </c>
    </row>
    <row r="5594" hidden="1">
      <c r="A5594" s="1" t="s">
        <v>6188</v>
      </c>
      <c r="B5594" s="1">
        <v>487968.0</v>
      </c>
      <c r="C5594" s="1">
        <v>3.0</v>
      </c>
      <c r="D5594" s="1">
        <v>-2.0</v>
      </c>
      <c r="E5594" s="1">
        <f t="shared" si="1"/>
        <v>17</v>
      </c>
      <c r="F5594" s="1" t="str">
        <f>VLOOKUP(E5594,State_code!$B$1:$C$56, 2, FALSE)</f>
        <v>IL</v>
      </c>
      <c r="G5594" s="1">
        <v>1702.0</v>
      </c>
      <c r="H5594" s="1">
        <v>-2.0</v>
      </c>
      <c r="I5594" s="1" t="s">
        <v>6188</v>
      </c>
      <c r="J5594" s="5">
        <v>2.0</v>
      </c>
    </row>
    <row r="5595" hidden="1">
      <c r="A5595" s="1" t="s">
        <v>6189</v>
      </c>
      <c r="B5595" s="1">
        <v>487977.0</v>
      </c>
      <c r="C5595" s="1">
        <v>5.0</v>
      </c>
      <c r="D5595" s="1">
        <v>10.0</v>
      </c>
      <c r="E5595" s="1">
        <f t="shared" si="1"/>
        <v>54</v>
      </c>
      <c r="F5595" s="1" t="str">
        <f>VLOOKUP(E5595,State_code!$B$1:$C$56, 2, FALSE)</f>
        <v>WV</v>
      </c>
      <c r="G5595" s="1">
        <v>5402.0</v>
      </c>
      <c r="H5595" s="1">
        <v>-2.0</v>
      </c>
      <c r="I5595" s="1" t="s">
        <v>6189</v>
      </c>
      <c r="J5595" s="5">
        <v>4.0</v>
      </c>
    </row>
    <row r="5596" hidden="1">
      <c r="A5596" s="1" t="s">
        <v>6190</v>
      </c>
      <c r="B5596" s="1">
        <v>487995.0</v>
      </c>
      <c r="C5596" s="1">
        <v>8.0</v>
      </c>
      <c r="D5596" s="1">
        <v>26.0</v>
      </c>
      <c r="E5596" s="1">
        <f t="shared" si="1"/>
        <v>6</v>
      </c>
      <c r="F5596" s="1" t="str">
        <f>VLOOKUP(E5596,State_code!$B$1:$C$56, 2, FALSE)</f>
        <v>CA</v>
      </c>
      <c r="G5596" s="1">
        <v>628.0</v>
      </c>
      <c r="H5596" s="1">
        <v>-2.0</v>
      </c>
      <c r="I5596" s="1" t="s">
        <v>6190</v>
      </c>
      <c r="J5596" s="5">
        <v>2.0</v>
      </c>
    </row>
    <row r="5597" hidden="1">
      <c r="A5597" s="1" t="s">
        <v>6191</v>
      </c>
      <c r="B5597" s="1">
        <v>488004.0</v>
      </c>
      <c r="C5597" s="1">
        <v>2.0</v>
      </c>
      <c r="D5597" s="1">
        <v>24.0</v>
      </c>
      <c r="E5597" s="1">
        <f t="shared" si="1"/>
        <v>36</v>
      </c>
      <c r="F5597" s="1" t="str">
        <f>VLOOKUP(E5597,State_code!$B$1:$C$56, 2, FALSE)</f>
        <v>NY</v>
      </c>
      <c r="G5597" s="1">
        <v>3609.0</v>
      </c>
      <c r="H5597" s="1">
        <v>-2.0</v>
      </c>
      <c r="I5597" s="1" t="s">
        <v>6191</v>
      </c>
      <c r="J5597" s="5">
        <v>4.0</v>
      </c>
    </row>
    <row r="5598" hidden="1">
      <c r="A5598" s="1" t="s">
        <v>6192</v>
      </c>
      <c r="B5598" s="1">
        <v>488013.0</v>
      </c>
      <c r="C5598" s="1">
        <v>2.0</v>
      </c>
      <c r="D5598" s="1">
        <v>-2.0</v>
      </c>
      <c r="E5598" s="1">
        <f t="shared" si="1"/>
        <v>34</v>
      </c>
      <c r="F5598" s="1" t="str">
        <f>VLOOKUP(E5598,State_code!$B$1:$C$56, 2, FALSE)</f>
        <v>NJ</v>
      </c>
      <c r="G5598" s="1">
        <v>3408.0</v>
      </c>
      <c r="H5598" s="1">
        <v>-2.0</v>
      </c>
      <c r="I5598" s="1" t="s">
        <v>6192</v>
      </c>
      <c r="J5598" s="5">
        <v>1.0</v>
      </c>
    </row>
    <row r="5599" hidden="1">
      <c r="A5599" s="1" t="s">
        <v>6193</v>
      </c>
      <c r="B5599" s="1">
        <v>488022.0</v>
      </c>
      <c r="C5599" s="1">
        <v>5.0</v>
      </c>
      <c r="D5599" s="1">
        <v>-2.0</v>
      </c>
      <c r="E5599" s="1">
        <f t="shared" si="1"/>
        <v>45</v>
      </c>
      <c r="F5599" s="1" t="str">
        <f>VLOOKUP(E5599,State_code!$B$1:$C$56, 2, FALSE)</f>
        <v>SC</v>
      </c>
      <c r="G5599" s="1">
        <v>4506.0</v>
      </c>
      <c r="H5599" s="1">
        <v>-2.0</v>
      </c>
      <c r="I5599" s="1" t="s">
        <v>6193</v>
      </c>
      <c r="J5599" s="5">
        <v>3.0</v>
      </c>
    </row>
    <row r="5600" hidden="1">
      <c r="A5600" s="1" t="s">
        <v>6194</v>
      </c>
      <c r="B5600" s="1">
        <v>488031.0</v>
      </c>
      <c r="C5600" s="1">
        <v>8.0</v>
      </c>
      <c r="D5600" s="1">
        <v>31.0</v>
      </c>
      <c r="E5600" s="1">
        <f t="shared" si="1"/>
        <v>6</v>
      </c>
      <c r="F5600" s="1" t="str">
        <f>VLOOKUP(E5600,State_code!$B$1:$C$56, 2, FALSE)</f>
        <v>CA</v>
      </c>
      <c r="G5600" s="1">
        <v>630.0</v>
      </c>
      <c r="H5600" s="1">
        <v>-2.0</v>
      </c>
      <c r="I5600" s="1" t="s">
        <v>6194</v>
      </c>
      <c r="J5600" s="5">
        <v>2.0</v>
      </c>
    </row>
    <row r="5601" hidden="1">
      <c r="A5601" s="1" t="s">
        <v>6195</v>
      </c>
      <c r="B5601" s="1">
        <v>488059.0</v>
      </c>
      <c r="C5601" s="1">
        <v>5.0</v>
      </c>
      <c r="D5601" s="1">
        <v>10.0</v>
      </c>
      <c r="E5601" s="1">
        <f t="shared" si="1"/>
        <v>12</v>
      </c>
      <c r="F5601" s="1" t="str">
        <f>VLOOKUP(E5601,State_code!$B$1:$C$56, 2, FALSE)</f>
        <v>FL</v>
      </c>
      <c r="G5601" s="1">
        <v>1226.0</v>
      </c>
      <c r="H5601" s="1">
        <v>-2.0</v>
      </c>
      <c r="I5601" s="1" t="s">
        <v>6195</v>
      </c>
      <c r="J5601" s="5">
        <v>2.0</v>
      </c>
    </row>
    <row r="5602" hidden="1">
      <c r="A5602" s="1" t="s">
        <v>6196</v>
      </c>
      <c r="B5602" s="1">
        <v>488068.0</v>
      </c>
      <c r="C5602" s="1">
        <v>5.0</v>
      </c>
      <c r="D5602" s="1">
        <v>23.0</v>
      </c>
      <c r="E5602" s="1">
        <f t="shared" si="1"/>
        <v>47</v>
      </c>
      <c r="F5602" s="1" t="str">
        <f>VLOOKUP(E5602,State_code!$B$1:$C$56, 2, FALSE)</f>
        <v>TN</v>
      </c>
      <c r="G5602" s="1">
        <v>4702.0</v>
      </c>
      <c r="H5602" s="1" t="e">
        <v>#N/A</v>
      </c>
      <c r="I5602" s="1" t="s">
        <v>6196</v>
      </c>
      <c r="J5602" s="5">
        <v>2.0</v>
      </c>
    </row>
    <row r="5603" hidden="1">
      <c r="A5603" s="1" t="s">
        <v>6197</v>
      </c>
      <c r="B5603" s="1">
        <v>488077.0</v>
      </c>
      <c r="C5603" s="1">
        <v>6.0</v>
      </c>
      <c r="D5603" s="1">
        <v>11.0</v>
      </c>
      <c r="E5603" s="1">
        <f t="shared" si="1"/>
        <v>4</v>
      </c>
      <c r="F5603" s="1" t="str">
        <f>VLOOKUP(E5603,State_code!$B$1:$C$56, 2, FALSE)</f>
        <v>AZ</v>
      </c>
      <c r="G5603" s="1">
        <v>404.0</v>
      </c>
      <c r="H5603" s="1">
        <v>-2.0</v>
      </c>
      <c r="I5603" s="1" t="s">
        <v>6197</v>
      </c>
      <c r="J5603" s="5">
        <v>2.0</v>
      </c>
    </row>
    <row r="5604" hidden="1">
      <c r="A5604" s="1" t="s">
        <v>6198</v>
      </c>
      <c r="B5604" s="1">
        <v>488110.0</v>
      </c>
      <c r="C5604" s="1">
        <v>6.0</v>
      </c>
      <c r="D5604" s="1">
        <v>-2.0</v>
      </c>
      <c r="E5604" s="1">
        <f t="shared" si="1"/>
        <v>48</v>
      </c>
      <c r="F5604" s="1" t="str">
        <f>VLOOKUP(E5604,State_code!$B$1:$C$56, 2, FALSE)</f>
        <v>TX</v>
      </c>
      <c r="G5604" s="1">
        <v>4814.0</v>
      </c>
      <c r="H5604" s="1">
        <v>-2.0</v>
      </c>
      <c r="I5604" s="1" t="s">
        <v>6198</v>
      </c>
      <c r="J5604" s="5">
        <v>2.0</v>
      </c>
    </row>
    <row r="5605" hidden="1">
      <c r="A5605" s="1" t="s">
        <v>6199</v>
      </c>
      <c r="B5605" s="1">
        <v>488129.0</v>
      </c>
      <c r="C5605" s="1">
        <v>3.0</v>
      </c>
      <c r="D5605" s="1">
        <v>-2.0</v>
      </c>
      <c r="E5605" s="1">
        <f t="shared" si="1"/>
        <v>18</v>
      </c>
      <c r="F5605" s="1" t="str">
        <f>VLOOKUP(E5605,State_code!$B$1:$C$56, 2, FALSE)</f>
        <v>IN</v>
      </c>
      <c r="G5605" s="1">
        <v>1807.0</v>
      </c>
      <c r="H5605" s="1">
        <v>-2.0</v>
      </c>
      <c r="I5605" s="1" t="s">
        <v>6199</v>
      </c>
      <c r="J5605" s="5">
        <v>2.0</v>
      </c>
    </row>
    <row r="5606" hidden="1">
      <c r="A5606" s="1" t="s">
        <v>6200</v>
      </c>
      <c r="B5606" s="1">
        <v>488138.0</v>
      </c>
      <c r="C5606" s="1">
        <v>5.0</v>
      </c>
      <c r="D5606" s="1">
        <v>-2.0</v>
      </c>
      <c r="E5606" s="1">
        <f t="shared" si="1"/>
        <v>22</v>
      </c>
      <c r="F5606" s="1" t="str">
        <f>VLOOKUP(E5606,State_code!$B$1:$C$56, 2, FALSE)</f>
        <v>LA</v>
      </c>
      <c r="G5606" s="1">
        <v>2201.0</v>
      </c>
      <c r="H5606" s="1">
        <v>-2.0</v>
      </c>
      <c r="I5606" s="1" t="s">
        <v>6200</v>
      </c>
      <c r="J5606" s="5">
        <v>2.0</v>
      </c>
    </row>
    <row r="5607" hidden="1">
      <c r="A5607" s="1" t="s">
        <v>6201</v>
      </c>
      <c r="B5607" s="1">
        <v>488147.0</v>
      </c>
      <c r="C5607" s="1">
        <v>5.0</v>
      </c>
      <c r="D5607" s="1">
        <v>-2.0</v>
      </c>
      <c r="E5607" s="1">
        <f t="shared" si="1"/>
        <v>12</v>
      </c>
      <c r="F5607" s="1" t="str">
        <f>VLOOKUP(E5607,State_code!$B$1:$C$56, 2, FALSE)</f>
        <v>FL</v>
      </c>
      <c r="G5607" s="1">
        <v>1228.0</v>
      </c>
      <c r="H5607" s="1">
        <v>-2.0</v>
      </c>
      <c r="I5607" s="1" t="s">
        <v>6201</v>
      </c>
      <c r="J5607" s="5">
        <v>3.0</v>
      </c>
    </row>
    <row r="5608" hidden="1">
      <c r="A5608" s="1" t="s">
        <v>6202</v>
      </c>
      <c r="B5608" s="1">
        <v>488174.0</v>
      </c>
      <c r="C5608" s="1">
        <v>4.0</v>
      </c>
      <c r="D5608" s="1">
        <v>-2.0</v>
      </c>
      <c r="E5608" s="1">
        <f t="shared" si="1"/>
        <v>29</v>
      </c>
      <c r="F5608" s="1" t="str">
        <f>VLOOKUP(E5608,State_code!$B$1:$C$56, 2, FALSE)</f>
        <v>MO</v>
      </c>
      <c r="G5608" s="1">
        <v>2905.0</v>
      </c>
      <c r="H5608" s="1">
        <v>-2.0</v>
      </c>
      <c r="I5608" s="1" t="s">
        <v>6202</v>
      </c>
      <c r="J5608" s="5">
        <v>2.0</v>
      </c>
    </row>
    <row r="5609" hidden="1">
      <c r="A5609" s="1" t="s">
        <v>6203</v>
      </c>
      <c r="B5609" s="1">
        <v>488183.0</v>
      </c>
      <c r="C5609" s="1">
        <v>5.0</v>
      </c>
      <c r="D5609" s="1">
        <v>-2.0</v>
      </c>
      <c r="E5609" s="1">
        <f t="shared" si="1"/>
        <v>21</v>
      </c>
      <c r="F5609" s="1" t="str">
        <f>VLOOKUP(E5609,State_code!$B$1:$C$56, 2, FALSE)</f>
        <v>KY</v>
      </c>
      <c r="G5609" s="1">
        <v>2102.0</v>
      </c>
      <c r="H5609" s="1">
        <v>-2.0</v>
      </c>
      <c r="I5609" s="1" t="s">
        <v>6203</v>
      </c>
      <c r="J5609" s="5">
        <v>4.0</v>
      </c>
    </row>
    <row r="5610" hidden="1">
      <c r="A5610" s="1" t="s">
        <v>6204</v>
      </c>
      <c r="B5610" s="1">
        <v>488192.0</v>
      </c>
      <c r="C5610" s="1">
        <v>8.0</v>
      </c>
      <c r="D5610" s="1">
        <v>-2.0</v>
      </c>
      <c r="E5610" s="1">
        <f t="shared" si="1"/>
        <v>6</v>
      </c>
      <c r="F5610" s="1" t="str">
        <f>VLOOKUP(E5610,State_code!$B$1:$C$56, 2, FALSE)</f>
        <v>CA</v>
      </c>
      <c r="G5610" s="1">
        <v>605.0</v>
      </c>
      <c r="H5610" s="1">
        <v>-2.0</v>
      </c>
      <c r="I5610" s="1" t="s">
        <v>6204</v>
      </c>
      <c r="J5610" s="5">
        <v>2.0</v>
      </c>
    </row>
    <row r="5611" hidden="1">
      <c r="A5611" s="1" t="s">
        <v>6205</v>
      </c>
      <c r="B5611" s="1">
        <v>488217.0</v>
      </c>
      <c r="C5611" s="1">
        <v>5.0</v>
      </c>
      <c r="D5611" s="1">
        <v>-2.0</v>
      </c>
      <c r="E5611" s="1">
        <f t="shared" si="1"/>
        <v>21</v>
      </c>
      <c r="F5611" s="1" t="str">
        <f>VLOOKUP(E5611,State_code!$B$1:$C$56, 2, FALSE)</f>
        <v>KY</v>
      </c>
      <c r="G5611" s="1">
        <v>2106.0</v>
      </c>
      <c r="H5611" s="1">
        <v>-2.0</v>
      </c>
      <c r="I5611" s="1" t="s">
        <v>6205</v>
      </c>
      <c r="J5611" s="5">
        <v>2.0</v>
      </c>
    </row>
    <row r="5612" hidden="1">
      <c r="A5612" s="1" t="s">
        <v>6206</v>
      </c>
      <c r="B5612" s="1">
        <v>488226.0</v>
      </c>
      <c r="C5612" s="1">
        <v>5.0</v>
      </c>
      <c r="D5612" s="1">
        <v>-2.0</v>
      </c>
      <c r="E5612" s="1">
        <f t="shared" si="1"/>
        <v>12</v>
      </c>
      <c r="F5612" s="1" t="str">
        <f>VLOOKUP(E5612,State_code!$B$1:$C$56, 2, FALSE)</f>
        <v>FL</v>
      </c>
      <c r="G5612" s="1">
        <v>1213.0</v>
      </c>
      <c r="H5612" s="1">
        <v>-2.0</v>
      </c>
      <c r="I5612" s="1" t="s">
        <v>6206</v>
      </c>
      <c r="J5612" s="5">
        <v>2.0</v>
      </c>
    </row>
    <row r="5613" hidden="1">
      <c r="A5613" s="1" t="s">
        <v>6207</v>
      </c>
      <c r="B5613" s="1">
        <v>488253.0</v>
      </c>
      <c r="C5613" s="1">
        <v>2.0</v>
      </c>
      <c r="D5613" s="1">
        <v>-2.0</v>
      </c>
      <c r="E5613" s="1">
        <f t="shared" si="1"/>
        <v>36</v>
      </c>
      <c r="F5613" s="1" t="str">
        <f>VLOOKUP(E5613,State_code!$B$1:$C$56, 2, FALSE)</f>
        <v>NY</v>
      </c>
      <c r="G5613" s="1">
        <v>3612.0</v>
      </c>
      <c r="H5613" s="1">
        <v>-2.0</v>
      </c>
      <c r="I5613" s="1" t="s">
        <v>6207</v>
      </c>
      <c r="J5613" s="5">
        <v>4.0</v>
      </c>
    </row>
    <row r="5614" hidden="1">
      <c r="A5614" s="1" t="s">
        <v>6208</v>
      </c>
      <c r="B5614" s="1">
        <v>488262.0</v>
      </c>
      <c r="C5614" s="1">
        <v>2.0</v>
      </c>
      <c r="D5614" s="1">
        <v>-2.0</v>
      </c>
      <c r="E5614" s="1">
        <f t="shared" si="1"/>
        <v>10</v>
      </c>
      <c r="F5614" s="1" t="str">
        <f>VLOOKUP(E5614,State_code!$B$1:$C$56, 2, FALSE)</f>
        <v>DE</v>
      </c>
      <c r="G5614" s="1">
        <v>1000.0</v>
      </c>
      <c r="H5614" s="1">
        <v>-2.0</v>
      </c>
      <c r="I5614" s="1" t="s">
        <v>6208</v>
      </c>
      <c r="J5614" s="5">
        <v>2.0</v>
      </c>
    </row>
    <row r="5615" hidden="1">
      <c r="A5615" s="1" t="s">
        <v>6209</v>
      </c>
      <c r="B5615" s="1">
        <v>488271.0</v>
      </c>
      <c r="C5615" s="1">
        <v>8.0</v>
      </c>
      <c r="D5615" s="1">
        <v>-2.0</v>
      </c>
      <c r="E5615" s="1">
        <f t="shared" si="1"/>
        <v>53</v>
      </c>
      <c r="F5615" s="1" t="str">
        <f>VLOOKUP(E5615,State_code!$B$1:$C$56, 2, FALSE)</f>
        <v>WA</v>
      </c>
      <c r="G5615" s="1">
        <v>5310.0</v>
      </c>
      <c r="H5615" s="1">
        <v>-2.0</v>
      </c>
      <c r="I5615" s="1" t="s">
        <v>6209</v>
      </c>
      <c r="J5615" s="5">
        <v>2.0</v>
      </c>
    </row>
    <row r="5616" hidden="1">
      <c r="A5616" s="1" t="s">
        <v>6210</v>
      </c>
      <c r="B5616" s="1">
        <v>488280.0</v>
      </c>
      <c r="C5616" s="1">
        <v>5.0</v>
      </c>
      <c r="D5616" s="1">
        <v>-2.0</v>
      </c>
      <c r="E5616" s="1">
        <f t="shared" si="1"/>
        <v>12</v>
      </c>
      <c r="F5616" s="1" t="str">
        <f>VLOOKUP(E5616,State_code!$B$1:$C$56, 2, FALSE)</f>
        <v>FL</v>
      </c>
      <c r="G5616" s="1">
        <v>1210.0</v>
      </c>
      <c r="H5616" s="1">
        <v>-2.0</v>
      </c>
      <c r="I5616" s="1" t="s">
        <v>6210</v>
      </c>
      <c r="J5616" s="5">
        <v>2.0</v>
      </c>
    </row>
    <row r="5617" hidden="1">
      <c r="A5617" s="1" t="s">
        <v>6211</v>
      </c>
      <c r="B5617" s="1">
        <v>488299.0</v>
      </c>
      <c r="C5617" s="1">
        <v>6.0</v>
      </c>
      <c r="D5617" s="1">
        <v>-2.0</v>
      </c>
      <c r="E5617" s="1">
        <f t="shared" si="1"/>
        <v>48</v>
      </c>
      <c r="F5617" s="1" t="str">
        <f>VLOOKUP(E5617,State_code!$B$1:$C$56, 2, FALSE)</f>
        <v>TX</v>
      </c>
      <c r="G5617" s="1">
        <v>4815.0</v>
      </c>
      <c r="H5617" s="1">
        <v>-2.0</v>
      </c>
      <c r="I5617" s="1" t="s">
        <v>6211</v>
      </c>
      <c r="J5617" s="5">
        <v>3.0</v>
      </c>
    </row>
    <row r="5618" hidden="1">
      <c r="A5618" s="1" t="s">
        <v>6212</v>
      </c>
      <c r="B5618" s="1">
        <v>488305.0</v>
      </c>
      <c r="C5618" s="1">
        <v>2.0</v>
      </c>
      <c r="D5618" s="1">
        <v>13.0</v>
      </c>
      <c r="E5618" s="1">
        <f t="shared" si="1"/>
        <v>36</v>
      </c>
      <c r="F5618" s="1" t="str">
        <f>VLOOKUP(E5618,State_code!$B$1:$C$56, 2, FALSE)</f>
        <v>NY</v>
      </c>
      <c r="G5618" s="1">
        <v>3624.0</v>
      </c>
      <c r="H5618" s="1">
        <v>102.0</v>
      </c>
      <c r="I5618" s="1" t="s">
        <v>6212</v>
      </c>
      <c r="J5618" s="5">
        <v>3.0</v>
      </c>
    </row>
    <row r="5619" hidden="1">
      <c r="A5619" s="1" t="s">
        <v>6213</v>
      </c>
      <c r="B5619" s="1">
        <v>488314.0</v>
      </c>
      <c r="C5619" s="1">
        <v>2.0</v>
      </c>
      <c r="D5619" s="1">
        <v>24.0</v>
      </c>
      <c r="E5619" s="1">
        <f t="shared" si="1"/>
        <v>34</v>
      </c>
      <c r="F5619" s="1" t="str">
        <f>VLOOKUP(E5619,State_code!$B$1:$C$56, 2, FALSE)</f>
        <v>NJ</v>
      </c>
      <c r="G5619" s="1">
        <v>3404.0</v>
      </c>
      <c r="H5619" s="1">
        <v>-2.0</v>
      </c>
      <c r="I5619" s="1" t="s">
        <v>6213</v>
      </c>
      <c r="J5619" s="5">
        <v>3.0</v>
      </c>
    </row>
    <row r="5620" hidden="1">
      <c r="A5620" s="1" t="s">
        <v>6214</v>
      </c>
      <c r="B5620" s="1">
        <v>488332.0</v>
      </c>
      <c r="C5620" s="1">
        <v>5.0</v>
      </c>
      <c r="D5620" s="1">
        <v>10.0</v>
      </c>
      <c r="E5620" s="1">
        <f t="shared" si="1"/>
        <v>12</v>
      </c>
      <c r="F5620" s="1" t="str">
        <f>VLOOKUP(E5620,State_code!$B$1:$C$56, 2, FALSE)</f>
        <v>FL</v>
      </c>
      <c r="G5620" s="1">
        <v>1220.0</v>
      </c>
      <c r="H5620" s="1">
        <v>-2.0</v>
      </c>
      <c r="I5620" s="1" t="s">
        <v>6214</v>
      </c>
      <c r="J5620" s="5">
        <v>3.0</v>
      </c>
    </row>
    <row r="5621" hidden="1">
      <c r="A5621" s="1" t="s">
        <v>6215</v>
      </c>
      <c r="B5621" s="1">
        <v>488350.0</v>
      </c>
      <c r="C5621" s="1">
        <v>2.0</v>
      </c>
      <c r="D5621" s="1">
        <v>24.0</v>
      </c>
      <c r="E5621" s="1">
        <f t="shared" si="1"/>
        <v>34</v>
      </c>
      <c r="F5621" s="1" t="str">
        <f>VLOOKUP(E5621,State_code!$B$1:$C$56, 2, FALSE)</f>
        <v>NJ</v>
      </c>
      <c r="G5621" s="1">
        <v>3404.0</v>
      </c>
      <c r="H5621" s="1">
        <v>-2.0</v>
      </c>
      <c r="I5621" s="1" t="s">
        <v>6215</v>
      </c>
      <c r="J5621" s="5">
        <v>2.0</v>
      </c>
    </row>
    <row r="5622" hidden="1">
      <c r="A5622" s="1" t="s">
        <v>6216</v>
      </c>
      <c r="B5622" s="1">
        <v>488369.0</v>
      </c>
      <c r="C5622" s="1">
        <v>2.0</v>
      </c>
      <c r="D5622" s="1">
        <v>-2.0</v>
      </c>
      <c r="E5622" s="1">
        <f t="shared" si="1"/>
        <v>42</v>
      </c>
      <c r="F5622" s="1" t="str">
        <f>VLOOKUP(E5622,State_code!$B$1:$C$56, 2, FALSE)</f>
        <v>PA</v>
      </c>
      <c r="G5622" s="1">
        <v>4205.0</v>
      </c>
      <c r="H5622" s="1">
        <v>-2.0</v>
      </c>
      <c r="I5622" s="1" t="s">
        <v>6216</v>
      </c>
      <c r="J5622" s="5">
        <v>2.0</v>
      </c>
    </row>
    <row r="5623" hidden="1">
      <c r="A5623" s="1" t="s">
        <v>6217</v>
      </c>
      <c r="B5623" s="1">
        <v>488378.0</v>
      </c>
      <c r="C5623" s="1">
        <v>8.0</v>
      </c>
      <c r="D5623" s="1">
        <v>-2.0</v>
      </c>
      <c r="E5623" s="1">
        <f t="shared" si="1"/>
        <v>53</v>
      </c>
      <c r="F5623" s="1" t="str">
        <f>VLOOKUP(E5623,State_code!$B$1:$C$56, 2, FALSE)</f>
        <v>WA</v>
      </c>
      <c r="G5623" s="1">
        <v>5305.0</v>
      </c>
      <c r="H5623" s="1">
        <v>-2.0</v>
      </c>
      <c r="I5623" s="1" t="s">
        <v>6217</v>
      </c>
      <c r="J5623" s="5">
        <v>2.0</v>
      </c>
    </row>
    <row r="5624" hidden="1">
      <c r="A5624" s="1" t="s">
        <v>6218</v>
      </c>
      <c r="B5624" s="1">
        <v>488387.0</v>
      </c>
      <c r="C5624" s="1">
        <v>8.0</v>
      </c>
      <c r="D5624" s="1">
        <v>29.0</v>
      </c>
      <c r="E5624" s="1">
        <f t="shared" si="1"/>
        <v>6</v>
      </c>
      <c r="F5624" s="1" t="str">
        <f>VLOOKUP(E5624,State_code!$B$1:$C$56, 2, FALSE)</f>
        <v>CA</v>
      </c>
      <c r="G5624" s="1">
        <v>628.0</v>
      </c>
      <c r="H5624" s="1">
        <v>-2.0</v>
      </c>
      <c r="I5624" s="1" t="s">
        <v>6218</v>
      </c>
      <c r="J5624" s="5">
        <v>2.0</v>
      </c>
    </row>
    <row r="5625" hidden="1">
      <c r="A5625" s="1" t="s">
        <v>6219</v>
      </c>
      <c r="B5625" s="1">
        <v>488396.0</v>
      </c>
      <c r="C5625" s="1">
        <v>3.0</v>
      </c>
      <c r="D5625" s="1">
        <v>-2.0</v>
      </c>
      <c r="E5625" s="1">
        <f t="shared" si="1"/>
        <v>17</v>
      </c>
      <c r="F5625" s="1" t="str">
        <f>VLOOKUP(E5625,State_code!$B$1:$C$56, 2, FALSE)</f>
        <v>IL</v>
      </c>
      <c r="G5625" s="1">
        <v>1702.0</v>
      </c>
      <c r="H5625" s="1">
        <v>-2.0</v>
      </c>
      <c r="I5625" s="1" t="s">
        <v>6219</v>
      </c>
      <c r="J5625" s="5">
        <v>2.0</v>
      </c>
    </row>
    <row r="5626" hidden="1">
      <c r="A5626" s="1" t="s">
        <v>6220</v>
      </c>
      <c r="B5626" s="1">
        <v>488411.0</v>
      </c>
      <c r="C5626" s="1">
        <v>8.0</v>
      </c>
      <c r="D5626" s="1">
        <v>-2.0</v>
      </c>
      <c r="E5626" s="1">
        <f t="shared" si="1"/>
        <v>6</v>
      </c>
      <c r="F5626" s="1" t="str">
        <f>VLOOKUP(E5626,State_code!$B$1:$C$56, 2, FALSE)</f>
        <v>CA</v>
      </c>
      <c r="G5626" s="1">
        <v>603.0</v>
      </c>
      <c r="H5626" s="1">
        <v>-2.0</v>
      </c>
      <c r="I5626" s="1" t="s">
        <v>6220</v>
      </c>
      <c r="J5626" s="5">
        <v>2.0</v>
      </c>
    </row>
    <row r="5627" hidden="1">
      <c r="A5627" s="1" t="s">
        <v>6221</v>
      </c>
      <c r="B5627" s="1">
        <v>488420.0</v>
      </c>
      <c r="C5627" s="1">
        <v>3.0</v>
      </c>
      <c r="D5627" s="1">
        <v>-2.0</v>
      </c>
      <c r="E5627" s="1">
        <f t="shared" si="1"/>
        <v>18</v>
      </c>
      <c r="F5627" s="1" t="str">
        <f>VLOOKUP(E5627,State_code!$B$1:$C$56, 2, FALSE)</f>
        <v>IN</v>
      </c>
      <c r="G5627" s="1">
        <v>1805.0</v>
      </c>
      <c r="H5627" s="1">
        <v>-2.0</v>
      </c>
      <c r="I5627" s="1" t="s">
        <v>6221</v>
      </c>
      <c r="J5627" s="5">
        <v>2.0</v>
      </c>
    </row>
    <row r="5628" hidden="1">
      <c r="A5628" s="1" t="s">
        <v>6222</v>
      </c>
      <c r="B5628" s="1">
        <v>488439.0</v>
      </c>
      <c r="C5628" s="1">
        <v>3.0</v>
      </c>
      <c r="D5628" s="1">
        <v>-2.0</v>
      </c>
      <c r="E5628" s="1">
        <f t="shared" si="1"/>
        <v>18</v>
      </c>
      <c r="F5628" s="1" t="str">
        <f>VLOOKUP(E5628,State_code!$B$1:$C$56, 2, FALSE)</f>
        <v>IN</v>
      </c>
      <c r="G5628" s="1">
        <v>1807.0</v>
      </c>
      <c r="H5628" s="1">
        <v>-2.0</v>
      </c>
      <c r="I5628" s="1" t="s">
        <v>6222</v>
      </c>
      <c r="J5628" s="5">
        <v>2.0</v>
      </c>
    </row>
    <row r="5629" hidden="1">
      <c r="A5629" s="1" t="s">
        <v>6223</v>
      </c>
      <c r="B5629" s="1">
        <v>488448.0</v>
      </c>
      <c r="C5629" s="1">
        <v>8.0</v>
      </c>
      <c r="D5629" s="1">
        <v>30.0</v>
      </c>
      <c r="E5629" s="1">
        <f t="shared" si="1"/>
        <v>53</v>
      </c>
      <c r="F5629" s="1" t="str">
        <f>VLOOKUP(E5629,State_code!$B$1:$C$56, 2, FALSE)</f>
        <v>WA</v>
      </c>
      <c r="G5629" s="1">
        <v>5307.0</v>
      </c>
      <c r="H5629" s="1">
        <v>-2.0</v>
      </c>
      <c r="I5629" s="1" t="s">
        <v>6223</v>
      </c>
      <c r="J5629" s="5">
        <v>2.0</v>
      </c>
    </row>
    <row r="5630" hidden="1">
      <c r="A5630" s="1" t="s">
        <v>6224</v>
      </c>
      <c r="B5630" s="1">
        <v>488527.0</v>
      </c>
      <c r="C5630" s="1">
        <v>5.0</v>
      </c>
      <c r="D5630" s="1">
        <v>25.0</v>
      </c>
      <c r="E5630" s="1">
        <f t="shared" si="1"/>
        <v>5</v>
      </c>
      <c r="F5630" s="1" t="str">
        <f>VLOOKUP(E5630,State_code!$B$1:$C$56, 2, FALSE)</f>
        <v>AR</v>
      </c>
      <c r="G5630" s="1">
        <v>503.0</v>
      </c>
      <c r="H5630" s="1">
        <v>-2.0</v>
      </c>
      <c r="I5630" s="1" t="s">
        <v>6224</v>
      </c>
      <c r="J5630" s="5">
        <v>2.0</v>
      </c>
    </row>
    <row r="5631" hidden="1">
      <c r="A5631" s="1" t="s">
        <v>6225</v>
      </c>
      <c r="B5631" s="1">
        <v>488554.0</v>
      </c>
      <c r="C5631" s="1">
        <v>6.0</v>
      </c>
      <c r="D5631" s="1">
        <v>25.0</v>
      </c>
      <c r="E5631" s="1">
        <f t="shared" si="1"/>
        <v>35</v>
      </c>
      <c r="F5631" s="1" t="str">
        <f>VLOOKUP(E5631,State_code!$B$1:$C$56, 2, FALSE)</f>
        <v>NM</v>
      </c>
      <c r="G5631" s="1">
        <v>3502.0</v>
      </c>
      <c r="H5631" s="1">
        <v>-2.0</v>
      </c>
      <c r="I5631" s="1" t="s">
        <v>6225</v>
      </c>
      <c r="J5631" s="5">
        <v>3.0</v>
      </c>
    </row>
    <row r="5632" hidden="1">
      <c r="A5632" s="1" t="s">
        <v>6226</v>
      </c>
      <c r="B5632" s="1">
        <v>488563.0</v>
      </c>
      <c r="C5632" s="1">
        <v>8.0</v>
      </c>
      <c r="D5632" s="1">
        <v>-2.0</v>
      </c>
      <c r="E5632" s="1">
        <f t="shared" si="1"/>
        <v>6</v>
      </c>
      <c r="F5632" s="1" t="str">
        <f>VLOOKUP(E5632,State_code!$B$1:$C$56, 2, FALSE)</f>
        <v>CA</v>
      </c>
      <c r="G5632" s="1">
        <v>628.0</v>
      </c>
      <c r="H5632" s="1">
        <v>-2.0</v>
      </c>
      <c r="I5632" s="1" t="s">
        <v>6226</v>
      </c>
      <c r="J5632" s="5">
        <v>3.0</v>
      </c>
    </row>
    <row r="5633" hidden="1">
      <c r="A5633" s="1" t="s">
        <v>6227</v>
      </c>
      <c r="B5633" s="1">
        <v>488572.0</v>
      </c>
      <c r="C5633" s="1">
        <v>8.0</v>
      </c>
      <c r="D5633" s="1">
        <v>26.0</v>
      </c>
      <c r="E5633" s="1">
        <f t="shared" si="1"/>
        <v>6</v>
      </c>
      <c r="F5633" s="1" t="str">
        <f>VLOOKUP(E5633,State_code!$B$1:$C$56, 2, FALSE)</f>
        <v>CA</v>
      </c>
      <c r="G5633" s="1">
        <v>620.0</v>
      </c>
      <c r="H5633" s="1">
        <v>-2.0</v>
      </c>
      <c r="I5633" s="1" t="s">
        <v>6227</v>
      </c>
      <c r="J5633" s="5">
        <v>3.0</v>
      </c>
    </row>
    <row r="5634" hidden="1">
      <c r="A5634" s="1" t="s">
        <v>6228</v>
      </c>
      <c r="B5634" s="1">
        <v>488590.0</v>
      </c>
      <c r="C5634" s="1">
        <v>8.0</v>
      </c>
      <c r="D5634" s="1">
        <v>-2.0</v>
      </c>
      <c r="E5634" s="1">
        <f t="shared" si="1"/>
        <v>41</v>
      </c>
      <c r="F5634" s="1" t="str">
        <f>VLOOKUP(E5634,State_code!$B$1:$C$56, 2, FALSE)</f>
        <v>OR</v>
      </c>
      <c r="G5634" s="1">
        <v>4101.0</v>
      </c>
      <c r="H5634" s="1">
        <v>42.0</v>
      </c>
      <c r="I5634" s="1" t="s">
        <v>6228</v>
      </c>
      <c r="J5634" s="5">
        <v>3.0</v>
      </c>
    </row>
    <row r="5635" hidden="1">
      <c r="A5635" s="1" t="s">
        <v>6229</v>
      </c>
      <c r="B5635" s="1">
        <v>488651.0</v>
      </c>
      <c r="C5635" s="1">
        <v>6.0</v>
      </c>
      <c r="D5635" s="1">
        <v>-2.0</v>
      </c>
      <c r="E5635" s="1">
        <f t="shared" si="1"/>
        <v>35</v>
      </c>
      <c r="F5635" s="1" t="str">
        <f>VLOOKUP(E5635,State_code!$B$1:$C$56, 2, FALSE)</f>
        <v>NM</v>
      </c>
      <c r="G5635" s="1">
        <v>3502.0</v>
      </c>
      <c r="H5635" s="1">
        <v>-2.0</v>
      </c>
      <c r="I5635" s="1" t="s">
        <v>6229</v>
      </c>
      <c r="J5635" s="5">
        <v>2.0</v>
      </c>
    </row>
    <row r="5636" hidden="1">
      <c r="A5636" s="1" t="s">
        <v>6230</v>
      </c>
      <c r="B5636" s="1">
        <v>488679.0</v>
      </c>
      <c r="C5636" s="1">
        <v>3.0</v>
      </c>
      <c r="D5636" s="1">
        <v>17.0</v>
      </c>
      <c r="E5636" s="1">
        <f t="shared" si="1"/>
        <v>18</v>
      </c>
      <c r="F5636" s="1" t="str">
        <f>VLOOKUP(E5636,State_code!$B$1:$C$56, 2, FALSE)</f>
        <v>IN</v>
      </c>
      <c r="G5636" s="1">
        <v>1805.0</v>
      </c>
      <c r="H5636" s="1">
        <v>89.0</v>
      </c>
      <c r="I5636" s="1" t="s">
        <v>6230</v>
      </c>
      <c r="J5636" s="5">
        <v>2.0</v>
      </c>
    </row>
    <row r="5637" hidden="1">
      <c r="A5637" s="1" t="s">
        <v>6231</v>
      </c>
      <c r="B5637" s="1">
        <v>488721.0</v>
      </c>
      <c r="C5637" s="1">
        <v>5.0</v>
      </c>
      <c r="D5637" s="1">
        <v>-2.0</v>
      </c>
      <c r="E5637" s="1">
        <f t="shared" si="1"/>
        <v>22</v>
      </c>
      <c r="F5637" s="1" t="str">
        <f>VLOOKUP(E5637,State_code!$B$1:$C$56, 2, FALSE)</f>
        <v>LA</v>
      </c>
      <c r="G5637" s="1">
        <v>2202.0</v>
      </c>
      <c r="H5637" s="1">
        <v>48.0</v>
      </c>
      <c r="I5637" s="1" t="s">
        <v>6231</v>
      </c>
      <c r="J5637" s="5">
        <v>2.0</v>
      </c>
    </row>
    <row r="5638" hidden="1">
      <c r="A5638" s="1" t="s">
        <v>6232</v>
      </c>
      <c r="B5638" s="1">
        <v>488730.0</v>
      </c>
      <c r="C5638" s="1">
        <v>6.0</v>
      </c>
      <c r="D5638" s="1">
        <v>2.0</v>
      </c>
      <c r="E5638" s="1">
        <f t="shared" si="1"/>
        <v>48</v>
      </c>
      <c r="F5638" s="1" t="str">
        <f>VLOOKUP(E5638,State_code!$B$1:$C$56, 2, FALSE)</f>
        <v>TX</v>
      </c>
      <c r="G5638" s="1">
        <v>4828.0</v>
      </c>
      <c r="H5638" s="1">
        <v>-2.0</v>
      </c>
      <c r="I5638" s="1" t="s">
        <v>6232</v>
      </c>
      <c r="J5638" s="5">
        <v>2.0</v>
      </c>
    </row>
    <row r="5639" hidden="1">
      <c r="A5639" s="1" t="s">
        <v>6233</v>
      </c>
      <c r="B5639" s="1">
        <v>488749.0</v>
      </c>
      <c r="C5639" s="1">
        <v>2.0</v>
      </c>
      <c r="D5639" s="1">
        <v>-2.0</v>
      </c>
      <c r="E5639" s="1">
        <f t="shared" si="1"/>
        <v>24</v>
      </c>
      <c r="F5639" s="1" t="str">
        <f>VLOOKUP(E5639,State_code!$B$1:$C$56, 2, FALSE)</f>
        <v>MD</v>
      </c>
      <c r="G5639" s="1">
        <v>2403.0</v>
      </c>
      <c r="H5639" s="1">
        <v>-2.0</v>
      </c>
      <c r="I5639" s="1" t="s">
        <v>6233</v>
      </c>
      <c r="J5639" s="5">
        <v>2.0</v>
      </c>
    </row>
    <row r="5640" hidden="1">
      <c r="A5640" s="1" t="s">
        <v>6234</v>
      </c>
      <c r="B5640" s="1">
        <v>488776.0</v>
      </c>
      <c r="C5640" s="1">
        <v>3.0</v>
      </c>
      <c r="D5640" s="1">
        <v>26.0</v>
      </c>
      <c r="E5640" s="1">
        <f t="shared" si="1"/>
        <v>18</v>
      </c>
      <c r="F5640" s="1" t="str">
        <f>VLOOKUP(E5640,State_code!$B$1:$C$56, 2, FALSE)</f>
        <v>IN</v>
      </c>
      <c r="G5640" s="1">
        <v>1802.0</v>
      </c>
      <c r="H5640" s="1">
        <v>-2.0</v>
      </c>
      <c r="I5640" s="1" t="s">
        <v>6234</v>
      </c>
      <c r="J5640" s="5">
        <v>2.0</v>
      </c>
    </row>
    <row r="5641" hidden="1">
      <c r="A5641" s="1" t="s">
        <v>6235</v>
      </c>
      <c r="B5641" s="1">
        <v>488785.0</v>
      </c>
      <c r="C5641" s="1">
        <v>8.0</v>
      </c>
      <c r="D5641" s="1">
        <v>22.0</v>
      </c>
      <c r="E5641" s="1">
        <f t="shared" si="1"/>
        <v>6</v>
      </c>
      <c r="F5641" s="1" t="str">
        <f>VLOOKUP(E5641,State_code!$B$1:$C$56, 2, FALSE)</f>
        <v>CA</v>
      </c>
      <c r="G5641" s="1">
        <v>650.0</v>
      </c>
      <c r="H5641" s="1">
        <v>110.0</v>
      </c>
      <c r="I5641" s="1" t="s">
        <v>6235</v>
      </c>
      <c r="J5641" s="5">
        <v>2.0</v>
      </c>
    </row>
    <row r="5642" hidden="1">
      <c r="A5642" s="1" t="s">
        <v>6236</v>
      </c>
      <c r="B5642" s="1">
        <v>488800.0</v>
      </c>
      <c r="C5642" s="1">
        <v>8.0</v>
      </c>
      <c r="D5642" s="1">
        <v>32.0</v>
      </c>
      <c r="E5642" s="1">
        <f t="shared" si="1"/>
        <v>6</v>
      </c>
      <c r="F5642" s="1" t="str">
        <f>VLOOKUP(E5642,State_code!$B$1:$C$56, 2, FALSE)</f>
        <v>CA</v>
      </c>
      <c r="G5642" s="1">
        <v>609.0</v>
      </c>
      <c r="H5642" s="1">
        <v>-2.0</v>
      </c>
      <c r="I5642" s="1" t="s">
        <v>6236</v>
      </c>
      <c r="J5642" s="5">
        <v>3.0</v>
      </c>
    </row>
    <row r="5643" hidden="1">
      <c r="A5643" s="1" t="s">
        <v>6237</v>
      </c>
      <c r="B5643" s="1">
        <v>488837.0</v>
      </c>
      <c r="C5643" s="1">
        <v>3.0</v>
      </c>
      <c r="D5643" s="1">
        <v>-2.0</v>
      </c>
      <c r="E5643" s="1">
        <f t="shared" si="1"/>
        <v>26</v>
      </c>
      <c r="F5643" s="1" t="str">
        <f>VLOOKUP(E5643,State_code!$B$1:$C$56, 2, FALSE)</f>
        <v>MI</v>
      </c>
      <c r="G5643" s="1">
        <v>2610.0</v>
      </c>
      <c r="H5643" s="1">
        <v>-2.0</v>
      </c>
      <c r="I5643" s="1" t="s">
        <v>6237</v>
      </c>
      <c r="J5643" s="5">
        <v>1.0</v>
      </c>
    </row>
    <row r="5644" hidden="1">
      <c r="A5644" s="1" t="s">
        <v>6238</v>
      </c>
      <c r="B5644" s="1">
        <v>488846.0</v>
      </c>
      <c r="C5644" s="1">
        <v>8.0</v>
      </c>
      <c r="D5644" s="1">
        <v>18.0</v>
      </c>
      <c r="E5644" s="1">
        <f t="shared" si="1"/>
        <v>6</v>
      </c>
      <c r="F5644" s="1" t="str">
        <f>VLOOKUP(E5644,State_code!$B$1:$C$56, 2, FALSE)</f>
        <v>CA</v>
      </c>
      <c r="G5644" s="1">
        <v>628.0</v>
      </c>
      <c r="H5644" s="1">
        <v>-2.0</v>
      </c>
      <c r="I5644" s="1" t="s">
        <v>6238</v>
      </c>
      <c r="J5644" s="5">
        <v>2.0</v>
      </c>
    </row>
    <row r="5645" hidden="1">
      <c r="A5645" s="1" t="s">
        <v>6239</v>
      </c>
      <c r="B5645" s="1">
        <v>488891.0</v>
      </c>
      <c r="C5645" s="1">
        <v>5.0</v>
      </c>
      <c r="D5645" s="1">
        <v>-2.0</v>
      </c>
      <c r="E5645" s="1">
        <f t="shared" si="1"/>
        <v>12</v>
      </c>
      <c r="F5645" s="1" t="str">
        <f>VLOOKUP(E5645,State_code!$B$1:$C$56, 2, FALSE)</f>
        <v>FL</v>
      </c>
      <c r="G5645" s="1">
        <v>1228.0</v>
      </c>
      <c r="H5645" s="1">
        <v>-2.0</v>
      </c>
      <c r="I5645" s="1" t="s">
        <v>6239</v>
      </c>
      <c r="J5645" s="5">
        <v>2.0</v>
      </c>
    </row>
    <row r="5646" hidden="1">
      <c r="A5646" s="1" t="s">
        <v>6240</v>
      </c>
      <c r="B5646" s="1">
        <v>488907.0</v>
      </c>
      <c r="C5646" s="1">
        <v>8.0</v>
      </c>
      <c r="D5646" s="1">
        <v>26.0</v>
      </c>
      <c r="E5646" s="1">
        <f t="shared" si="1"/>
        <v>32</v>
      </c>
      <c r="F5646" s="1" t="str">
        <f>VLOOKUP(E5646,State_code!$B$1:$C$56, 2, FALSE)</f>
        <v>NV</v>
      </c>
      <c r="G5646" s="1">
        <v>3203.0</v>
      </c>
      <c r="H5646" s="1">
        <v>-2.0</v>
      </c>
      <c r="I5646" s="1" t="s">
        <v>6240</v>
      </c>
      <c r="J5646" s="5">
        <v>2.0</v>
      </c>
    </row>
    <row r="5647" hidden="1">
      <c r="A5647" s="1" t="s">
        <v>6241</v>
      </c>
      <c r="B5647" s="1">
        <v>488916.0</v>
      </c>
      <c r="C5647" s="1">
        <v>5.0</v>
      </c>
      <c r="D5647" s="1">
        <v>-2.0</v>
      </c>
      <c r="E5647" s="1">
        <f t="shared" si="1"/>
        <v>1</v>
      </c>
      <c r="F5647" s="1" t="str">
        <f>VLOOKUP(E5647,State_code!$B$1:$C$56, 2, FALSE)</f>
        <v>AL</v>
      </c>
      <c r="G5647" s="1">
        <v>107.0</v>
      </c>
      <c r="H5647" s="1">
        <v>-2.0</v>
      </c>
      <c r="I5647" s="1" t="s">
        <v>6241</v>
      </c>
      <c r="J5647" s="5">
        <v>2.0</v>
      </c>
    </row>
    <row r="5648" hidden="1">
      <c r="A5648" s="1" t="s">
        <v>6242</v>
      </c>
      <c r="B5648" s="1">
        <v>488934.0</v>
      </c>
      <c r="C5648" s="1">
        <v>6.0</v>
      </c>
      <c r="D5648" s="1">
        <v>-2.0</v>
      </c>
      <c r="E5648" s="1">
        <f t="shared" si="1"/>
        <v>40</v>
      </c>
      <c r="F5648" s="1" t="str">
        <f>VLOOKUP(E5648,State_code!$B$1:$C$56, 2, FALSE)</f>
        <v>OK</v>
      </c>
      <c r="G5648" s="1">
        <v>4001.0</v>
      </c>
      <c r="H5648" s="1">
        <v>-2.0</v>
      </c>
      <c r="I5648" s="1" t="s">
        <v>6242</v>
      </c>
      <c r="J5648" s="5">
        <v>2.0</v>
      </c>
    </row>
    <row r="5649" hidden="1">
      <c r="A5649" s="1" t="s">
        <v>6243</v>
      </c>
      <c r="B5649" s="1">
        <v>488952.0</v>
      </c>
      <c r="C5649" s="1">
        <v>3.0</v>
      </c>
      <c r="D5649" s="1">
        <v>-2.0</v>
      </c>
      <c r="E5649" s="1">
        <f t="shared" si="1"/>
        <v>39</v>
      </c>
      <c r="F5649" s="1" t="str">
        <f>VLOOKUP(E5649,State_code!$B$1:$C$56, 2, FALSE)</f>
        <v>OH</v>
      </c>
      <c r="G5649" s="1">
        <v>3905.0</v>
      </c>
      <c r="H5649" s="1">
        <v>-2.0</v>
      </c>
      <c r="I5649" s="1" t="s">
        <v>6243</v>
      </c>
      <c r="J5649" s="5">
        <v>2.0</v>
      </c>
    </row>
    <row r="5650" hidden="1">
      <c r="A5650" s="1" t="s">
        <v>6244</v>
      </c>
      <c r="B5650" s="1">
        <v>488961.0</v>
      </c>
      <c r="C5650" s="1">
        <v>3.0</v>
      </c>
      <c r="D5650" s="1">
        <v>-2.0</v>
      </c>
      <c r="E5650" s="1">
        <f t="shared" si="1"/>
        <v>18</v>
      </c>
      <c r="F5650" s="1" t="str">
        <f>VLOOKUP(E5650,State_code!$B$1:$C$56, 2, FALSE)</f>
        <v>IN</v>
      </c>
      <c r="G5650" s="1">
        <v>1804.0</v>
      </c>
      <c r="H5650" s="1">
        <v>-2.0</v>
      </c>
      <c r="I5650" s="1" t="s">
        <v>6244</v>
      </c>
      <c r="J5650" s="5">
        <v>2.0</v>
      </c>
    </row>
    <row r="5651" hidden="1">
      <c r="A5651" s="1" t="s">
        <v>6245</v>
      </c>
      <c r="B5651" s="1">
        <v>488970.0</v>
      </c>
      <c r="C5651" s="1">
        <v>3.0</v>
      </c>
      <c r="D5651" s="1">
        <v>-2.0</v>
      </c>
      <c r="E5651" s="1">
        <f t="shared" si="1"/>
        <v>26</v>
      </c>
      <c r="F5651" s="1" t="str">
        <f>VLOOKUP(E5651,State_code!$B$1:$C$56, 2, FALSE)</f>
        <v>MI</v>
      </c>
      <c r="G5651" s="1">
        <v>2608.0</v>
      </c>
      <c r="H5651" s="1">
        <v>-2.0</v>
      </c>
      <c r="I5651" s="1" t="s">
        <v>6245</v>
      </c>
      <c r="J5651" s="5">
        <v>2.0</v>
      </c>
    </row>
    <row r="5652" hidden="1">
      <c r="A5652" s="1" t="s">
        <v>6246</v>
      </c>
      <c r="B5652" s="1">
        <v>488989.0</v>
      </c>
      <c r="C5652" s="1">
        <v>6.0</v>
      </c>
      <c r="D5652" s="1">
        <v>-2.0</v>
      </c>
      <c r="E5652" s="1">
        <f t="shared" si="1"/>
        <v>48</v>
      </c>
      <c r="F5652" s="1" t="str">
        <f>VLOOKUP(E5652,State_code!$B$1:$C$56, 2, FALSE)</f>
        <v>TX</v>
      </c>
      <c r="G5652" s="1">
        <v>4836.0</v>
      </c>
      <c r="H5652" s="1">
        <v>-2.0</v>
      </c>
      <c r="I5652" s="1" t="s">
        <v>6246</v>
      </c>
      <c r="J5652" s="5">
        <v>3.0</v>
      </c>
    </row>
    <row r="5653" hidden="1">
      <c r="A5653" s="1" t="s">
        <v>6247</v>
      </c>
      <c r="B5653" s="1">
        <v>488998.0</v>
      </c>
      <c r="C5653" s="1">
        <v>7.0</v>
      </c>
      <c r="D5653" s="1">
        <v>-2.0</v>
      </c>
      <c r="E5653" s="1">
        <f t="shared" si="1"/>
        <v>16</v>
      </c>
      <c r="F5653" s="1" t="str">
        <f>VLOOKUP(E5653,State_code!$B$1:$C$56, 2, FALSE)</f>
        <v>ID</v>
      </c>
      <c r="G5653" s="1">
        <v>1601.0</v>
      </c>
      <c r="H5653" s="1">
        <v>-2.0</v>
      </c>
      <c r="I5653" s="1" t="s">
        <v>6247</v>
      </c>
      <c r="J5653" s="5">
        <v>2.0</v>
      </c>
    </row>
    <row r="5654" hidden="1">
      <c r="A5654" s="1" t="s">
        <v>4847</v>
      </c>
      <c r="B5654" s="1">
        <v>489122.0</v>
      </c>
      <c r="C5654" s="1">
        <v>3.0</v>
      </c>
      <c r="D5654" s="1">
        <v>-2.0</v>
      </c>
      <c r="E5654" s="1">
        <f t="shared" si="1"/>
        <v>55</v>
      </c>
      <c r="F5654" s="1" t="str">
        <f>VLOOKUP(E5654,State_code!$B$1:$C$56, 2, FALSE)</f>
        <v>WI</v>
      </c>
      <c r="G5654" s="1">
        <v>5502.0</v>
      </c>
      <c r="H5654" s="1">
        <v>-2.0</v>
      </c>
      <c r="I5654" s="1" t="s">
        <v>4847</v>
      </c>
      <c r="J5654" s="5">
        <v>2.0</v>
      </c>
    </row>
    <row r="5655" hidden="1">
      <c r="A5655" s="1" t="s">
        <v>4847</v>
      </c>
      <c r="B5655" s="1">
        <v>489131.0</v>
      </c>
      <c r="C5655" s="1">
        <v>3.0</v>
      </c>
      <c r="D5655" s="1">
        <v>-2.0</v>
      </c>
      <c r="E5655" s="1">
        <f t="shared" si="1"/>
        <v>55</v>
      </c>
      <c r="F5655" s="1" t="str">
        <f>VLOOKUP(E5655,State_code!$B$1:$C$56, 2, FALSE)</f>
        <v>WI</v>
      </c>
      <c r="G5655" s="1">
        <v>5508.0</v>
      </c>
      <c r="H5655" s="1">
        <v>-2.0</v>
      </c>
      <c r="I5655" s="1" t="s">
        <v>4847</v>
      </c>
      <c r="J5655" s="5">
        <v>2.0</v>
      </c>
    </row>
    <row r="5656" hidden="1">
      <c r="A5656" s="1" t="s">
        <v>4847</v>
      </c>
      <c r="B5656" s="1">
        <v>489140.0</v>
      </c>
      <c r="C5656" s="1">
        <v>3.0</v>
      </c>
      <c r="D5656" s="1">
        <v>-2.0</v>
      </c>
      <c r="E5656" s="1">
        <f t="shared" si="1"/>
        <v>55</v>
      </c>
      <c r="F5656" s="1" t="str">
        <f>VLOOKUP(E5656,State_code!$B$1:$C$56, 2, FALSE)</f>
        <v>WI</v>
      </c>
      <c r="G5656" s="1">
        <v>5508.0</v>
      </c>
      <c r="H5656" s="1">
        <v>-2.0</v>
      </c>
      <c r="I5656" s="1" t="s">
        <v>4847</v>
      </c>
      <c r="J5656" s="5">
        <v>2.0</v>
      </c>
    </row>
    <row r="5657" hidden="1">
      <c r="A5657" s="1" t="s">
        <v>6248</v>
      </c>
      <c r="B5657" s="1">
        <v>489159.0</v>
      </c>
      <c r="C5657" s="1">
        <v>5.0</v>
      </c>
      <c r="D5657" s="1">
        <v>-2.0</v>
      </c>
      <c r="E5657" s="1">
        <f t="shared" si="1"/>
        <v>45</v>
      </c>
      <c r="F5657" s="1" t="str">
        <f>VLOOKUP(E5657,State_code!$B$1:$C$56, 2, FALSE)</f>
        <v>SC</v>
      </c>
      <c r="G5657" s="1">
        <v>4501.0</v>
      </c>
      <c r="H5657" s="1">
        <v>-2.0</v>
      </c>
      <c r="I5657" s="1" t="s">
        <v>6248</v>
      </c>
      <c r="J5657" s="5">
        <v>2.0</v>
      </c>
    </row>
    <row r="5658" hidden="1">
      <c r="A5658" s="1" t="s">
        <v>2825</v>
      </c>
      <c r="B5658" s="1">
        <v>489201.0</v>
      </c>
      <c r="C5658" s="1">
        <v>8.0</v>
      </c>
      <c r="D5658" s="1">
        <v>3.0</v>
      </c>
      <c r="E5658" s="1">
        <f t="shared" si="1"/>
        <v>6</v>
      </c>
      <c r="F5658" s="1" t="str">
        <f>VLOOKUP(E5658,State_code!$B$1:$C$56, 2, FALSE)</f>
        <v>CA</v>
      </c>
      <c r="G5658" s="1">
        <v>605.0</v>
      </c>
      <c r="H5658" s="1">
        <v>-2.0</v>
      </c>
      <c r="I5658" s="1" t="s">
        <v>2825</v>
      </c>
      <c r="J5658" s="5">
        <v>2.0</v>
      </c>
    </row>
    <row r="5659" hidden="1">
      <c r="A5659" s="1" t="s">
        <v>6249</v>
      </c>
      <c r="B5659" s="1">
        <v>489238.0</v>
      </c>
      <c r="C5659" s="1">
        <v>5.0</v>
      </c>
      <c r="D5659" s="1">
        <v>-2.0</v>
      </c>
      <c r="E5659" s="1">
        <f t="shared" si="1"/>
        <v>12</v>
      </c>
      <c r="F5659" s="1" t="str">
        <f>VLOOKUP(E5659,State_code!$B$1:$C$56, 2, FALSE)</f>
        <v>FL</v>
      </c>
      <c r="G5659" s="1">
        <v>1223.0</v>
      </c>
      <c r="H5659" s="1">
        <v>-2.0</v>
      </c>
      <c r="I5659" s="1" t="s">
        <v>6249</v>
      </c>
      <c r="J5659" s="5">
        <v>3.0</v>
      </c>
    </row>
    <row r="5660" hidden="1">
      <c r="A5660" s="1" t="s">
        <v>6250</v>
      </c>
      <c r="B5660" s="1">
        <v>489247.0</v>
      </c>
      <c r="C5660" s="1">
        <v>7.0</v>
      </c>
      <c r="D5660" s="1">
        <v>-2.0</v>
      </c>
      <c r="E5660" s="1">
        <f t="shared" si="1"/>
        <v>49</v>
      </c>
      <c r="F5660" s="1" t="str">
        <f>VLOOKUP(E5660,State_code!$B$1:$C$56, 2, FALSE)</f>
        <v>UT</v>
      </c>
      <c r="G5660" s="1">
        <v>4902.0</v>
      </c>
      <c r="H5660" s="1">
        <v>-2.0</v>
      </c>
      <c r="I5660" s="1" t="s">
        <v>6250</v>
      </c>
      <c r="J5660" s="5">
        <v>2.0</v>
      </c>
    </row>
    <row r="5661" hidden="1">
      <c r="A5661" s="1" t="s">
        <v>6251</v>
      </c>
      <c r="B5661" s="1">
        <v>489256.0</v>
      </c>
      <c r="C5661" s="1">
        <v>9.0</v>
      </c>
      <c r="D5661" s="1">
        <v>-2.0</v>
      </c>
      <c r="E5661" s="1">
        <f t="shared" si="1"/>
        <v>72</v>
      </c>
      <c r="F5661" s="1" t="str">
        <f>VLOOKUP(E5661,State_code!$B$1:$C$56, 2, FALSE)</f>
        <v>PR</v>
      </c>
      <c r="G5661" s="1">
        <v>7298.0</v>
      </c>
      <c r="H5661" s="1">
        <v>-2.0</v>
      </c>
      <c r="I5661" s="1" t="s">
        <v>6251</v>
      </c>
      <c r="J5661" s="5">
        <v>2.0</v>
      </c>
    </row>
    <row r="5662" hidden="1">
      <c r="A5662" s="1" t="s">
        <v>6252</v>
      </c>
      <c r="B5662" s="1">
        <v>489283.0</v>
      </c>
      <c r="C5662" s="1">
        <v>6.0</v>
      </c>
      <c r="D5662" s="1">
        <v>10.0</v>
      </c>
      <c r="E5662" s="1">
        <f t="shared" si="1"/>
        <v>48</v>
      </c>
      <c r="F5662" s="1" t="str">
        <f>VLOOKUP(E5662,State_code!$B$1:$C$56, 2, FALSE)</f>
        <v>TX</v>
      </c>
      <c r="G5662" s="1">
        <v>4815.0</v>
      </c>
      <c r="H5662" s="1">
        <v>-2.0</v>
      </c>
      <c r="I5662" s="1" t="s">
        <v>6252</v>
      </c>
      <c r="J5662" s="5">
        <v>2.0</v>
      </c>
    </row>
    <row r="5663" hidden="1">
      <c r="A5663" s="1" t="s">
        <v>6253</v>
      </c>
      <c r="B5663" s="1">
        <v>489335.0</v>
      </c>
      <c r="C5663" s="1">
        <v>8.0</v>
      </c>
      <c r="D5663" s="1">
        <v>-2.0</v>
      </c>
      <c r="E5663" s="1">
        <f t="shared" si="1"/>
        <v>6</v>
      </c>
      <c r="F5663" s="1" t="str">
        <f>VLOOKUP(E5663,State_code!$B$1:$C$56, 2, FALSE)</f>
        <v>CA</v>
      </c>
      <c r="G5663" s="1">
        <v>612.0</v>
      </c>
      <c r="H5663" s="1">
        <v>-2.0</v>
      </c>
      <c r="I5663" s="1" t="s">
        <v>6253</v>
      </c>
      <c r="J5663" s="5">
        <v>2.0</v>
      </c>
    </row>
    <row r="5664" hidden="1">
      <c r="A5664" s="1" t="s">
        <v>6254</v>
      </c>
      <c r="B5664" s="1">
        <v>489344.0</v>
      </c>
      <c r="C5664" s="1">
        <v>5.0</v>
      </c>
      <c r="D5664" s="1">
        <v>26.0</v>
      </c>
      <c r="E5664" s="1">
        <f t="shared" si="1"/>
        <v>37</v>
      </c>
      <c r="F5664" s="1" t="str">
        <f>VLOOKUP(E5664,State_code!$B$1:$C$56, 2, FALSE)</f>
        <v>NC</v>
      </c>
      <c r="G5664" s="1">
        <v>3714.0</v>
      </c>
      <c r="H5664" s="1">
        <v>-2.0</v>
      </c>
      <c r="I5664" s="1" t="s">
        <v>6254</v>
      </c>
      <c r="J5664" s="5">
        <v>2.0</v>
      </c>
    </row>
    <row r="5665" hidden="1">
      <c r="A5665" s="1" t="s">
        <v>6255</v>
      </c>
      <c r="B5665" s="1">
        <v>489353.0</v>
      </c>
      <c r="C5665" s="1">
        <v>8.0</v>
      </c>
      <c r="D5665" s="1">
        <v>26.0</v>
      </c>
      <c r="E5665" s="1">
        <f t="shared" si="1"/>
        <v>6</v>
      </c>
      <c r="F5665" s="1" t="str">
        <f>VLOOKUP(E5665,State_code!$B$1:$C$56, 2, FALSE)</f>
        <v>CA</v>
      </c>
      <c r="G5665" s="1">
        <v>606.0</v>
      </c>
      <c r="H5665" s="1">
        <v>-2.0</v>
      </c>
      <c r="I5665" s="1" t="s">
        <v>6255</v>
      </c>
      <c r="J5665" s="5">
        <v>2.0</v>
      </c>
    </row>
    <row r="5666" hidden="1">
      <c r="A5666" s="1" t="s">
        <v>1528</v>
      </c>
      <c r="B5666" s="1">
        <v>489371.0</v>
      </c>
      <c r="C5666" s="1">
        <v>8.0</v>
      </c>
      <c r="D5666" s="1">
        <v>-2.0</v>
      </c>
      <c r="E5666" s="1">
        <f t="shared" si="1"/>
        <v>6</v>
      </c>
      <c r="F5666" s="1" t="str">
        <f>VLOOKUP(E5666,State_code!$B$1:$C$56, 2, FALSE)</f>
        <v>CA</v>
      </c>
      <c r="G5666" s="1">
        <v>639.0</v>
      </c>
      <c r="H5666" s="1">
        <v>-2.0</v>
      </c>
      <c r="I5666" s="1" t="s">
        <v>1528</v>
      </c>
      <c r="J5666" s="5">
        <v>1.0</v>
      </c>
    </row>
    <row r="5667" hidden="1">
      <c r="A5667" s="1" t="s">
        <v>6256</v>
      </c>
      <c r="B5667" s="1">
        <v>489779.0</v>
      </c>
      <c r="C5667" s="1">
        <v>3.0</v>
      </c>
      <c r="D5667" s="1">
        <v>17.0</v>
      </c>
      <c r="E5667" s="1">
        <f t="shared" si="1"/>
        <v>18</v>
      </c>
      <c r="F5667" s="1" t="str">
        <f>VLOOKUP(E5667,State_code!$B$1:$C$56, 2, FALSE)</f>
        <v>IN</v>
      </c>
      <c r="G5667" s="1">
        <v>1804.0</v>
      </c>
      <c r="H5667" s="1">
        <v>-2.0</v>
      </c>
      <c r="I5667" s="1" t="s">
        <v>6256</v>
      </c>
      <c r="J5667" s="5">
        <v>1.0</v>
      </c>
    </row>
    <row r="5668" hidden="1">
      <c r="A5668" s="1" t="s">
        <v>6257</v>
      </c>
      <c r="B5668" s="1">
        <v>489812.0</v>
      </c>
      <c r="C5668" s="1">
        <v>7.0</v>
      </c>
      <c r="D5668" s="1">
        <v>10.0</v>
      </c>
      <c r="E5668" s="1">
        <f t="shared" si="1"/>
        <v>30</v>
      </c>
      <c r="F5668" s="1" t="str">
        <f>VLOOKUP(E5668,State_code!$B$1:$C$56, 2, FALSE)</f>
        <v>MT</v>
      </c>
      <c r="G5668" s="1">
        <v>3001.0</v>
      </c>
      <c r="H5668" s="1">
        <v>-2.0</v>
      </c>
      <c r="I5668" s="1" t="s">
        <v>6257</v>
      </c>
      <c r="J5668" s="5">
        <v>2.0</v>
      </c>
    </row>
    <row r="5669" hidden="1">
      <c r="A5669" s="1" t="s">
        <v>1176</v>
      </c>
      <c r="B5669" s="1">
        <v>489830.0</v>
      </c>
      <c r="C5669" s="1">
        <v>5.0</v>
      </c>
      <c r="D5669" s="1">
        <v>-2.0</v>
      </c>
      <c r="E5669" s="1">
        <f t="shared" si="1"/>
        <v>5</v>
      </c>
      <c r="F5669" s="1" t="str">
        <f>VLOOKUP(E5669,State_code!$B$1:$C$56, 2, FALSE)</f>
        <v>AR</v>
      </c>
      <c r="G5669" s="1">
        <v>501.0</v>
      </c>
      <c r="H5669" s="1">
        <v>-2.0</v>
      </c>
      <c r="I5669" s="1" t="s">
        <v>1176</v>
      </c>
      <c r="J5669" s="5">
        <v>3.0</v>
      </c>
    </row>
    <row r="5670" hidden="1">
      <c r="A5670" s="1" t="s">
        <v>6258</v>
      </c>
      <c r="B5670" s="1">
        <v>489858.0</v>
      </c>
      <c r="C5670" s="1">
        <v>8.0</v>
      </c>
      <c r="D5670" s="1">
        <v>26.0</v>
      </c>
      <c r="E5670" s="1">
        <f t="shared" si="1"/>
        <v>6</v>
      </c>
      <c r="F5670" s="1" t="str">
        <f>VLOOKUP(E5670,State_code!$B$1:$C$56, 2, FALSE)</f>
        <v>CA</v>
      </c>
      <c r="G5670" s="1">
        <v>630.0</v>
      </c>
      <c r="H5670" s="1">
        <v>-2.0</v>
      </c>
      <c r="I5670" s="1" t="s">
        <v>6258</v>
      </c>
      <c r="J5670" s="5">
        <v>1.0</v>
      </c>
    </row>
    <row r="5671" hidden="1">
      <c r="A5671" s="1" t="s">
        <v>6259</v>
      </c>
      <c r="B5671" s="1">
        <v>489937.0</v>
      </c>
      <c r="C5671" s="1">
        <v>5.0</v>
      </c>
      <c r="D5671" s="1">
        <v>20.0</v>
      </c>
      <c r="E5671" s="1">
        <f t="shared" si="1"/>
        <v>37</v>
      </c>
      <c r="F5671" s="1" t="str">
        <f>VLOOKUP(E5671,State_code!$B$1:$C$56, 2, FALSE)</f>
        <v>NC</v>
      </c>
      <c r="G5671" s="1">
        <v>3705.0</v>
      </c>
      <c r="H5671" s="1">
        <v>108.0</v>
      </c>
      <c r="I5671" s="1" t="s">
        <v>6259</v>
      </c>
      <c r="J5671" s="5">
        <v>1.0</v>
      </c>
    </row>
    <row r="5672" hidden="1">
      <c r="A5672" s="1" t="s">
        <v>6260</v>
      </c>
      <c r="B5672" s="1">
        <v>490018.0</v>
      </c>
      <c r="C5672" s="1">
        <v>5.0</v>
      </c>
      <c r="D5672" s="1">
        <v>-2.0</v>
      </c>
      <c r="E5672" s="1">
        <f t="shared" si="1"/>
        <v>12</v>
      </c>
      <c r="F5672" s="1" t="str">
        <f>VLOOKUP(E5672,State_code!$B$1:$C$56, 2, FALSE)</f>
        <v>FL</v>
      </c>
      <c r="G5672" s="1">
        <v>1214.0</v>
      </c>
      <c r="H5672" s="1">
        <v>-2.0</v>
      </c>
      <c r="I5672" s="1" t="s">
        <v>6260</v>
      </c>
      <c r="J5672" s="5">
        <v>2.0</v>
      </c>
    </row>
    <row r="5673" hidden="1">
      <c r="A5673" s="1" t="s">
        <v>6261</v>
      </c>
      <c r="B5673" s="1">
        <v>490045.0</v>
      </c>
      <c r="C5673" s="1">
        <v>8.0</v>
      </c>
      <c r="D5673" s="1">
        <v>24.0</v>
      </c>
      <c r="E5673" s="1">
        <f t="shared" si="1"/>
        <v>6</v>
      </c>
      <c r="F5673" s="1" t="str">
        <f>VLOOKUP(E5673,State_code!$B$1:$C$56, 2, FALSE)</f>
        <v>CA</v>
      </c>
      <c r="G5673" s="1">
        <v>638.0</v>
      </c>
      <c r="H5673" s="1">
        <v>66.0</v>
      </c>
      <c r="I5673" s="1" t="s">
        <v>6261</v>
      </c>
      <c r="J5673" s="5">
        <v>4.0</v>
      </c>
    </row>
    <row r="5674" hidden="1">
      <c r="A5674" s="1" t="s">
        <v>6262</v>
      </c>
      <c r="B5674" s="1">
        <v>490054.0</v>
      </c>
      <c r="C5674" s="1">
        <v>5.0</v>
      </c>
      <c r="D5674" s="1">
        <v>26.0</v>
      </c>
      <c r="E5674" s="1">
        <f t="shared" si="1"/>
        <v>12</v>
      </c>
      <c r="F5674" s="1" t="str">
        <f>VLOOKUP(E5674,State_code!$B$1:$C$56, 2, FALSE)</f>
        <v>FL</v>
      </c>
      <c r="G5674" s="1">
        <v>1220.0</v>
      </c>
      <c r="H5674" s="1">
        <v>-2.0</v>
      </c>
      <c r="I5674" s="1" t="s">
        <v>6262</v>
      </c>
      <c r="J5674" s="5">
        <v>2.0</v>
      </c>
    </row>
    <row r="5675" hidden="1">
      <c r="A5675" s="1" t="s">
        <v>6263</v>
      </c>
      <c r="B5675" s="1">
        <v>490081.0</v>
      </c>
      <c r="C5675" s="1">
        <v>8.0</v>
      </c>
      <c r="D5675" s="1">
        <v>24.0</v>
      </c>
      <c r="E5675" s="1">
        <f t="shared" si="1"/>
        <v>6</v>
      </c>
      <c r="F5675" s="1" t="str">
        <f>VLOOKUP(E5675,State_code!$B$1:$C$56, 2, FALSE)</f>
        <v>CA</v>
      </c>
      <c r="G5675" s="1">
        <v>643.0</v>
      </c>
      <c r="H5675" s="1">
        <v>89.0</v>
      </c>
      <c r="I5675" s="1" t="s">
        <v>6263</v>
      </c>
      <c r="J5675" s="5">
        <v>2.0</v>
      </c>
    </row>
    <row r="5676" hidden="1">
      <c r="A5676" s="1" t="s">
        <v>6264</v>
      </c>
      <c r="B5676" s="1">
        <v>490090.0</v>
      </c>
      <c r="C5676" s="1">
        <v>5.0</v>
      </c>
      <c r="D5676" s="1">
        <v>-2.0</v>
      </c>
      <c r="E5676" s="1">
        <f t="shared" si="1"/>
        <v>12</v>
      </c>
      <c r="F5676" s="1" t="str">
        <f>VLOOKUP(E5676,State_code!$B$1:$C$56, 2, FALSE)</f>
        <v>FL</v>
      </c>
      <c r="G5676" s="1">
        <v>1202.0</v>
      </c>
      <c r="H5676" s="1">
        <v>-2.0</v>
      </c>
      <c r="I5676" s="1" t="s">
        <v>6264</v>
      </c>
      <c r="J5676" s="5">
        <v>2.0</v>
      </c>
    </row>
    <row r="5677" hidden="1">
      <c r="A5677" s="1" t="s">
        <v>6265</v>
      </c>
      <c r="B5677" s="1">
        <v>490106.0</v>
      </c>
      <c r="C5677" s="1">
        <v>5.0</v>
      </c>
      <c r="D5677" s="1">
        <v>26.0</v>
      </c>
      <c r="E5677" s="1">
        <f t="shared" si="1"/>
        <v>51</v>
      </c>
      <c r="F5677" s="1" t="str">
        <f>VLOOKUP(E5677,State_code!$B$1:$C$56, 2, FALSE)</f>
        <v>VA</v>
      </c>
      <c r="G5677" s="1">
        <v>5111.0</v>
      </c>
      <c r="H5677" s="1">
        <v>-2.0</v>
      </c>
      <c r="I5677" s="1" t="s">
        <v>6265</v>
      </c>
      <c r="J5677" s="5">
        <v>2.0</v>
      </c>
    </row>
    <row r="5678" hidden="1">
      <c r="A5678" s="1" t="s">
        <v>6266</v>
      </c>
      <c r="B5678" s="1">
        <v>490115.0</v>
      </c>
      <c r="C5678" s="1">
        <v>5.0</v>
      </c>
      <c r="D5678" s="1">
        <v>-2.0</v>
      </c>
      <c r="E5678" s="1">
        <f t="shared" si="1"/>
        <v>47</v>
      </c>
      <c r="F5678" s="1" t="str">
        <f>VLOOKUP(E5678,State_code!$B$1:$C$56, 2, FALSE)</f>
        <v>TN</v>
      </c>
      <c r="G5678" s="1">
        <v>4707.0</v>
      </c>
      <c r="H5678" s="1">
        <v>-2.0</v>
      </c>
      <c r="I5678" s="1" t="s">
        <v>6266</v>
      </c>
      <c r="J5678" s="5">
        <v>3.0</v>
      </c>
    </row>
    <row r="5679" hidden="1">
      <c r="A5679" s="1" t="s">
        <v>6267</v>
      </c>
      <c r="B5679" s="1">
        <v>490124.0</v>
      </c>
      <c r="C5679" s="1">
        <v>8.0</v>
      </c>
      <c r="D5679" s="1">
        <v>30.0</v>
      </c>
      <c r="E5679" s="1">
        <f t="shared" si="1"/>
        <v>6</v>
      </c>
      <c r="F5679" s="1" t="str">
        <f>VLOOKUP(E5679,State_code!$B$1:$C$56, 2, FALSE)</f>
        <v>CA</v>
      </c>
      <c r="G5679" s="1">
        <v>629.0</v>
      </c>
      <c r="H5679" s="1">
        <v>-2.0</v>
      </c>
      <c r="I5679" s="1" t="s">
        <v>6267</v>
      </c>
      <c r="J5679" s="5">
        <v>2.0</v>
      </c>
    </row>
    <row r="5680" hidden="1">
      <c r="A5680" s="1" t="s">
        <v>6268</v>
      </c>
      <c r="B5680" s="1">
        <v>490133.0</v>
      </c>
      <c r="C5680" s="1">
        <v>8.0</v>
      </c>
      <c r="D5680" s="1">
        <v>29.0</v>
      </c>
      <c r="E5680" s="1">
        <f t="shared" si="1"/>
        <v>6</v>
      </c>
      <c r="F5680" s="1" t="str">
        <f>VLOOKUP(E5680,State_code!$B$1:$C$56, 2, FALSE)</f>
        <v>CA</v>
      </c>
      <c r="G5680" s="1">
        <v>647.0</v>
      </c>
      <c r="H5680" s="1">
        <v>-2.0</v>
      </c>
      <c r="I5680" s="1" t="s">
        <v>6268</v>
      </c>
      <c r="J5680" s="5">
        <v>3.0</v>
      </c>
    </row>
    <row r="5681" hidden="1">
      <c r="A5681" s="1" t="s">
        <v>6269</v>
      </c>
      <c r="B5681" s="1">
        <v>490142.0</v>
      </c>
      <c r="C5681" s="1">
        <v>5.0</v>
      </c>
      <c r="D5681" s="1">
        <v>-2.0</v>
      </c>
      <c r="E5681" s="1">
        <f t="shared" si="1"/>
        <v>12</v>
      </c>
      <c r="F5681" s="1" t="str">
        <f>VLOOKUP(E5681,State_code!$B$1:$C$56, 2, FALSE)</f>
        <v>FL</v>
      </c>
      <c r="G5681" s="1">
        <v>1202.0</v>
      </c>
      <c r="H5681" s="1">
        <v>-2.0</v>
      </c>
      <c r="I5681" s="1" t="s">
        <v>6269</v>
      </c>
      <c r="J5681" s="5">
        <v>3.0</v>
      </c>
    </row>
    <row r="5682" hidden="1">
      <c r="A5682" s="1" t="s">
        <v>6270</v>
      </c>
      <c r="B5682" s="1">
        <v>490151.0</v>
      </c>
      <c r="C5682" s="1">
        <v>5.0</v>
      </c>
      <c r="D5682" s="1">
        <v>-2.0</v>
      </c>
      <c r="E5682" s="1">
        <f t="shared" si="1"/>
        <v>47</v>
      </c>
      <c r="F5682" s="1" t="str">
        <f>VLOOKUP(E5682,State_code!$B$1:$C$56, 2, FALSE)</f>
        <v>TN</v>
      </c>
      <c r="G5682" s="1">
        <v>4704.0</v>
      </c>
      <c r="H5682" s="1">
        <v>-2.0</v>
      </c>
      <c r="I5682" s="1" t="s">
        <v>6270</v>
      </c>
      <c r="J5682" s="5">
        <v>3.0</v>
      </c>
    </row>
    <row r="5683" hidden="1">
      <c r="A5683" s="1" t="s">
        <v>6271</v>
      </c>
      <c r="B5683" s="1">
        <v>490160.0</v>
      </c>
      <c r="C5683" s="1">
        <v>8.0</v>
      </c>
      <c r="D5683" s="1">
        <v>-2.0</v>
      </c>
      <c r="E5683" s="1">
        <f t="shared" si="1"/>
        <v>6</v>
      </c>
      <c r="F5683" s="1" t="str">
        <f>VLOOKUP(E5683,State_code!$B$1:$C$56, 2, FALSE)</f>
        <v>CA</v>
      </c>
      <c r="G5683" s="1">
        <v>606.0</v>
      </c>
      <c r="H5683" s="1">
        <v>-2.0</v>
      </c>
      <c r="I5683" s="1" t="s">
        <v>6271</v>
      </c>
      <c r="J5683" s="5">
        <v>3.0</v>
      </c>
    </row>
    <row r="5684" hidden="1">
      <c r="A5684" s="1" t="s">
        <v>6272</v>
      </c>
      <c r="B5684" s="1">
        <v>490197.0</v>
      </c>
      <c r="C5684" s="1">
        <v>8.0</v>
      </c>
      <c r="D5684" s="1">
        <v>-2.0</v>
      </c>
      <c r="E5684" s="1">
        <f t="shared" si="1"/>
        <v>6</v>
      </c>
      <c r="F5684" s="1" t="str">
        <f>VLOOKUP(E5684,State_code!$B$1:$C$56, 2, FALSE)</f>
        <v>CA</v>
      </c>
      <c r="G5684" s="1">
        <v>631.0</v>
      </c>
      <c r="H5684" s="1">
        <v>-2.0</v>
      </c>
      <c r="I5684" s="1" t="s">
        <v>6272</v>
      </c>
      <c r="J5684" s="5">
        <v>3.0</v>
      </c>
    </row>
    <row r="5685" hidden="1">
      <c r="A5685" s="1" t="s">
        <v>6273</v>
      </c>
      <c r="B5685" s="1">
        <v>490203.0</v>
      </c>
      <c r="C5685" s="1">
        <v>4.0</v>
      </c>
      <c r="D5685" s="1">
        <v>10.0</v>
      </c>
      <c r="E5685" s="1">
        <f t="shared" si="1"/>
        <v>29</v>
      </c>
      <c r="F5685" s="1" t="str">
        <f>VLOOKUP(E5685,State_code!$B$1:$C$56, 2, FALSE)</f>
        <v>MO</v>
      </c>
      <c r="G5685" s="1">
        <v>2904.0</v>
      </c>
      <c r="H5685" s="1">
        <v>-2.0</v>
      </c>
      <c r="I5685" s="1" t="s">
        <v>6273</v>
      </c>
      <c r="J5685" s="5">
        <v>2.0</v>
      </c>
    </row>
    <row r="5686" hidden="1">
      <c r="A5686" s="1" t="s">
        <v>6274</v>
      </c>
      <c r="B5686" s="1">
        <v>490221.0</v>
      </c>
      <c r="C5686" s="1">
        <v>5.0</v>
      </c>
      <c r="D5686" s="1">
        <v>-2.0</v>
      </c>
      <c r="E5686" s="1">
        <f t="shared" si="1"/>
        <v>13</v>
      </c>
      <c r="F5686" s="1" t="str">
        <f>VLOOKUP(E5686,State_code!$B$1:$C$56, 2, FALSE)</f>
        <v>GA</v>
      </c>
      <c r="G5686" s="1">
        <v>1306.0</v>
      </c>
      <c r="H5686" s="1">
        <v>-2.0</v>
      </c>
      <c r="I5686" s="1" t="s">
        <v>6274</v>
      </c>
      <c r="J5686" s="5">
        <v>2.0</v>
      </c>
    </row>
    <row r="5687" hidden="1">
      <c r="A5687" s="1" t="s">
        <v>6275</v>
      </c>
      <c r="B5687" s="1">
        <v>490230.0</v>
      </c>
      <c r="C5687" s="1">
        <v>5.0</v>
      </c>
      <c r="D5687" s="1">
        <v>24.0</v>
      </c>
      <c r="E5687" s="1">
        <f t="shared" si="1"/>
        <v>13</v>
      </c>
      <c r="F5687" s="1" t="str">
        <f>VLOOKUP(E5687,State_code!$B$1:$C$56, 2, FALSE)</f>
        <v>GA</v>
      </c>
      <c r="G5687" s="1">
        <v>1307.0</v>
      </c>
      <c r="H5687" s="1">
        <v>103.0</v>
      </c>
      <c r="I5687" s="1" t="s">
        <v>6275</v>
      </c>
      <c r="J5687" s="5">
        <v>2.0</v>
      </c>
    </row>
    <row r="5688" hidden="1">
      <c r="A5688" s="1" t="s">
        <v>6276</v>
      </c>
      <c r="B5688" s="1">
        <v>490249.0</v>
      </c>
      <c r="C5688" s="1">
        <v>2.0</v>
      </c>
      <c r="D5688" s="1">
        <v>-2.0</v>
      </c>
      <c r="E5688" s="1">
        <f t="shared" si="1"/>
        <v>34</v>
      </c>
      <c r="F5688" s="1" t="str">
        <f>VLOOKUP(E5688,State_code!$B$1:$C$56, 2, FALSE)</f>
        <v>NJ</v>
      </c>
      <c r="G5688" s="1">
        <v>3409.0</v>
      </c>
      <c r="H5688" s="1">
        <v>-2.0</v>
      </c>
      <c r="I5688" s="1" t="s">
        <v>6276</v>
      </c>
      <c r="J5688" s="5">
        <v>2.0</v>
      </c>
    </row>
    <row r="5689" hidden="1">
      <c r="A5689" s="1" t="s">
        <v>6277</v>
      </c>
      <c r="B5689" s="1">
        <v>490258.0</v>
      </c>
      <c r="C5689" s="1">
        <v>2.0</v>
      </c>
      <c r="D5689" s="1">
        <v>-2.0</v>
      </c>
      <c r="E5689" s="1">
        <f t="shared" si="1"/>
        <v>42</v>
      </c>
      <c r="F5689" s="1" t="str">
        <f>VLOOKUP(E5689,State_code!$B$1:$C$56, 2, FALSE)</f>
        <v>PA</v>
      </c>
      <c r="G5689" s="1">
        <v>4206.0</v>
      </c>
      <c r="H5689" s="1">
        <v>-2.0</v>
      </c>
      <c r="I5689" s="1" t="s">
        <v>6277</v>
      </c>
      <c r="J5689" s="5">
        <v>2.0</v>
      </c>
    </row>
    <row r="5690" hidden="1">
      <c r="A5690" s="1" t="s">
        <v>6278</v>
      </c>
      <c r="B5690" s="1">
        <v>490267.0</v>
      </c>
      <c r="C5690" s="1">
        <v>5.0</v>
      </c>
      <c r="D5690" s="1">
        <v>-2.0</v>
      </c>
      <c r="E5690" s="1">
        <f t="shared" si="1"/>
        <v>47</v>
      </c>
      <c r="F5690" s="1" t="str">
        <f>VLOOKUP(E5690,State_code!$B$1:$C$56, 2, FALSE)</f>
        <v>TN</v>
      </c>
      <c r="G5690" s="1">
        <v>4705.0</v>
      </c>
      <c r="H5690" s="1">
        <v>-2.0</v>
      </c>
      <c r="I5690" s="1" t="s">
        <v>6278</v>
      </c>
      <c r="J5690" s="5">
        <v>3.0</v>
      </c>
    </row>
    <row r="5691" hidden="1">
      <c r="A5691" s="1" t="s">
        <v>6279</v>
      </c>
      <c r="B5691" s="1">
        <v>490276.0</v>
      </c>
      <c r="C5691" s="1">
        <v>2.0</v>
      </c>
      <c r="D5691" s="1">
        <v>24.0</v>
      </c>
      <c r="E5691" s="1">
        <f t="shared" si="1"/>
        <v>36</v>
      </c>
      <c r="F5691" s="1" t="str">
        <f>VLOOKUP(E5691,State_code!$B$1:$C$56, 2, FALSE)</f>
        <v>NY</v>
      </c>
      <c r="G5691" s="1">
        <v>3617.0</v>
      </c>
      <c r="H5691" s="1">
        <v>80.0</v>
      </c>
      <c r="I5691" s="1" t="s">
        <v>6279</v>
      </c>
      <c r="J5691" s="5">
        <v>2.0</v>
      </c>
    </row>
    <row r="5692" hidden="1">
      <c r="A5692" s="1" t="s">
        <v>6280</v>
      </c>
      <c r="B5692" s="1">
        <v>490285.0</v>
      </c>
      <c r="C5692" s="1">
        <v>8.0</v>
      </c>
      <c r="D5692" s="1">
        <v>11.0</v>
      </c>
      <c r="E5692" s="1">
        <f t="shared" si="1"/>
        <v>6</v>
      </c>
      <c r="F5692" s="1" t="str">
        <f>VLOOKUP(E5692,State_code!$B$1:$C$56, 2, FALSE)</f>
        <v>CA</v>
      </c>
      <c r="G5692" s="1">
        <v>650.0</v>
      </c>
      <c r="H5692" s="1">
        <v>-2.0</v>
      </c>
      <c r="I5692" s="1" t="s">
        <v>6280</v>
      </c>
      <c r="J5692" s="5">
        <v>2.0</v>
      </c>
    </row>
    <row r="5693" hidden="1">
      <c r="A5693" s="1" t="s">
        <v>6281</v>
      </c>
      <c r="B5693" s="1">
        <v>490294.0</v>
      </c>
      <c r="C5693" s="1">
        <v>8.0</v>
      </c>
      <c r="D5693" s="1">
        <v>-2.0</v>
      </c>
      <c r="E5693" s="1">
        <f t="shared" si="1"/>
        <v>53</v>
      </c>
      <c r="F5693" s="1" t="str">
        <f>VLOOKUP(E5693,State_code!$B$1:$C$56, 2, FALSE)</f>
        <v>WA</v>
      </c>
      <c r="G5693" s="1">
        <v>5304.0</v>
      </c>
      <c r="H5693" s="1">
        <v>-2.0</v>
      </c>
      <c r="I5693" s="1" t="s">
        <v>6281</v>
      </c>
      <c r="J5693" s="5">
        <v>2.0</v>
      </c>
    </row>
    <row r="5694" hidden="1">
      <c r="A5694" s="1" t="s">
        <v>6282</v>
      </c>
      <c r="B5694" s="1">
        <v>490300.0</v>
      </c>
      <c r="C5694" s="1">
        <v>2.0</v>
      </c>
      <c r="D5694" s="1">
        <v>-2.0</v>
      </c>
      <c r="E5694" s="1">
        <f t="shared" si="1"/>
        <v>34</v>
      </c>
      <c r="F5694" s="1" t="str">
        <f>VLOOKUP(E5694,State_code!$B$1:$C$56, 2, FALSE)</f>
        <v>NJ</v>
      </c>
      <c r="G5694" s="1">
        <v>3407.0</v>
      </c>
      <c r="H5694" s="1">
        <v>-2.0</v>
      </c>
      <c r="I5694" s="1" t="s">
        <v>6282</v>
      </c>
      <c r="J5694" s="5">
        <v>2.0</v>
      </c>
    </row>
    <row r="5695" hidden="1">
      <c r="A5695" s="1" t="s">
        <v>6283</v>
      </c>
      <c r="B5695" s="1">
        <v>490319.0</v>
      </c>
      <c r="C5695" s="1">
        <v>2.0</v>
      </c>
      <c r="D5695" s="1">
        <v>24.0</v>
      </c>
      <c r="E5695" s="1">
        <f t="shared" si="1"/>
        <v>34</v>
      </c>
      <c r="F5695" s="1" t="str">
        <f>VLOOKUP(E5695,State_code!$B$1:$C$56, 2, FALSE)</f>
        <v>NJ</v>
      </c>
      <c r="G5695" s="1">
        <v>3404.0</v>
      </c>
      <c r="H5695" s="1">
        <v>-2.0</v>
      </c>
      <c r="I5695" s="1" t="s">
        <v>6283</v>
      </c>
      <c r="J5695" s="5">
        <v>3.0</v>
      </c>
    </row>
    <row r="5696" hidden="1">
      <c r="A5696" s="1" t="s">
        <v>6284</v>
      </c>
      <c r="B5696" s="1">
        <v>490328.0</v>
      </c>
      <c r="C5696" s="1">
        <v>2.0</v>
      </c>
      <c r="D5696" s="1">
        <v>24.0</v>
      </c>
      <c r="E5696" s="1">
        <f t="shared" si="1"/>
        <v>36</v>
      </c>
      <c r="F5696" s="1" t="str">
        <f>VLOOKUP(E5696,State_code!$B$1:$C$56, 2, FALSE)</f>
        <v>NY</v>
      </c>
      <c r="G5696" s="1">
        <v>3617.0</v>
      </c>
      <c r="H5696" s="1">
        <v>-2.0</v>
      </c>
      <c r="I5696" s="1" t="s">
        <v>6284</v>
      </c>
      <c r="J5696" s="5">
        <v>2.0</v>
      </c>
    </row>
    <row r="5697" hidden="1">
      <c r="A5697" s="1" t="s">
        <v>6285</v>
      </c>
      <c r="B5697" s="1">
        <v>490346.0</v>
      </c>
      <c r="C5697" s="1">
        <v>2.0</v>
      </c>
      <c r="D5697" s="1">
        <v>13.0</v>
      </c>
      <c r="E5697" s="1">
        <f t="shared" si="1"/>
        <v>36</v>
      </c>
      <c r="F5697" s="1" t="str">
        <f>VLOOKUP(E5697,State_code!$B$1:$C$56, 2, FALSE)</f>
        <v>NY</v>
      </c>
      <c r="G5697" s="1">
        <v>3609.0</v>
      </c>
      <c r="H5697" s="1">
        <v>-2.0</v>
      </c>
      <c r="I5697" s="1" t="s">
        <v>6285</v>
      </c>
      <c r="J5697" s="5">
        <v>1.0</v>
      </c>
    </row>
    <row r="5698" hidden="1">
      <c r="A5698" s="1" t="s">
        <v>6286</v>
      </c>
      <c r="B5698" s="1">
        <v>490373.0</v>
      </c>
      <c r="C5698" s="1">
        <v>3.0</v>
      </c>
      <c r="D5698" s="1">
        <v>25.0</v>
      </c>
      <c r="E5698" s="1">
        <f t="shared" si="1"/>
        <v>26</v>
      </c>
      <c r="F5698" s="1" t="str">
        <f>VLOOKUP(E5698,State_code!$B$1:$C$56, 2, FALSE)</f>
        <v>MI</v>
      </c>
      <c r="G5698" s="1">
        <v>2604.0</v>
      </c>
      <c r="H5698" s="1">
        <v>-2.0</v>
      </c>
      <c r="I5698" s="1" t="s">
        <v>6286</v>
      </c>
      <c r="J5698" s="5">
        <v>2.0</v>
      </c>
    </row>
    <row r="5699" hidden="1">
      <c r="A5699" s="1" t="s">
        <v>6287</v>
      </c>
      <c r="B5699" s="1">
        <v>490382.0</v>
      </c>
      <c r="C5699" s="1">
        <v>1.0</v>
      </c>
      <c r="D5699" s="1">
        <v>-2.0</v>
      </c>
      <c r="E5699" s="1">
        <f t="shared" si="1"/>
        <v>33</v>
      </c>
      <c r="F5699" s="1" t="str">
        <f>VLOOKUP(E5699,State_code!$B$1:$C$56, 2, FALSE)</f>
        <v>NH</v>
      </c>
      <c r="G5699" s="1">
        <v>3301.0</v>
      </c>
      <c r="H5699" s="1">
        <v>-2.0</v>
      </c>
      <c r="I5699" s="1" t="s">
        <v>6287</v>
      </c>
      <c r="J5699" s="5">
        <v>2.0</v>
      </c>
    </row>
    <row r="5700" hidden="1">
      <c r="A5700" s="1" t="s">
        <v>6288</v>
      </c>
      <c r="B5700" s="1">
        <v>490391.0</v>
      </c>
      <c r="C5700" s="1">
        <v>5.0</v>
      </c>
      <c r="D5700" s="1">
        <v>-2.0</v>
      </c>
      <c r="E5700" s="1">
        <f t="shared" si="1"/>
        <v>12</v>
      </c>
      <c r="F5700" s="1" t="str">
        <f>VLOOKUP(E5700,State_code!$B$1:$C$56, 2, FALSE)</f>
        <v>FL</v>
      </c>
      <c r="G5700" s="1">
        <v>1227.0</v>
      </c>
      <c r="H5700" s="1">
        <v>-2.0</v>
      </c>
      <c r="I5700" s="1" t="s">
        <v>6288</v>
      </c>
      <c r="J5700" s="5">
        <v>3.0</v>
      </c>
    </row>
    <row r="5701" hidden="1">
      <c r="A5701" s="1" t="s">
        <v>6289</v>
      </c>
      <c r="B5701" s="1">
        <v>490407.0</v>
      </c>
      <c r="C5701" s="1">
        <v>5.0</v>
      </c>
      <c r="D5701" s="1">
        <v>-2.0</v>
      </c>
      <c r="E5701" s="1">
        <f t="shared" si="1"/>
        <v>13</v>
      </c>
      <c r="F5701" s="1" t="str">
        <f>VLOOKUP(E5701,State_code!$B$1:$C$56, 2, FALSE)</f>
        <v>GA</v>
      </c>
      <c r="G5701" s="1">
        <v>1307.0</v>
      </c>
      <c r="H5701" s="1">
        <v>-2.0</v>
      </c>
      <c r="I5701" s="1" t="s">
        <v>6289</v>
      </c>
      <c r="J5701" s="5">
        <v>2.0</v>
      </c>
    </row>
    <row r="5702" hidden="1">
      <c r="A5702" s="1" t="s">
        <v>6290</v>
      </c>
      <c r="B5702" s="1">
        <v>490416.0</v>
      </c>
      <c r="C5702" s="1">
        <v>5.0</v>
      </c>
      <c r="D5702" s="1">
        <v>-2.0</v>
      </c>
      <c r="E5702" s="1">
        <f t="shared" si="1"/>
        <v>22</v>
      </c>
      <c r="F5702" s="1" t="str">
        <f>VLOOKUP(E5702,State_code!$B$1:$C$56, 2, FALSE)</f>
        <v>LA</v>
      </c>
      <c r="G5702" s="1">
        <v>2203.0</v>
      </c>
      <c r="H5702" s="1">
        <v>-2.0</v>
      </c>
      <c r="I5702" s="1" t="s">
        <v>6290</v>
      </c>
      <c r="J5702" s="5">
        <v>2.0</v>
      </c>
    </row>
    <row r="5703" hidden="1">
      <c r="A5703" s="1" t="s">
        <v>6291</v>
      </c>
      <c r="B5703" s="1">
        <v>490425.0</v>
      </c>
      <c r="C5703" s="1">
        <v>6.0</v>
      </c>
      <c r="D5703" s="1">
        <v>-2.0</v>
      </c>
      <c r="E5703" s="1">
        <f t="shared" si="1"/>
        <v>48</v>
      </c>
      <c r="F5703" s="1" t="str">
        <f>VLOOKUP(E5703,State_code!$B$1:$C$56, 2, FALSE)</f>
        <v>TX</v>
      </c>
      <c r="G5703" s="1">
        <v>4837.0</v>
      </c>
      <c r="H5703" s="1">
        <v>-2.0</v>
      </c>
      <c r="I5703" s="1" t="s">
        <v>6291</v>
      </c>
      <c r="J5703" s="5">
        <v>1.0</v>
      </c>
    </row>
    <row r="5704" hidden="1">
      <c r="A5704" s="1" t="s">
        <v>6292</v>
      </c>
      <c r="B5704" s="1">
        <v>490434.0</v>
      </c>
      <c r="C5704" s="1">
        <v>3.0</v>
      </c>
      <c r="D5704" s="1">
        <v>-2.0</v>
      </c>
      <c r="E5704" s="1">
        <f t="shared" si="1"/>
        <v>39</v>
      </c>
      <c r="F5704" s="1" t="str">
        <f>VLOOKUP(E5704,State_code!$B$1:$C$56, 2, FALSE)</f>
        <v>OH</v>
      </c>
      <c r="G5704" s="1">
        <v>3904.0</v>
      </c>
      <c r="H5704" s="1">
        <v>-2.0</v>
      </c>
      <c r="I5704" s="1" t="s">
        <v>6292</v>
      </c>
      <c r="J5704" s="5">
        <v>2.0</v>
      </c>
    </row>
    <row r="5705" hidden="1">
      <c r="A5705" s="1" t="s">
        <v>6293</v>
      </c>
      <c r="B5705" s="1">
        <v>490443.0</v>
      </c>
      <c r="C5705" s="1">
        <v>5.0</v>
      </c>
      <c r="D5705" s="1">
        <v>-2.0</v>
      </c>
      <c r="E5705" s="1">
        <f t="shared" si="1"/>
        <v>51</v>
      </c>
      <c r="F5705" s="1" t="str">
        <f>VLOOKUP(E5705,State_code!$B$1:$C$56, 2, FALSE)</f>
        <v>VA</v>
      </c>
      <c r="G5705" s="1">
        <v>5111.0</v>
      </c>
      <c r="H5705" s="1">
        <v>-2.0</v>
      </c>
      <c r="I5705" s="1" t="s">
        <v>6293</v>
      </c>
      <c r="J5705" s="5">
        <v>2.0</v>
      </c>
    </row>
    <row r="5706" hidden="1">
      <c r="A5706" s="1" t="s">
        <v>6294</v>
      </c>
      <c r="B5706" s="1">
        <v>490452.0</v>
      </c>
      <c r="C5706" s="1">
        <v>6.0</v>
      </c>
      <c r="D5706" s="1">
        <v>-2.0</v>
      </c>
      <c r="E5706" s="1">
        <f t="shared" si="1"/>
        <v>4</v>
      </c>
      <c r="F5706" s="1" t="str">
        <f>VLOOKUP(E5706,State_code!$B$1:$C$56, 2, FALSE)</f>
        <v>AZ</v>
      </c>
      <c r="G5706" s="1">
        <v>408.0</v>
      </c>
      <c r="H5706" s="1">
        <v>-2.0</v>
      </c>
      <c r="I5706" s="1" t="s">
        <v>6294</v>
      </c>
      <c r="J5706" s="5">
        <v>2.0</v>
      </c>
    </row>
    <row r="5707" hidden="1">
      <c r="A5707" s="1" t="s">
        <v>6295</v>
      </c>
      <c r="B5707" s="1">
        <v>490461.0</v>
      </c>
      <c r="C5707" s="1">
        <v>5.0</v>
      </c>
      <c r="D5707" s="1">
        <v>-2.0</v>
      </c>
      <c r="E5707" s="1">
        <f t="shared" si="1"/>
        <v>47</v>
      </c>
      <c r="F5707" s="1" t="str">
        <f>VLOOKUP(E5707,State_code!$B$1:$C$56, 2, FALSE)</f>
        <v>TN</v>
      </c>
      <c r="G5707" s="1">
        <v>4706.0</v>
      </c>
      <c r="H5707" s="1">
        <v>-2.0</v>
      </c>
      <c r="I5707" s="1" t="s">
        <v>6295</v>
      </c>
      <c r="J5707" s="5">
        <v>2.0</v>
      </c>
    </row>
    <row r="5708" hidden="1">
      <c r="A5708" s="1" t="s">
        <v>6296</v>
      </c>
      <c r="B5708" s="1">
        <v>490470.0</v>
      </c>
      <c r="C5708" s="1">
        <v>5.0</v>
      </c>
      <c r="D5708" s="1">
        <v>-2.0</v>
      </c>
      <c r="E5708" s="1">
        <f t="shared" si="1"/>
        <v>47</v>
      </c>
      <c r="F5708" s="1" t="str">
        <f>VLOOKUP(E5708,State_code!$B$1:$C$56, 2, FALSE)</f>
        <v>TN</v>
      </c>
      <c r="G5708" s="1">
        <v>4709.0</v>
      </c>
      <c r="H5708" s="1">
        <v>-2.0</v>
      </c>
      <c r="I5708" s="1" t="s">
        <v>6296</v>
      </c>
      <c r="J5708" s="5">
        <v>2.0</v>
      </c>
    </row>
    <row r="5709" hidden="1">
      <c r="A5709" s="1" t="s">
        <v>6297</v>
      </c>
      <c r="B5709" s="1">
        <v>490489.0</v>
      </c>
      <c r="C5709" s="1">
        <v>3.0</v>
      </c>
      <c r="D5709" s="1">
        <v>-2.0</v>
      </c>
      <c r="E5709" s="1">
        <f t="shared" si="1"/>
        <v>26</v>
      </c>
      <c r="F5709" s="1" t="str">
        <f>VLOOKUP(E5709,State_code!$B$1:$C$56, 2, FALSE)</f>
        <v>MI</v>
      </c>
      <c r="G5709" s="1">
        <v>2613.0</v>
      </c>
      <c r="H5709" s="1">
        <v>-2.0</v>
      </c>
      <c r="I5709" s="1" t="s">
        <v>6297</v>
      </c>
      <c r="J5709" s="5">
        <v>3.0</v>
      </c>
    </row>
    <row r="5710" hidden="1">
      <c r="A5710" s="1" t="s">
        <v>6298</v>
      </c>
      <c r="B5710" s="1">
        <v>490498.0</v>
      </c>
      <c r="C5710" s="1">
        <v>5.0</v>
      </c>
      <c r="D5710" s="1">
        <v>-2.0</v>
      </c>
      <c r="E5710" s="1">
        <f t="shared" si="1"/>
        <v>22</v>
      </c>
      <c r="F5710" s="1" t="str">
        <f>VLOOKUP(E5710,State_code!$B$1:$C$56, 2, FALSE)</f>
        <v>LA</v>
      </c>
      <c r="G5710" s="1">
        <v>2204.0</v>
      </c>
      <c r="H5710" s="1">
        <v>-2.0</v>
      </c>
      <c r="I5710" s="1" t="s">
        <v>6298</v>
      </c>
      <c r="J5710" s="5">
        <v>2.0</v>
      </c>
    </row>
    <row r="5711" hidden="1">
      <c r="A5711" s="1" t="s">
        <v>6299</v>
      </c>
      <c r="B5711" s="1">
        <v>490504.0</v>
      </c>
      <c r="C5711" s="1">
        <v>2.0</v>
      </c>
      <c r="D5711" s="1">
        <v>24.0</v>
      </c>
      <c r="E5711" s="1">
        <f t="shared" si="1"/>
        <v>36</v>
      </c>
      <c r="F5711" s="1" t="str">
        <f>VLOOKUP(E5711,State_code!$B$1:$C$56, 2, FALSE)</f>
        <v>NY</v>
      </c>
      <c r="G5711" s="1">
        <v>3618.0</v>
      </c>
      <c r="H5711" s="1">
        <v>-2.0</v>
      </c>
      <c r="I5711" s="1" t="s">
        <v>6299</v>
      </c>
      <c r="J5711" s="5">
        <v>2.0</v>
      </c>
    </row>
    <row r="5712" hidden="1">
      <c r="A5712" s="1" t="s">
        <v>6300</v>
      </c>
      <c r="B5712" s="1">
        <v>490513.0</v>
      </c>
      <c r="C5712" s="1">
        <v>2.0</v>
      </c>
      <c r="D5712" s="1">
        <v>24.0</v>
      </c>
      <c r="E5712" s="1">
        <f t="shared" si="1"/>
        <v>34</v>
      </c>
      <c r="F5712" s="1" t="str">
        <f>VLOOKUP(E5712,State_code!$B$1:$C$56, 2, FALSE)</f>
        <v>NJ</v>
      </c>
      <c r="G5712" s="1">
        <v>3404.0</v>
      </c>
      <c r="H5712" s="1">
        <v>-2.0</v>
      </c>
      <c r="I5712" s="1" t="s">
        <v>6300</v>
      </c>
      <c r="J5712" s="5">
        <v>2.0</v>
      </c>
    </row>
    <row r="5713" hidden="1">
      <c r="A5713" s="1" t="s">
        <v>6301</v>
      </c>
      <c r="B5713" s="1">
        <v>490522.0</v>
      </c>
      <c r="C5713" s="1">
        <v>6.0</v>
      </c>
      <c r="D5713" s="1">
        <v>-2.0</v>
      </c>
      <c r="E5713" s="1">
        <f t="shared" si="1"/>
        <v>48</v>
      </c>
      <c r="F5713" s="1" t="str">
        <f>VLOOKUP(E5713,State_code!$B$1:$C$56, 2, FALSE)</f>
        <v>TX</v>
      </c>
      <c r="G5713" s="1">
        <v>4804.0</v>
      </c>
      <c r="H5713" s="1">
        <v>-2.0</v>
      </c>
      <c r="I5713" s="1" t="s">
        <v>6301</v>
      </c>
      <c r="J5713" s="5">
        <v>2.0</v>
      </c>
    </row>
    <row r="5714" hidden="1">
      <c r="A5714" s="1" t="s">
        <v>6302</v>
      </c>
      <c r="B5714" s="1">
        <v>490531.0</v>
      </c>
      <c r="C5714" s="1">
        <v>5.0</v>
      </c>
      <c r="D5714" s="1">
        <v>-2.0</v>
      </c>
      <c r="E5714" s="1">
        <f t="shared" si="1"/>
        <v>22</v>
      </c>
      <c r="F5714" s="1" t="str">
        <f>VLOOKUP(E5714,State_code!$B$1:$C$56, 2, FALSE)</f>
        <v>LA</v>
      </c>
      <c r="G5714" s="1">
        <v>2202.0</v>
      </c>
      <c r="H5714" s="1">
        <v>-2.0</v>
      </c>
      <c r="I5714" s="1" t="s">
        <v>6302</v>
      </c>
      <c r="J5714" s="5">
        <v>2.0</v>
      </c>
    </row>
    <row r="5715" hidden="1">
      <c r="A5715" s="1" t="s">
        <v>6303</v>
      </c>
      <c r="B5715" s="1">
        <v>490559.0</v>
      </c>
      <c r="C5715" s="1">
        <v>5.0</v>
      </c>
      <c r="D5715" s="1">
        <v>10.0</v>
      </c>
      <c r="E5715" s="1">
        <f t="shared" si="1"/>
        <v>12</v>
      </c>
      <c r="F5715" s="1" t="str">
        <f>VLOOKUP(E5715,State_code!$B$1:$C$56, 2, FALSE)</f>
        <v>FL</v>
      </c>
      <c r="G5715" s="1">
        <v>1210.0</v>
      </c>
      <c r="H5715" s="1" t="e">
        <v>#N/A</v>
      </c>
      <c r="I5715" s="1" t="s">
        <v>6303</v>
      </c>
      <c r="J5715" s="5">
        <v>2.0</v>
      </c>
    </row>
    <row r="5716" hidden="1">
      <c r="A5716" s="1" t="s">
        <v>2666</v>
      </c>
      <c r="B5716" s="1">
        <v>490601.0</v>
      </c>
      <c r="C5716" s="1">
        <v>4.0</v>
      </c>
      <c r="D5716" s="1">
        <v>-2.0</v>
      </c>
      <c r="E5716" s="1">
        <f t="shared" si="1"/>
        <v>29</v>
      </c>
      <c r="F5716" s="1" t="str">
        <f>VLOOKUP(E5716,State_code!$B$1:$C$56, 2, FALSE)</f>
        <v>MO</v>
      </c>
      <c r="G5716" s="1">
        <v>2907.0</v>
      </c>
      <c r="H5716" s="1" t="e">
        <v>#N/A</v>
      </c>
      <c r="I5716" s="1" t="s">
        <v>2666</v>
      </c>
      <c r="J5716" s="5">
        <v>2.0</v>
      </c>
    </row>
    <row r="5717" hidden="1">
      <c r="A5717" s="1" t="s">
        <v>6304</v>
      </c>
      <c r="B5717" s="1">
        <v>490674.0</v>
      </c>
      <c r="C5717" s="1">
        <v>6.0</v>
      </c>
      <c r="D5717" s="1">
        <v>-2.0</v>
      </c>
      <c r="E5717" s="1">
        <f t="shared" si="1"/>
        <v>48</v>
      </c>
      <c r="F5717" s="1" t="str">
        <f>VLOOKUP(E5717,State_code!$B$1:$C$56, 2, FALSE)</f>
        <v>TX</v>
      </c>
      <c r="G5717" s="1">
        <v>4810.0</v>
      </c>
      <c r="H5717" s="1">
        <v>-2.0</v>
      </c>
      <c r="I5717" s="1" t="s">
        <v>6304</v>
      </c>
      <c r="J5717" s="5">
        <v>2.0</v>
      </c>
    </row>
    <row r="5718" hidden="1">
      <c r="A5718" s="1" t="s">
        <v>6305</v>
      </c>
      <c r="B5718" s="1">
        <v>490692.0</v>
      </c>
      <c r="C5718" s="1">
        <v>3.0</v>
      </c>
      <c r="D5718" s="1">
        <v>-2.0</v>
      </c>
      <c r="E5718" s="1">
        <f t="shared" si="1"/>
        <v>39</v>
      </c>
      <c r="F5718" s="1" t="str">
        <f>VLOOKUP(E5718,State_code!$B$1:$C$56, 2, FALSE)</f>
        <v>OH</v>
      </c>
      <c r="G5718" s="1">
        <v>3908.0</v>
      </c>
      <c r="H5718" s="1">
        <v>-2.0</v>
      </c>
      <c r="I5718" s="1" t="s">
        <v>6305</v>
      </c>
      <c r="J5718" s="5">
        <v>4.0</v>
      </c>
    </row>
    <row r="5719" hidden="1">
      <c r="A5719" s="1" t="s">
        <v>6306</v>
      </c>
      <c r="B5719" s="1">
        <v>490717.0</v>
      </c>
      <c r="C5719" s="1">
        <v>8.0</v>
      </c>
      <c r="D5719" s="1">
        <v>-2.0</v>
      </c>
      <c r="E5719" s="1">
        <f t="shared" si="1"/>
        <v>32</v>
      </c>
      <c r="F5719" s="1" t="str">
        <f>VLOOKUP(E5719,State_code!$B$1:$C$56, 2, FALSE)</f>
        <v>NV</v>
      </c>
      <c r="G5719" s="1">
        <v>3203.0</v>
      </c>
      <c r="H5719" s="1">
        <v>-2.0</v>
      </c>
      <c r="I5719" s="1" t="s">
        <v>6306</v>
      </c>
      <c r="J5719" s="5">
        <v>2.0</v>
      </c>
    </row>
    <row r="5720" hidden="1">
      <c r="A5720" s="1" t="s">
        <v>5629</v>
      </c>
      <c r="B5720" s="1">
        <v>490735.0</v>
      </c>
      <c r="C5720" s="1">
        <v>6.0</v>
      </c>
      <c r="D5720" s="1">
        <v>-2.0</v>
      </c>
      <c r="E5720" s="1">
        <f t="shared" si="1"/>
        <v>48</v>
      </c>
      <c r="F5720" s="1" t="str">
        <f>VLOOKUP(E5720,State_code!$B$1:$C$56, 2, FALSE)</f>
        <v>TX</v>
      </c>
      <c r="G5720" s="1">
        <v>4825.0</v>
      </c>
      <c r="H5720" s="1">
        <v>-2.0</v>
      </c>
      <c r="I5720" s="1" t="s">
        <v>5629</v>
      </c>
      <c r="J5720" s="5">
        <v>3.0</v>
      </c>
    </row>
    <row r="5721" hidden="1">
      <c r="A5721" s="1" t="s">
        <v>6307</v>
      </c>
      <c r="B5721" s="1">
        <v>490744.0</v>
      </c>
      <c r="C5721" s="1">
        <v>5.0</v>
      </c>
      <c r="D5721" s="1">
        <v>-2.0</v>
      </c>
      <c r="E5721" s="1">
        <f t="shared" si="1"/>
        <v>5</v>
      </c>
      <c r="F5721" s="1" t="str">
        <f>VLOOKUP(E5721,State_code!$B$1:$C$56, 2, FALSE)</f>
        <v>AR</v>
      </c>
      <c r="G5721" s="1">
        <v>504.0</v>
      </c>
      <c r="H5721" s="1">
        <v>-2.0</v>
      </c>
      <c r="I5721" s="1" t="s">
        <v>6307</v>
      </c>
      <c r="J5721" s="5">
        <v>2.0</v>
      </c>
    </row>
    <row r="5722" hidden="1">
      <c r="A5722" s="1" t="s">
        <v>6308</v>
      </c>
      <c r="B5722" s="1">
        <v>490753.0</v>
      </c>
      <c r="C5722" s="1">
        <v>1.0</v>
      </c>
      <c r="D5722" s="1">
        <v>30.0</v>
      </c>
      <c r="E5722" s="1">
        <f t="shared" si="1"/>
        <v>23</v>
      </c>
      <c r="F5722" s="1" t="str">
        <f>VLOOKUP(E5722,State_code!$B$1:$C$56, 2, FALSE)</f>
        <v>ME</v>
      </c>
      <c r="G5722" s="1">
        <v>2301.0</v>
      </c>
      <c r="H5722" s="1">
        <v>-2.0</v>
      </c>
      <c r="I5722" s="1" t="s">
        <v>6308</v>
      </c>
      <c r="J5722" s="5">
        <v>2.0</v>
      </c>
    </row>
    <row r="5723" hidden="1">
      <c r="A5723" s="1" t="s">
        <v>6309</v>
      </c>
      <c r="B5723" s="1">
        <v>490805.0</v>
      </c>
      <c r="C5723" s="1">
        <v>3.0</v>
      </c>
      <c r="D5723" s="1">
        <v>18.0</v>
      </c>
      <c r="E5723" s="1">
        <f t="shared" si="1"/>
        <v>18</v>
      </c>
      <c r="F5723" s="1" t="str">
        <f>VLOOKUP(E5723,State_code!$B$1:$C$56, 2, FALSE)</f>
        <v>IN</v>
      </c>
      <c r="G5723" s="1">
        <v>1801.0</v>
      </c>
      <c r="H5723" s="1">
        <v>-2.0</v>
      </c>
      <c r="I5723" s="1" t="s">
        <v>6309</v>
      </c>
      <c r="J5723" s="5">
        <v>2.0</v>
      </c>
    </row>
    <row r="5724" hidden="1">
      <c r="A5724" s="1" t="s">
        <v>6310</v>
      </c>
      <c r="B5724" s="1">
        <v>490814.0</v>
      </c>
      <c r="C5724" s="1">
        <v>3.0</v>
      </c>
      <c r="D5724" s="1">
        <v>-2.0</v>
      </c>
      <c r="E5724" s="1">
        <f t="shared" si="1"/>
        <v>26</v>
      </c>
      <c r="F5724" s="1" t="str">
        <f>VLOOKUP(E5724,State_code!$B$1:$C$56, 2, FALSE)</f>
        <v>MI</v>
      </c>
      <c r="G5724" s="1">
        <v>2604.0</v>
      </c>
      <c r="H5724" s="1">
        <v>-2.0</v>
      </c>
      <c r="I5724" s="1" t="s">
        <v>6310</v>
      </c>
      <c r="J5724" s="5">
        <v>3.0</v>
      </c>
    </row>
    <row r="5725" hidden="1">
      <c r="A5725" s="1" t="s">
        <v>6311</v>
      </c>
      <c r="B5725" s="1">
        <v>490832.0</v>
      </c>
      <c r="C5725" s="1">
        <v>3.0</v>
      </c>
      <c r="D5725" s="1">
        <v>7.0</v>
      </c>
      <c r="E5725" s="1">
        <f t="shared" si="1"/>
        <v>39</v>
      </c>
      <c r="F5725" s="1" t="str">
        <f>VLOOKUP(E5725,State_code!$B$1:$C$56, 2, FALSE)</f>
        <v>OH</v>
      </c>
      <c r="G5725" s="1">
        <v>3913.0</v>
      </c>
      <c r="H5725" s="1">
        <v>-2.0</v>
      </c>
      <c r="I5725" s="1" t="s">
        <v>6311</v>
      </c>
      <c r="J5725" s="5">
        <v>1.0</v>
      </c>
    </row>
    <row r="5726" hidden="1">
      <c r="A5726" s="1" t="s">
        <v>6312</v>
      </c>
      <c r="B5726" s="1">
        <v>490841.0</v>
      </c>
      <c r="C5726" s="1">
        <v>3.0</v>
      </c>
      <c r="D5726" s="1">
        <v>-2.0</v>
      </c>
      <c r="E5726" s="1">
        <f t="shared" si="1"/>
        <v>26</v>
      </c>
      <c r="F5726" s="1" t="str">
        <f>VLOOKUP(E5726,State_code!$B$1:$C$56, 2, FALSE)</f>
        <v>MI</v>
      </c>
      <c r="G5726" s="1">
        <v>2603.0</v>
      </c>
      <c r="H5726" s="1">
        <v>-2.0</v>
      </c>
      <c r="I5726" s="1" t="s">
        <v>6312</v>
      </c>
      <c r="J5726" s="5">
        <v>2.0</v>
      </c>
    </row>
    <row r="5727" hidden="1">
      <c r="A5727" s="1" t="s">
        <v>6313</v>
      </c>
      <c r="B5727" s="1">
        <v>490869.0</v>
      </c>
      <c r="C5727" s="1">
        <v>2.0</v>
      </c>
      <c r="D5727" s="1">
        <v>-2.0</v>
      </c>
      <c r="E5727" s="1">
        <f t="shared" si="1"/>
        <v>34</v>
      </c>
      <c r="F5727" s="1" t="str">
        <f>VLOOKUP(E5727,State_code!$B$1:$C$56, 2, FALSE)</f>
        <v>NJ</v>
      </c>
      <c r="G5727" s="1">
        <v>3412.0</v>
      </c>
      <c r="H5727" s="1">
        <v>-2.0</v>
      </c>
      <c r="I5727" s="1" t="s">
        <v>6313</v>
      </c>
      <c r="J5727" s="5">
        <v>1.0</v>
      </c>
    </row>
    <row r="5728" hidden="1">
      <c r="A5728" s="1" t="s">
        <v>6314</v>
      </c>
      <c r="B5728" s="1">
        <v>490878.0</v>
      </c>
      <c r="C5728" s="1">
        <v>8.0</v>
      </c>
      <c r="D5728" s="1">
        <v>23.0</v>
      </c>
      <c r="E5728" s="1">
        <f t="shared" si="1"/>
        <v>6</v>
      </c>
      <c r="F5728" s="1" t="str">
        <f>VLOOKUP(E5728,State_code!$B$1:$C$56, 2, FALSE)</f>
        <v>CA</v>
      </c>
      <c r="G5728" s="1">
        <v>646.0</v>
      </c>
      <c r="H5728" s="1">
        <v>-2.0</v>
      </c>
      <c r="I5728" s="1" t="s">
        <v>6314</v>
      </c>
      <c r="J5728" s="5">
        <v>1.0</v>
      </c>
    </row>
    <row r="5729" hidden="1">
      <c r="A5729" s="1" t="s">
        <v>6315</v>
      </c>
      <c r="B5729" s="1">
        <v>490896.0</v>
      </c>
      <c r="C5729" s="1">
        <v>2.0</v>
      </c>
      <c r="D5729" s="1">
        <v>-2.0</v>
      </c>
      <c r="E5729" s="1">
        <f t="shared" si="1"/>
        <v>34</v>
      </c>
      <c r="F5729" s="1" t="str">
        <f>VLOOKUP(E5729,State_code!$B$1:$C$56, 2, FALSE)</f>
        <v>NJ</v>
      </c>
      <c r="G5729" s="1">
        <v>3404.0</v>
      </c>
      <c r="H5729" s="1">
        <v>-2.0</v>
      </c>
      <c r="I5729" s="1" t="s">
        <v>6315</v>
      </c>
      <c r="J5729" s="5">
        <v>1.0</v>
      </c>
    </row>
    <row r="5730" hidden="1">
      <c r="A5730" s="1" t="s">
        <v>6316</v>
      </c>
      <c r="B5730" s="1">
        <v>490948.0</v>
      </c>
      <c r="C5730" s="1">
        <v>5.0</v>
      </c>
      <c r="D5730" s="1">
        <v>-2.0</v>
      </c>
      <c r="E5730" s="1">
        <f t="shared" si="1"/>
        <v>37</v>
      </c>
      <c r="F5730" s="1" t="str">
        <f>VLOOKUP(E5730,State_code!$B$1:$C$56, 2, FALSE)</f>
        <v>NC</v>
      </c>
      <c r="G5730" s="1">
        <v>3704.0</v>
      </c>
      <c r="H5730" s="1">
        <v>-2.0</v>
      </c>
      <c r="I5730" s="1" t="s">
        <v>6316</v>
      </c>
      <c r="J5730" s="5">
        <v>2.0</v>
      </c>
    </row>
    <row r="5731" hidden="1">
      <c r="A5731" s="1" t="s">
        <v>6317</v>
      </c>
      <c r="B5731" s="1">
        <v>490975.0</v>
      </c>
      <c r="C5731" s="1">
        <v>5.0</v>
      </c>
      <c r="D5731" s="1">
        <v>10.0</v>
      </c>
      <c r="E5731" s="1">
        <f t="shared" si="1"/>
        <v>12</v>
      </c>
      <c r="F5731" s="1" t="str">
        <f>VLOOKUP(E5731,State_code!$B$1:$C$56, 2, FALSE)</f>
        <v>FL</v>
      </c>
      <c r="G5731" s="1">
        <v>1227.0</v>
      </c>
      <c r="H5731" s="1">
        <v>-2.0</v>
      </c>
      <c r="I5731" s="1" t="s">
        <v>6317</v>
      </c>
      <c r="J5731" s="5">
        <v>2.0</v>
      </c>
    </row>
    <row r="5732" hidden="1">
      <c r="A5732" s="1" t="s">
        <v>6318</v>
      </c>
      <c r="B5732" s="1">
        <v>491057.0</v>
      </c>
      <c r="C5732" s="1">
        <v>2.0</v>
      </c>
      <c r="D5732" s="1">
        <v>24.0</v>
      </c>
      <c r="E5732" s="1">
        <f t="shared" si="1"/>
        <v>36</v>
      </c>
      <c r="F5732" s="1" t="str">
        <f>VLOOKUP(E5732,State_code!$B$1:$C$56, 2, FALSE)</f>
        <v>NY</v>
      </c>
      <c r="G5732" s="1">
        <v>3610.0</v>
      </c>
      <c r="H5732" s="1">
        <v>-2.0</v>
      </c>
      <c r="I5732" s="1" t="s">
        <v>6318</v>
      </c>
      <c r="J5732" s="5">
        <v>2.0</v>
      </c>
    </row>
    <row r="5733" hidden="1">
      <c r="A5733" s="1" t="s">
        <v>6319</v>
      </c>
      <c r="B5733" s="1">
        <v>491066.0</v>
      </c>
      <c r="C5733" s="1">
        <v>6.0</v>
      </c>
      <c r="D5733" s="1">
        <v>-2.0</v>
      </c>
      <c r="E5733" s="1">
        <f t="shared" si="1"/>
        <v>48</v>
      </c>
      <c r="F5733" s="1" t="str">
        <f>VLOOKUP(E5733,State_code!$B$1:$C$56, 2, FALSE)</f>
        <v>TX</v>
      </c>
      <c r="G5733" s="1">
        <v>4827.0</v>
      </c>
      <c r="H5733" s="1">
        <v>-2.0</v>
      </c>
      <c r="I5733" s="1" t="s">
        <v>6319</v>
      </c>
      <c r="J5733" s="5">
        <v>3.0</v>
      </c>
    </row>
    <row r="5734" hidden="1">
      <c r="A5734" s="1" t="s">
        <v>6320</v>
      </c>
      <c r="B5734" s="1">
        <v>491075.0</v>
      </c>
      <c r="C5734" s="1">
        <v>5.0</v>
      </c>
      <c r="D5734" s="1">
        <v>-2.0</v>
      </c>
      <c r="E5734" s="1">
        <f t="shared" si="1"/>
        <v>5</v>
      </c>
      <c r="F5734" s="1" t="str">
        <f>VLOOKUP(E5734,State_code!$B$1:$C$56, 2, FALSE)</f>
        <v>AR</v>
      </c>
      <c r="G5734" s="1">
        <v>502.0</v>
      </c>
      <c r="H5734" s="1">
        <v>-2.0</v>
      </c>
      <c r="I5734" s="1" t="s">
        <v>6320</v>
      </c>
      <c r="J5734" s="5">
        <v>3.0</v>
      </c>
    </row>
    <row r="5735" hidden="1">
      <c r="A5735" s="1" t="s">
        <v>6321</v>
      </c>
      <c r="B5735" s="1">
        <v>491084.0</v>
      </c>
      <c r="C5735" s="1">
        <v>5.0</v>
      </c>
      <c r="D5735" s="1">
        <v>-2.0</v>
      </c>
      <c r="E5735" s="1">
        <f t="shared" si="1"/>
        <v>22</v>
      </c>
      <c r="F5735" s="1" t="str">
        <f>VLOOKUP(E5735,State_code!$B$1:$C$56, 2, FALSE)</f>
        <v>LA</v>
      </c>
      <c r="G5735" s="1">
        <v>2206.0</v>
      </c>
      <c r="H5735" s="1">
        <v>-2.0</v>
      </c>
      <c r="I5735" s="1" t="s">
        <v>6321</v>
      </c>
      <c r="J5735" s="5">
        <v>2.0</v>
      </c>
    </row>
    <row r="5736" hidden="1">
      <c r="A5736" s="1" t="s">
        <v>6322</v>
      </c>
      <c r="B5736" s="1">
        <v>491136.0</v>
      </c>
      <c r="C5736" s="1">
        <v>5.0</v>
      </c>
      <c r="D5736" s="1">
        <v>-2.0</v>
      </c>
      <c r="E5736" s="1">
        <f t="shared" si="1"/>
        <v>12</v>
      </c>
      <c r="F5736" s="1" t="str">
        <f>VLOOKUP(E5736,State_code!$B$1:$C$56, 2, FALSE)</f>
        <v>FL</v>
      </c>
      <c r="G5736" s="1">
        <v>1216.0</v>
      </c>
      <c r="H5736" s="1">
        <v>-2.0</v>
      </c>
      <c r="I5736" s="1" t="s">
        <v>6322</v>
      </c>
      <c r="J5736" s="5">
        <v>2.0</v>
      </c>
    </row>
    <row r="5737" hidden="1">
      <c r="A5737" s="1" t="s">
        <v>6323</v>
      </c>
      <c r="B5737" s="1">
        <v>491145.0</v>
      </c>
      <c r="C5737" s="1">
        <v>5.0</v>
      </c>
      <c r="D5737" s="1">
        <v>-2.0</v>
      </c>
      <c r="E5737" s="1">
        <f t="shared" si="1"/>
        <v>12</v>
      </c>
      <c r="F5737" s="1" t="str">
        <f>VLOOKUP(E5737,State_code!$B$1:$C$56, 2, FALSE)</f>
        <v>FL</v>
      </c>
      <c r="G5737" s="1">
        <v>1218.0</v>
      </c>
      <c r="H5737" s="1">
        <v>-2.0</v>
      </c>
      <c r="I5737" s="1" t="s">
        <v>6323</v>
      </c>
      <c r="J5737" s="5">
        <v>2.0</v>
      </c>
    </row>
    <row r="5738" hidden="1">
      <c r="A5738" s="1" t="s">
        <v>6324</v>
      </c>
      <c r="B5738" s="1">
        <v>491181.0</v>
      </c>
      <c r="C5738" s="1">
        <v>5.0</v>
      </c>
      <c r="D5738" s="1">
        <v>10.0</v>
      </c>
      <c r="E5738" s="1">
        <f t="shared" si="1"/>
        <v>21</v>
      </c>
      <c r="F5738" s="1" t="str">
        <f>VLOOKUP(E5738,State_code!$B$1:$C$56, 2, FALSE)</f>
        <v>KY</v>
      </c>
      <c r="G5738" s="1">
        <v>2105.0</v>
      </c>
      <c r="H5738" s="1">
        <v>-2.0</v>
      </c>
      <c r="I5738" s="1" t="s">
        <v>6324</v>
      </c>
      <c r="J5738" s="5">
        <v>1.0</v>
      </c>
    </row>
    <row r="5739" hidden="1">
      <c r="A5739" s="1" t="s">
        <v>6325</v>
      </c>
      <c r="B5739" s="1">
        <v>491190.0</v>
      </c>
      <c r="C5739" s="1">
        <v>8.0</v>
      </c>
      <c r="D5739" s="1">
        <v>26.0</v>
      </c>
      <c r="E5739" s="1">
        <f t="shared" si="1"/>
        <v>6</v>
      </c>
      <c r="F5739" s="1" t="str">
        <f>VLOOKUP(E5739,State_code!$B$1:$C$56, 2, FALSE)</f>
        <v>CA</v>
      </c>
      <c r="G5739" s="1">
        <v>650.0</v>
      </c>
      <c r="H5739" s="1">
        <v>-2.0</v>
      </c>
      <c r="I5739" s="1" t="s">
        <v>6325</v>
      </c>
      <c r="J5739" s="5">
        <v>2.0</v>
      </c>
    </row>
    <row r="5740" hidden="1">
      <c r="A5740" s="1" t="s">
        <v>6326</v>
      </c>
      <c r="B5740" s="1">
        <v>491215.0</v>
      </c>
      <c r="C5740" s="1">
        <v>6.0</v>
      </c>
      <c r="D5740" s="1">
        <v>-2.0</v>
      </c>
      <c r="E5740" s="1">
        <f t="shared" si="1"/>
        <v>4</v>
      </c>
      <c r="F5740" s="1" t="str">
        <f>VLOOKUP(E5740,State_code!$B$1:$C$56, 2, FALSE)</f>
        <v>AZ</v>
      </c>
      <c r="G5740" s="1">
        <v>409.0</v>
      </c>
      <c r="H5740" s="1">
        <v>-2.0</v>
      </c>
      <c r="I5740" s="1" t="s">
        <v>6326</v>
      </c>
      <c r="J5740" s="5">
        <v>2.0</v>
      </c>
    </row>
    <row r="5741" hidden="1">
      <c r="A5741" s="1" t="s">
        <v>6327</v>
      </c>
      <c r="B5741" s="1">
        <v>491224.0</v>
      </c>
      <c r="C5741" s="1">
        <v>3.0</v>
      </c>
      <c r="D5741" s="1">
        <v>-2.0</v>
      </c>
      <c r="E5741" s="1">
        <f t="shared" si="1"/>
        <v>55</v>
      </c>
      <c r="F5741" s="1" t="str">
        <f>VLOOKUP(E5741,State_code!$B$1:$C$56, 2, FALSE)</f>
        <v>WI</v>
      </c>
      <c r="G5741" s="1">
        <v>5501.0</v>
      </c>
      <c r="H5741" s="1">
        <v>-2.0</v>
      </c>
      <c r="I5741" s="1" t="s">
        <v>6327</v>
      </c>
      <c r="J5741" s="5">
        <v>2.0</v>
      </c>
    </row>
    <row r="5742" hidden="1">
      <c r="A5742" s="1" t="s">
        <v>6328</v>
      </c>
      <c r="B5742" s="1">
        <v>491233.0</v>
      </c>
      <c r="C5742" s="1">
        <v>5.0</v>
      </c>
      <c r="D5742" s="1">
        <v>-2.0</v>
      </c>
      <c r="E5742" s="1">
        <f t="shared" si="1"/>
        <v>28</v>
      </c>
      <c r="F5742" s="1" t="str">
        <f>VLOOKUP(E5742,State_code!$B$1:$C$56, 2, FALSE)</f>
        <v>MS</v>
      </c>
      <c r="G5742" s="1">
        <v>2804.0</v>
      </c>
      <c r="H5742" s="1">
        <v>-2.0</v>
      </c>
      <c r="I5742" s="1" t="s">
        <v>6328</v>
      </c>
      <c r="J5742" s="5">
        <v>2.0</v>
      </c>
    </row>
    <row r="5743" hidden="1">
      <c r="A5743" s="1" t="s">
        <v>6329</v>
      </c>
      <c r="B5743" s="1">
        <v>491242.0</v>
      </c>
      <c r="C5743" s="1">
        <v>8.0</v>
      </c>
      <c r="D5743" s="1">
        <v>-2.0</v>
      </c>
      <c r="E5743" s="1">
        <f t="shared" si="1"/>
        <v>41</v>
      </c>
      <c r="F5743" s="1" t="str">
        <f>VLOOKUP(E5743,State_code!$B$1:$C$56, 2, FALSE)</f>
        <v>OR</v>
      </c>
      <c r="G5743" s="1">
        <v>4106.0</v>
      </c>
      <c r="H5743" s="1">
        <v>-2.0</v>
      </c>
      <c r="I5743" s="1" t="s">
        <v>6329</v>
      </c>
      <c r="J5743" s="5">
        <v>4.0</v>
      </c>
    </row>
    <row r="5744" hidden="1">
      <c r="A5744" s="1" t="s">
        <v>6330</v>
      </c>
      <c r="B5744" s="1">
        <v>491251.0</v>
      </c>
      <c r="C5744" s="1">
        <v>6.0</v>
      </c>
      <c r="D5744" s="1">
        <v>-2.0</v>
      </c>
      <c r="E5744" s="1">
        <f t="shared" si="1"/>
        <v>48</v>
      </c>
      <c r="F5744" s="1" t="str">
        <f>VLOOKUP(E5744,State_code!$B$1:$C$56, 2, FALSE)</f>
        <v>TX</v>
      </c>
      <c r="G5744" s="1">
        <v>4812.0</v>
      </c>
      <c r="H5744" s="1">
        <v>-2.0</v>
      </c>
      <c r="I5744" s="1" t="s">
        <v>6330</v>
      </c>
      <c r="J5744" s="5">
        <v>2.0</v>
      </c>
    </row>
    <row r="5745" hidden="1">
      <c r="A5745" s="1" t="s">
        <v>6331</v>
      </c>
      <c r="B5745" s="1">
        <v>491260.0</v>
      </c>
      <c r="C5745" s="1">
        <v>8.0</v>
      </c>
      <c r="D5745" s="1">
        <v>-2.0</v>
      </c>
      <c r="E5745" s="1">
        <f t="shared" si="1"/>
        <v>53</v>
      </c>
      <c r="F5745" s="1" t="str">
        <f>VLOOKUP(E5745,State_code!$B$1:$C$56, 2, FALSE)</f>
        <v>WA</v>
      </c>
      <c r="G5745" s="1">
        <v>5303.0</v>
      </c>
      <c r="H5745" s="1">
        <v>-2.0</v>
      </c>
      <c r="I5745" s="1" t="s">
        <v>6331</v>
      </c>
      <c r="J5745" s="5">
        <v>2.0</v>
      </c>
    </row>
    <row r="5746" hidden="1">
      <c r="A5746" s="1" t="s">
        <v>6332</v>
      </c>
      <c r="B5746" s="1">
        <v>491288.0</v>
      </c>
      <c r="C5746" s="1">
        <v>3.0</v>
      </c>
      <c r="D5746" s="1">
        <v>22.0</v>
      </c>
      <c r="E5746" s="1">
        <f t="shared" si="1"/>
        <v>55</v>
      </c>
      <c r="F5746" s="1" t="str">
        <f>VLOOKUP(E5746,State_code!$B$1:$C$56, 2, FALSE)</f>
        <v>WI</v>
      </c>
      <c r="G5746" s="1">
        <v>5504.0</v>
      </c>
      <c r="H5746" s="1">
        <v>-2.0</v>
      </c>
      <c r="I5746" s="1" t="s">
        <v>6332</v>
      </c>
      <c r="J5746" s="5">
        <v>3.0</v>
      </c>
    </row>
    <row r="5747" hidden="1">
      <c r="A5747" s="1" t="s">
        <v>6333</v>
      </c>
      <c r="B5747" s="1">
        <v>491297.0</v>
      </c>
      <c r="C5747" s="1">
        <v>3.0</v>
      </c>
      <c r="D5747" s="1">
        <v>29.0</v>
      </c>
      <c r="E5747" s="1">
        <f t="shared" si="1"/>
        <v>55</v>
      </c>
      <c r="F5747" s="1" t="str">
        <f>VLOOKUP(E5747,State_code!$B$1:$C$56, 2, FALSE)</f>
        <v>WI</v>
      </c>
      <c r="G5747" s="1">
        <v>5501.0</v>
      </c>
      <c r="H5747" s="1">
        <v>-2.0</v>
      </c>
      <c r="I5747" s="1" t="s">
        <v>6333</v>
      </c>
      <c r="J5747" s="5">
        <v>2.0</v>
      </c>
    </row>
    <row r="5748" hidden="1">
      <c r="A5748" s="1" t="s">
        <v>6334</v>
      </c>
      <c r="B5748" s="1">
        <v>491394.0</v>
      </c>
      <c r="C5748" s="1">
        <v>6.0</v>
      </c>
      <c r="D5748" s="1">
        <v>-2.0</v>
      </c>
      <c r="E5748" s="1">
        <f t="shared" si="1"/>
        <v>48</v>
      </c>
      <c r="F5748" s="1" t="str">
        <f>VLOOKUP(E5748,State_code!$B$1:$C$56, 2, FALSE)</f>
        <v>TX</v>
      </c>
      <c r="G5748" s="1">
        <v>4833.0</v>
      </c>
      <c r="H5748" s="1">
        <v>-2.0</v>
      </c>
      <c r="I5748" s="1" t="s">
        <v>6334</v>
      </c>
      <c r="J5748" s="5">
        <v>2.0</v>
      </c>
    </row>
    <row r="5749" hidden="1">
      <c r="A5749" s="1" t="s">
        <v>6335</v>
      </c>
      <c r="B5749" s="1">
        <v>491446.0</v>
      </c>
      <c r="C5749" s="1">
        <v>2.0</v>
      </c>
      <c r="D5749" s="1">
        <v>13.0</v>
      </c>
      <c r="E5749" s="1">
        <f t="shared" si="1"/>
        <v>36</v>
      </c>
      <c r="F5749" s="1" t="str">
        <f>VLOOKUP(E5749,State_code!$B$1:$C$56, 2, FALSE)</f>
        <v>NY</v>
      </c>
      <c r="G5749" s="1">
        <v>3610.0</v>
      </c>
      <c r="H5749" s="1">
        <v>-2.0</v>
      </c>
      <c r="I5749" s="1" t="s">
        <v>6335</v>
      </c>
      <c r="J5749" s="5">
        <v>2.0</v>
      </c>
    </row>
    <row r="5750" hidden="1">
      <c r="A5750" s="1" t="s">
        <v>6336</v>
      </c>
      <c r="B5750" s="1">
        <v>491464.0</v>
      </c>
      <c r="C5750" s="1">
        <v>8.0</v>
      </c>
      <c r="D5750" s="1">
        <v>-2.0</v>
      </c>
      <c r="E5750" s="1">
        <f t="shared" si="1"/>
        <v>6</v>
      </c>
      <c r="F5750" s="1" t="str">
        <f>VLOOKUP(E5750,State_code!$B$1:$C$56, 2, FALSE)</f>
        <v>CA</v>
      </c>
      <c r="G5750" s="1">
        <v>645.0</v>
      </c>
      <c r="H5750" s="1">
        <v>-2.0</v>
      </c>
      <c r="I5750" s="1" t="s">
        <v>6336</v>
      </c>
      <c r="J5750" s="5">
        <v>2.0</v>
      </c>
    </row>
    <row r="5751" hidden="1">
      <c r="A5751" s="1" t="s">
        <v>6337</v>
      </c>
      <c r="B5751" s="1">
        <v>491473.0</v>
      </c>
      <c r="C5751" s="1">
        <v>2.0</v>
      </c>
      <c r="D5751" s="1">
        <v>-2.0</v>
      </c>
      <c r="E5751" s="1">
        <f t="shared" si="1"/>
        <v>10</v>
      </c>
      <c r="F5751" s="1" t="str">
        <f>VLOOKUP(E5751,State_code!$B$1:$C$56, 2, FALSE)</f>
        <v>DE</v>
      </c>
      <c r="G5751" s="1">
        <v>1000.0</v>
      </c>
      <c r="H5751" s="1">
        <v>-2.0</v>
      </c>
      <c r="I5751" s="1" t="s">
        <v>6337</v>
      </c>
      <c r="J5751" s="5">
        <v>3.0</v>
      </c>
    </row>
    <row r="5752" hidden="1">
      <c r="A5752" s="1" t="s">
        <v>6338</v>
      </c>
      <c r="B5752" s="1">
        <v>491507.0</v>
      </c>
      <c r="C5752" s="1">
        <v>8.0</v>
      </c>
      <c r="D5752" s="1">
        <v>-2.0</v>
      </c>
      <c r="E5752" s="1">
        <f t="shared" si="1"/>
        <v>6</v>
      </c>
      <c r="F5752" s="1" t="str">
        <f>VLOOKUP(E5752,State_code!$B$1:$C$56, 2, FALSE)</f>
        <v>CA</v>
      </c>
      <c r="G5752" s="1">
        <v>620.0</v>
      </c>
      <c r="H5752" s="1">
        <v>-2.0</v>
      </c>
      <c r="I5752" s="1" t="s">
        <v>6338</v>
      </c>
      <c r="J5752" s="5">
        <v>2.0</v>
      </c>
    </row>
    <row r="5753" hidden="1">
      <c r="A5753" s="1" t="s">
        <v>6339</v>
      </c>
      <c r="B5753" s="1">
        <v>491525.0</v>
      </c>
      <c r="C5753" s="1">
        <v>3.0</v>
      </c>
      <c r="D5753" s="1">
        <v>24.0</v>
      </c>
      <c r="E5753" s="1">
        <f t="shared" si="1"/>
        <v>18</v>
      </c>
      <c r="F5753" s="1" t="str">
        <f>VLOOKUP(E5753,State_code!$B$1:$C$56, 2, FALSE)</f>
        <v>IN</v>
      </c>
      <c r="G5753" s="1">
        <v>1805.0</v>
      </c>
      <c r="H5753" s="1">
        <v>42.0</v>
      </c>
      <c r="I5753" s="1" t="s">
        <v>6339</v>
      </c>
      <c r="J5753" s="5">
        <v>2.0</v>
      </c>
    </row>
    <row r="5754" hidden="1">
      <c r="A5754" s="1" t="s">
        <v>6340</v>
      </c>
      <c r="B5754" s="1">
        <v>491534.0</v>
      </c>
      <c r="C5754" s="1">
        <v>5.0</v>
      </c>
      <c r="D5754" s="1">
        <v>-2.0</v>
      </c>
      <c r="E5754" s="1">
        <f t="shared" si="1"/>
        <v>12</v>
      </c>
      <c r="F5754" s="1" t="str">
        <f>VLOOKUP(E5754,State_code!$B$1:$C$56, 2, FALSE)</f>
        <v>FL</v>
      </c>
      <c r="G5754" s="1">
        <v>1223.0</v>
      </c>
      <c r="H5754" s="1">
        <v>-2.0</v>
      </c>
      <c r="I5754" s="1" t="s">
        <v>6340</v>
      </c>
      <c r="J5754" s="5">
        <v>2.0</v>
      </c>
    </row>
    <row r="5755" hidden="1">
      <c r="A5755" s="1" t="s">
        <v>6341</v>
      </c>
      <c r="B5755" s="1">
        <v>491543.0</v>
      </c>
      <c r="C5755" s="1">
        <v>8.0</v>
      </c>
      <c r="D5755" s="1">
        <v>-2.0</v>
      </c>
      <c r="E5755" s="1">
        <f t="shared" si="1"/>
        <v>6</v>
      </c>
      <c r="F5755" s="1" t="str">
        <f>VLOOKUP(E5755,State_code!$B$1:$C$56, 2, FALSE)</f>
        <v>CA</v>
      </c>
      <c r="G5755" s="1">
        <v>633.0</v>
      </c>
      <c r="H5755" s="1">
        <v>-2.0</v>
      </c>
      <c r="I5755" s="1" t="s">
        <v>6341</v>
      </c>
      <c r="J5755" s="5">
        <v>2.0</v>
      </c>
    </row>
    <row r="5756" hidden="1">
      <c r="A5756" s="1" t="s">
        <v>6342</v>
      </c>
      <c r="B5756" s="1">
        <v>491552.0</v>
      </c>
      <c r="C5756" s="1">
        <v>3.0</v>
      </c>
      <c r="D5756" s="1">
        <v>-2.0</v>
      </c>
      <c r="E5756" s="1">
        <f t="shared" si="1"/>
        <v>18</v>
      </c>
      <c r="F5756" s="1" t="str">
        <f>VLOOKUP(E5756,State_code!$B$1:$C$56, 2, FALSE)</f>
        <v>IN</v>
      </c>
      <c r="G5756" s="1">
        <v>1804.0</v>
      </c>
      <c r="H5756" s="1">
        <v>-2.0</v>
      </c>
      <c r="I5756" s="1" t="s">
        <v>6342</v>
      </c>
      <c r="J5756" s="5">
        <v>2.0</v>
      </c>
    </row>
    <row r="5757" hidden="1">
      <c r="A5757" s="1" t="s">
        <v>6343</v>
      </c>
      <c r="B5757" s="1">
        <v>491570.0</v>
      </c>
      <c r="C5757" s="1">
        <v>5.0</v>
      </c>
      <c r="D5757" s="1">
        <v>-2.0</v>
      </c>
      <c r="E5757" s="1">
        <f t="shared" si="1"/>
        <v>13</v>
      </c>
      <c r="F5757" s="1" t="str">
        <f>VLOOKUP(E5757,State_code!$B$1:$C$56, 2, FALSE)</f>
        <v>GA</v>
      </c>
      <c r="G5757" s="1">
        <v>1305.0</v>
      </c>
      <c r="H5757" s="1">
        <v>-2.0</v>
      </c>
      <c r="I5757" s="1" t="s">
        <v>6343</v>
      </c>
      <c r="J5757" s="5">
        <v>2.0</v>
      </c>
    </row>
    <row r="5758" hidden="1">
      <c r="A5758" s="1" t="s">
        <v>6344</v>
      </c>
      <c r="B5758" s="1">
        <v>491589.0</v>
      </c>
      <c r="C5758" s="1">
        <v>6.0</v>
      </c>
      <c r="D5758" s="1">
        <v>-2.0</v>
      </c>
      <c r="E5758" s="1">
        <f t="shared" si="1"/>
        <v>48</v>
      </c>
      <c r="F5758" s="1" t="str">
        <f>VLOOKUP(E5758,State_code!$B$1:$C$56, 2, FALSE)</f>
        <v>TX</v>
      </c>
      <c r="G5758" s="1">
        <v>4818.0</v>
      </c>
      <c r="H5758" s="1">
        <v>-2.0</v>
      </c>
      <c r="I5758" s="1" t="s">
        <v>6344</v>
      </c>
      <c r="J5758" s="5">
        <v>2.0</v>
      </c>
    </row>
    <row r="5759" hidden="1">
      <c r="A5759" s="1" t="s">
        <v>6345</v>
      </c>
      <c r="B5759" s="1">
        <v>491598.0</v>
      </c>
      <c r="C5759" s="1">
        <v>2.0</v>
      </c>
      <c r="D5759" s="1">
        <v>-2.0</v>
      </c>
      <c r="E5759" s="1">
        <f t="shared" si="1"/>
        <v>42</v>
      </c>
      <c r="F5759" s="1" t="str">
        <f>VLOOKUP(E5759,State_code!$B$1:$C$56, 2, FALSE)</f>
        <v>PA</v>
      </c>
      <c r="G5759" s="1">
        <v>4206.0</v>
      </c>
      <c r="H5759" s="1">
        <v>-2.0</v>
      </c>
      <c r="I5759" s="1" t="s">
        <v>6345</v>
      </c>
      <c r="J5759" s="5">
        <v>2.0</v>
      </c>
    </row>
    <row r="5760" hidden="1">
      <c r="A5760" s="1" t="s">
        <v>6346</v>
      </c>
      <c r="B5760" s="1">
        <v>491613.0</v>
      </c>
      <c r="C5760" s="1">
        <v>2.0</v>
      </c>
      <c r="D5760" s="1">
        <v>-2.0</v>
      </c>
      <c r="E5760" s="1">
        <f t="shared" si="1"/>
        <v>34</v>
      </c>
      <c r="F5760" s="1" t="str">
        <f>VLOOKUP(E5760,State_code!$B$1:$C$56, 2, FALSE)</f>
        <v>NJ</v>
      </c>
      <c r="G5760" s="1">
        <v>3412.0</v>
      </c>
      <c r="H5760" s="1">
        <v>-2.0</v>
      </c>
      <c r="I5760" s="1" t="s">
        <v>6346</v>
      </c>
      <c r="J5760" s="5">
        <v>2.0</v>
      </c>
    </row>
    <row r="5761" hidden="1">
      <c r="A5761" s="1" t="s">
        <v>6347</v>
      </c>
      <c r="B5761" s="1">
        <v>491622.0</v>
      </c>
      <c r="C5761" s="1">
        <v>2.0</v>
      </c>
      <c r="D5761" s="1">
        <v>24.0</v>
      </c>
      <c r="E5761" s="1">
        <f t="shared" si="1"/>
        <v>34</v>
      </c>
      <c r="F5761" s="1" t="str">
        <f>VLOOKUP(E5761,State_code!$B$1:$C$56, 2, FALSE)</f>
        <v>NJ</v>
      </c>
      <c r="G5761" s="1">
        <v>3404.0</v>
      </c>
      <c r="H5761" s="1">
        <v>-2.0</v>
      </c>
      <c r="I5761" s="1" t="s">
        <v>6347</v>
      </c>
      <c r="J5761" s="5">
        <v>2.0</v>
      </c>
    </row>
    <row r="5762" hidden="1">
      <c r="A5762" s="1" t="s">
        <v>6348</v>
      </c>
      <c r="B5762" s="1">
        <v>491631.0</v>
      </c>
      <c r="C5762" s="1">
        <v>2.0</v>
      </c>
      <c r="D5762" s="1">
        <v>24.0</v>
      </c>
      <c r="E5762" s="1">
        <f t="shared" si="1"/>
        <v>24</v>
      </c>
      <c r="F5762" s="1" t="str">
        <f>VLOOKUP(E5762,State_code!$B$1:$C$56, 2, FALSE)</f>
        <v>MD</v>
      </c>
      <c r="G5762" s="1">
        <v>2407.0</v>
      </c>
      <c r="H5762" s="1">
        <v>-2.0</v>
      </c>
      <c r="I5762" s="1" t="s">
        <v>6348</v>
      </c>
      <c r="J5762" s="5">
        <v>2.0</v>
      </c>
    </row>
    <row r="5763" hidden="1">
      <c r="A5763" s="1" t="s">
        <v>6349</v>
      </c>
      <c r="B5763" s="1">
        <v>491640.0</v>
      </c>
      <c r="C5763" s="1">
        <v>2.0</v>
      </c>
      <c r="D5763" s="1">
        <v>13.0</v>
      </c>
      <c r="E5763" s="1">
        <f t="shared" si="1"/>
        <v>34</v>
      </c>
      <c r="F5763" s="1" t="str">
        <f>VLOOKUP(E5763,State_code!$B$1:$C$56, 2, FALSE)</f>
        <v>NJ</v>
      </c>
      <c r="G5763" s="1">
        <v>3404.0</v>
      </c>
      <c r="H5763" s="1">
        <v>-2.0</v>
      </c>
      <c r="I5763" s="1" t="s">
        <v>6349</v>
      </c>
      <c r="J5763" s="5">
        <v>3.0</v>
      </c>
    </row>
    <row r="5764" hidden="1">
      <c r="A5764" s="1" t="s">
        <v>6350</v>
      </c>
      <c r="B5764" s="1">
        <v>491659.0</v>
      </c>
      <c r="C5764" s="1">
        <v>8.0</v>
      </c>
      <c r="D5764" s="1">
        <v>-2.0</v>
      </c>
      <c r="E5764" s="1">
        <f t="shared" si="1"/>
        <v>6</v>
      </c>
      <c r="F5764" s="1" t="str">
        <f>VLOOKUP(E5764,State_code!$B$1:$C$56, 2, FALSE)</f>
        <v>CA</v>
      </c>
      <c r="G5764" s="1">
        <v>650.0</v>
      </c>
      <c r="H5764" s="1">
        <v>-2.0</v>
      </c>
      <c r="I5764" s="1" t="s">
        <v>6350</v>
      </c>
      <c r="J5764" s="5">
        <v>3.0</v>
      </c>
    </row>
    <row r="5765" hidden="1">
      <c r="A5765" s="1" t="s">
        <v>6351</v>
      </c>
      <c r="B5765" s="1">
        <v>491668.0</v>
      </c>
      <c r="C5765" s="1">
        <v>9.0</v>
      </c>
      <c r="D5765" s="1">
        <v>-2.0</v>
      </c>
      <c r="E5765" s="1">
        <f t="shared" si="1"/>
        <v>72</v>
      </c>
      <c r="F5765" s="1" t="str">
        <f>VLOOKUP(E5765,State_code!$B$1:$C$56, 2, FALSE)</f>
        <v>PR</v>
      </c>
      <c r="G5765" s="1">
        <v>7298.0</v>
      </c>
      <c r="H5765" s="1">
        <v>-2.0</v>
      </c>
      <c r="I5765" s="1" t="s">
        <v>6351</v>
      </c>
      <c r="J5765" s="5">
        <v>3.0</v>
      </c>
    </row>
    <row r="5766" hidden="1">
      <c r="A5766" s="1" t="s">
        <v>6352</v>
      </c>
      <c r="B5766" s="1">
        <v>491677.0</v>
      </c>
      <c r="C5766" s="1">
        <v>2.0</v>
      </c>
      <c r="D5766" s="1">
        <v>-2.0</v>
      </c>
      <c r="E5766" s="1">
        <f t="shared" si="1"/>
        <v>42</v>
      </c>
      <c r="F5766" s="1" t="str">
        <f>VLOOKUP(E5766,State_code!$B$1:$C$56, 2, FALSE)</f>
        <v>PA</v>
      </c>
      <c r="G5766" s="1">
        <v>4207.0</v>
      </c>
      <c r="H5766" s="1">
        <v>-2.0</v>
      </c>
      <c r="I5766" s="1" t="s">
        <v>6352</v>
      </c>
      <c r="J5766" s="5">
        <v>3.0</v>
      </c>
    </row>
    <row r="5767" hidden="1">
      <c r="A5767" s="1" t="s">
        <v>6353</v>
      </c>
      <c r="B5767" s="1">
        <v>491686.0</v>
      </c>
      <c r="C5767" s="1">
        <v>6.0</v>
      </c>
      <c r="D5767" s="1">
        <v>-2.0</v>
      </c>
      <c r="E5767" s="1">
        <f t="shared" si="1"/>
        <v>4</v>
      </c>
      <c r="F5767" s="1" t="str">
        <f>VLOOKUP(E5767,State_code!$B$1:$C$56, 2, FALSE)</f>
        <v>AZ</v>
      </c>
      <c r="G5767" s="1">
        <v>404.0</v>
      </c>
      <c r="H5767" s="1">
        <v>-2.0</v>
      </c>
      <c r="I5767" s="1" t="s">
        <v>6353</v>
      </c>
      <c r="J5767" s="5">
        <v>2.0</v>
      </c>
    </row>
    <row r="5768" hidden="1">
      <c r="A5768" s="1" t="s">
        <v>6354</v>
      </c>
      <c r="B5768" s="1">
        <v>491695.0</v>
      </c>
      <c r="C5768" s="1">
        <v>5.0</v>
      </c>
      <c r="D5768" s="1">
        <v>-2.0</v>
      </c>
      <c r="E5768" s="1">
        <f t="shared" si="1"/>
        <v>1</v>
      </c>
      <c r="F5768" s="1" t="str">
        <f>VLOOKUP(E5768,State_code!$B$1:$C$56, 2, FALSE)</f>
        <v>AL</v>
      </c>
      <c r="G5768" s="1">
        <v>107.0</v>
      </c>
      <c r="H5768" s="1">
        <v>-2.0</v>
      </c>
      <c r="I5768" s="1" t="s">
        <v>6354</v>
      </c>
      <c r="J5768" s="5">
        <v>2.0</v>
      </c>
    </row>
    <row r="5769" hidden="1">
      <c r="A5769" s="1" t="s">
        <v>6355</v>
      </c>
      <c r="B5769" s="1">
        <v>491701.0</v>
      </c>
      <c r="C5769" s="1">
        <v>7.0</v>
      </c>
      <c r="D5769" s="1">
        <v>-2.0</v>
      </c>
      <c r="E5769" s="1">
        <f t="shared" si="1"/>
        <v>16</v>
      </c>
      <c r="F5769" s="1" t="str">
        <f>VLOOKUP(E5769,State_code!$B$1:$C$56, 2, FALSE)</f>
        <v>ID</v>
      </c>
      <c r="G5769" s="1">
        <v>1602.0</v>
      </c>
      <c r="H5769" s="1">
        <v>-2.0</v>
      </c>
      <c r="I5769" s="1" t="s">
        <v>6355</v>
      </c>
      <c r="J5769" s="5">
        <v>3.0</v>
      </c>
    </row>
    <row r="5770" hidden="1">
      <c r="A5770" s="1" t="s">
        <v>6356</v>
      </c>
      <c r="B5770" s="1">
        <v>491710.0</v>
      </c>
      <c r="C5770" s="1">
        <v>2.0</v>
      </c>
      <c r="D5770" s="1">
        <v>24.0</v>
      </c>
      <c r="E5770" s="1">
        <f t="shared" si="1"/>
        <v>34</v>
      </c>
      <c r="F5770" s="1" t="str">
        <f>VLOOKUP(E5770,State_code!$B$1:$C$56, 2, FALSE)</f>
        <v>NJ</v>
      </c>
      <c r="G5770" s="1">
        <v>3406.0</v>
      </c>
      <c r="H5770" s="1">
        <v>-2.0</v>
      </c>
      <c r="I5770" s="1" t="s">
        <v>6356</v>
      </c>
      <c r="J5770" s="5">
        <v>2.0</v>
      </c>
    </row>
    <row r="5771" hidden="1">
      <c r="A5771" s="1" t="s">
        <v>6357</v>
      </c>
      <c r="B5771" s="1">
        <v>491729.0</v>
      </c>
      <c r="C5771" s="1">
        <v>5.0</v>
      </c>
      <c r="D5771" s="1">
        <v>-2.0</v>
      </c>
      <c r="E5771" s="1">
        <f t="shared" si="1"/>
        <v>28</v>
      </c>
      <c r="F5771" s="1" t="str">
        <f>VLOOKUP(E5771,State_code!$B$1:$C$56, 2, FALSE)</f>
        <v>MS</v>
      </c>
      <c r="G5771" s="1">
        <v>2802.0</v>
      </c>
      <c r="H5771" s="1">
        <v>-2.0</v>
      </c>
      <c r="I5771" s="1" t="s">
        <v>6357</v>
      </c>
      <c r="J5771" s="5">
        <v>3.0</v>
      </c>
    </row>
    <row r="5772" hidden="1">
      <c r="A5772" s="1" t="s">
        <v>6358</v>
      </c>
      <c r="B5772" s="1">
        <v>491738.0</v>
      </c>
      <c r="C5772" s="1">
        <v>8.0</v>
      </c>
      <c r="D5772" s="1">
        <v>-2.0</v>
      </c>
      <c r="E5772" s="1">
        <f t="shared" si="1"/>
        <v>15</v>
      </c>
      <c r="F5772" s="1" t="str">
        <f>VLOOKUP(E5772,State_code!$B$1:$C$56, 2, FALSE)</f>
        <v>HI</v>
      </c>
      <c r="G5772" s="1">
        <v>1502.0</v>
      </c>
      <c r="H5772" s="1">
        <v>-2.0</v>
      </c>
      <c r="I5772" s="1" t="s">
        <v>6358</v>
      </c>
      <c r="J5772" s="5">
        <v>2.0</v>
      </c>
    </row>
    <row r="5773" hidden="1">
      <c r="A5773" s="1" t="s">
        <v>6359</v>
      </c>
      <c r="B5773" s="1">
        <v>491747.0</v>
      </c>
      <c r="C5773" s="1">
        <v>5.0</v>
      </c>
      <c r="D5773" s="1">
        <v>-2.0</v>
      </c>
      <c r="E5773" s="1">
        <f t="shared" si="1"/>
        <v>12</v>
      </c>
      <c r="F5773" s="1" t="str">
        <f>VLOOKUP(E5773,State_code!$B$1:$C$56, 2, FALSE)</f>
        <v>FL</v>
      </c>
      <c r="G5773" s="1">
        <v>1218.0</v>
      </c>
      <c r="H5773" s="1">
        <v>-2.0</v>
      </c>
      <c r="I5773" s="1" t="s">
        <v>6359</v>
      </c>
      <c r="J5773" s="5">
        <v>2.0</v>
      </c>
    </row>
    <row r="5774" hidden="1">
      <c r="A5774" s="1" t="s">
        <v>6360</v>
      </c>
      <c r="B5774" s="1">
        <v>491756.0</v>
      </c>
      <c r="C5774" s="1">
        <v>8.0</v>
      </c>
      <c r="D5774" s="1">
        <v>-2.0</v>
      </c>
      <c r="E5774" s="1">
        <f t="shared" si="1"/>
        <v>6</v>
      </c>
      <c r="F5774" s="1" t="str">
        <f>VLOOKUP(E5774,State_code!$B$1:$C$56, 2, FALSE)</f>
        <v>CA</v>
      </c>
      <c r="G5774" s="1">
        <v>610.0</v>
      </c>
      <c r="H5774" s="1">
        <v>-2.0</v>
      </c>
      <c r="I5774" s="1" t="s">
        <v>6360</v>
      </c>
      <c r="J5774" s="5">
        <v>2.0</v>
      </c>
    </row>
    <row r="5775" hidden="1">
      <c r="A5775" s="1" t="s">
        <v>6361</v>
      </c>
      <c r="B5775" s="1">
        <v>491765.0</v>
      </c>
      <c r="C5775" s="1">
        <v>2.0</v>
      </c>
      <c r="D5775" s="1">
        <v>-2.0</v>
      </c>
      <c r="E5775" s="1">
        <f t="shared" si="1"/>
        <v>34</v>
      </c>
      <c r="F5775" s="1" t="str">
        <f>VLOOKUP(E5775,State_code!$B$1:$C$56, 2, FALSE)</f>
        <v>NJ</v>
      </c>
      <c r="G5775" s="1">
        <v>3404.0</v>
      </c>
      <c r="H5775" s="1">
        <v>-2.0</v>
      </c>
      <c r="I5775" s="1" t="s">
        <v>6361</v>
      </c>
      <c r="J5775" s="5">
        <v>3.0</v>
      </c>
    </row>
    <row r="5776" hidden="1">
      <c r="A5776" s="1" t="s">
        <v>6362</v>
      </c>
      <c r="B5776" s="1">
        <v>491774.0</v>
      </c>
      <c r="C5776" s="1">
        <v>2.0</v>
      </c>
      <c r="D5776" s="1">
        <v>-2.0</v>
      </c>
      <c r="E5776" s="1">
        <f t="shared" si="1"/>
        <v>36</v>
      </c>
      <c r="F5776" s="1" t="str">
        <f>VLOOKUP(E5776,State_code!$B$1:$C$56, 2, FALSE)</f>
        <v>NY</v>
      </c>
      <c r="G5776" s="1">
        <v>3614.0</v>
      </c>
      <c r="H5776" s="1">
        <v>-2.0</v>
      </c>
      <c r="I5776" s="1" t="s">
        <v>6362</v>
      </c>
      <c r="J5776" s="5">
        <v>3.0</v>
      </c>
    </row>
    <row r="5777" hidden="1">
      <c r="A5777" s="1" t="s">
        <v>6363</v>
      </c>
      <c r="B5777" s="1">
        <v>491783.0</v>
      </c>
      <c r="C5777" s="1">
        <v>5.0</v>
      </c>
      <c r="D5777" s="1">
        <v>-2.0</v>
      </c>
      <c r="E5777" s="1">
        <f t="shared" si="1"/>
        <v>12</v>
      </c>
      <c r="F5777" s="1" t="str">
        <f>VLOOKUP(E5777,State_code!$B$1:$C$56, 2, FALSE)</f>
        <v>FL</v>
      </c>
      <c r="G5777" s="1">
        <v>1212.0</v>
      </c>
      <c r="H5777" s="1">
        <v>-2.0</v>
      </c>
      <c r="I5777" s="1" t="s">
        <v>6363</v>
      </c>
      <c r="J5777" s="5">
        <v>2.0</v>
      </c>
    </row>
    <row r="5778" hidden="1">
      <c r="A5778" s="1" t="s">
        <v>6364</v>
      </c>
      <c r="B5778" s="1">
        <v>491792.0</v>
      </c>
      <c r="C5778" s="1">
        <v>7.0</v>
      </c>
      <c r="D5778" s="1">
        <v>-2.0</v>
      </c>
      <c r="E5778" s="1">
        <f t="shared" si="1"/>
        <v>8</v>
      </c>
      <c r="F5778" s="1" t="str">
        <f>VLOOKUP(E5778,State_code!$B$1:$C$56, 2, FALSE)</f>
        <v>CO</v>
      </c>
      <c r="G5778" s="1">
        <v>804.0</v>
      </c>
      <c r="H5778" s="1">
        <v>-2.0</v>
      </c>
      <c r="I5778" s="1" t="s">
        <v>6364</v>
      </c>
      <c r="J5778" s="5">
        <v>2.0</v>
      </c>
    </row>
    <row r="5779" hidden="1">
      <c r="A5779" s="1" t="s">
        <v>6365</v>
      </c>
      <c r="B5779" s="1">
        <v>491808.0</v>
      </c>
      <c r="C5779" s="1">
        <v>8.0</v>
      </c>
      <c r="D5779" s="1">
        <v>26.0</v>
      </c>
      <c r="E5779" s="1">
        <f t="shared" si="1"/>
        <v>6</v>
      </c>
      <c r="F5779" s="1" t="str">
        <f>VLOOKUP(E5779,State_code!$B$1:$C$56, 2, FALSE)</f>
        <v>CA</v>
      </c>
      <c r="G5779" s="1">
        <v>602.0</v>
      </c>
      <c r="H5779" s="1">
        <v>-2.0</v>
      </c>
      <c r="I5779" s="1" t="s">
        <v>6365</v>
      </c>
      <c r="J5779" s="5">
        <v>2.0</v>
      </c>
    </row>
    <row r="5780" hidden="1">
      <c r="A5780" s="1" t="s">
        <v>6366</v>
      </c>
      <c r="B5780" s="1">
        <v>491817.0</v>
      </c>
      <c r="C5780" s="1">
        <v>2.0</v>
      </c>
      <c r="D5780" s="1">
        <v>13.0</v>
      </c>
      <c r="E5780" s="1">
        <f t="shared" si="1"/>
        <v>34</v>
      </c>
      <c r="F5780" s="1" t="str">
        <f>VLOOKUP(E5780,State_code!$B$1:$C$56, 2, FALSE)</f>
        <v>NJ</v>
      </c>
      <c r="G5780" s="1">
        <v>3404.0</v>
      </c>
      <c r="H5780" s="1">
        <v>-2.0</v>
      </c>
      <c r="I5780" s="1" t="s">
        <v>6366</v>
      </c>
      <c r="J5780" s="5">
        <v>3.0</v>
      </c>
    </row>
    <row r="5781" hidden="1">
      <c r="A5781" s="1" t="s">
        <v>6367</v>
      </c>
      <c r="B5781" s="1">
        <v>491826.0</v>
      </c>
      <c r="C5781" s="1">
        <v>6.0</v>
      </c>
      <c r="D5781" s="1">
        <v>-2.0</v>
      </c>
      <c r="E5781" s="1">
        <f t="shared" si="1"/>
        <v>35</v>
      </c>
      <c r="F5781" s="1" t="str">
        <f>VLOOKUP(E5781,State_code!$B$1:$C$56, 2, FALSE)</f>
        <v>NM</v>
      </c>
      <c r="G5781" s="1">
        <v>3501.0</v>
      </c>
      <c r="H5781" s="1">
        <v>-2.0</v>
      </c>
      <c r="I5781" s="1" t="s">
        <v>6367</v>
      </c>
      <c r="J5781" s="5">
        <v>3.0</v>
      </c>
    </row>
    <row r="5782" hidden="1">
      <c r="A5782" s="1" t="s">
        <v>6368</v>
      </c>
      <c r="B5782" s="1">
        <v>491835.0</v>
      </c>
      <c r="C5782" s="1">
        <v>6.0</v>
      </c>
      <c r="D5782" s="1">
        <v>-2.0</v>
      </c>
      <c r="E5782" s="1">
        <f t="shared" si="1"/>
        <v>48</v>
      </c>
      <c r="F5782" s="1" t="str">
        <f>VLOOKUP(E5782,State_code!$B$1:$C$56, 2, FALSE)</f>
        <v>TX</v>
      </c>
      <c r="G5782" s="1">
        <v>4821.0</v>
      </c>
      <c r="H5782" s="1">
        <v>-2.0</v>
      </c>
      <c r="I5782" s="1" t="s">
        <v>6368</v>
      </c>
      <c r="J5782" s="5">
        <v>2.0</v>
      </c>
    </row>
    <row r="5783" hidden="1">
      <c r="A5783" s="1" t="s">
        <v>6369</v>
      </c>
      <c r="B5783" s="1">
        <v>491844.0</v>
      </c>
      <c r="C5783" s="1">
        <v>4.0</v>
      </c>
      <c r="D5783" s="1">
        <v>33.0</v>
      </c>
      <c r="E5783" s="1">
        <f t="shared" si="1"/>
        <v>27</v>
      </c>
      <c r="F5783" s="1" t="str">
        <f>VLOOKUP(E5783,State_code!$B$1:$C$56, 2, FALSE)</f>
        <v>MN</v>
      </c>
      <c r="G5783" s="1">
        <v>2708.0</v>
      </c>
      <c r="H5783" s="1">
        <v>-2.0</v>
      </c>
      <c r="I5783" s="1" t="s">
        <v>6369</v>
      </c>
      <c r="J5783" s="5">
        <v>2.0</v>
      </c>
    </row>
    <row r="5784" hidden="1">
      <c r="A5784" s="1" t="s">
        <v>6370</v>
      </c>
      <c r="B5784" s="1">
        <v>491853.0</v>
      </c>
      <c r="C5784" s="1">
        <v>8.0</v>
      </c>
      <c r="D5784" s="1">
        <v>-2.0</v>
      </c>
      <c r="E5784" s="1">
        <f t="shared" si="1"/>
        <v>6</v>
      </c>
      <c r="F5784" s="1" t="str">
        <f>VLOOKUP(E5784,State_code!$B$1:$C$56, 2, FALSE)</f>
        <v>CA</v>
      </c>
      <c r="G5784" s="1">
        <v>621.0</v>
      </c>
      <c r="H5784" s="1">
        <v>-2.0</v>
      </c>
      <c r="I5784" s="1" t="s">
        <v>6370</v>
      </c>
      <c r="J5784" s="5">
        <v>3.0</v>
      </c>
    </row>
    <row r="5785" hidden="1">
      <c r="A5785" s="1" t="s">
        <v>6371</v>
      </c>
      <c r="B5785" s="1">
        <v>491871.0</v>
      </c>
      <c r="C5785" s="1">
        <v>6.0</v>
      </c>
      <c r="D5785" s="1">
        <v>-2.0</v>
      </c>
      <c r="E5785" s="1">
        <f t="shared" si="1"/>
        <v>48</v>
      </c>
      <c r="F5785" s="1" t="str">
        <f>VLOOKUP(E5785,State_code!$B$1:$C$56, 2, FALSE)</f>
        <v>TX</v>
      </c>
      <c r="G5785" s="1">
        <v>4807.0</v>
      </c>
      <c r="H5785" s="1">
        <v>-2.0</v>
      </c>
      <c r="I5785" s="1" t="s">
        <v>6371</v>
      </c>
      <c r="J5785" s="5">
        <v>2.0</v>
      </c>
    </row>
    <row r="5786" hidden="1">
      <c r="A5786" s="1" t="s">
        <v>6372</v>
      </c>
      <c r="B5786" s="1">
        <v>491880.0</v>
      </c>
      <c r="C5786" s="1">
        <v>8.0</v>
      </c>
      <c r="D5786" s="1">
        <v>-2.0</v>
      </c>
      <c r="E5786" s="1">
        <f t="shared" si="1"/>
        <v>6</v>
      </c>
      <c r="F5786" s="1" t="str">
        <f>VLOOKUP(E5786,State_code!$B$1:$C$56, 2, FALSE)</f>
        <v>CA</v>
      </c>
      <c r="G5786" s="1">
        <v>606.0</v>
      </c>
      <c r="H5786" s="1">
        <v>-2.0</v>
      </c>
      <c r="I5786" s="1" t="s">
        <v>6372</v>
      </c>
      <c r="J5786" s="5">
        <v>2.0</v>
      </c>
    </row>
    <row r="5787" hidden="1">
      <c r="A5787" s="1" t="s">
        <v>6373</v>
      </c>
      <c r="B5787" s="1">
        <v>491899.0</v>
      </c>
      <c r="C5787" s="1">
        <v>8.0</v>
      </c>
      <c r="D5787" s="1">
        <v>-2.0</v>
      </c>
      <c r="E5787" s="1">
        <f t="shared" si="1"/>
        <v>6</v>
      </c>
      <c r="F5787" s="1" t="str">
        <f>VLOOKUP(E5787,State_code!$B$1:$C$56, 2, FALSE)</f>
        <v>CA</v>
      </c>
      <c r="G5787" s="1">
        <v>644.0</v>
      </c>
      <c r="H5787" s="1">
        <v>-2.0</v>
      </c>
      <c r="I5787" s="1" t="s">
        <v>6373</v>
      </c>
      <c r="J5787" s="5">
        <v>2.0</v>
      </c>
    </row>
    <row r="5788" hidden="1">
      <c r="A5788" s="1" t="s">
        <v>6374</v>
      </c>
      <c r="B5788" s="1">
        <v>491905.0</v>
      </c>
      <c r="C5788" s="1">
        <v>5.0</v>
      </c>
      <c r="D5788" s="1">
        <v>-2.0</v>
      </c>
      <c r="E5788" s="1">
        <f t="shared" si="1"/>
        <v>1</v>
      </c>
      <c r="F5788" s="1" t="str">
        <f>VLOOKUP(E5788,State_code!$B$1:$C$56, 2, FALSE)</f>
        <v>AL</v>
      </c>
      <c r="G5788" s="1">
        <v>106.0</v>
      </c>
      <c r="H5788" s="1">
        <v>-2.0</v>
      </c>
      <c r="I5788" s="1" t="s">
        <v>6374</v>
      </c>
      <c r="J5788" s="5">
        <v>2.0</v>
      </c>
    </row>
    <row r="5789" hidden="1">
      <c r="A5789" s="1" t="s">
        <v>6375</v>
      </c>
      <c r="B5789" s="1">
        <v>491914.0</v>
      </c>
      <c r="C5789" s="1">
        <v>2.0</v>
      </c>
      <c r="D5789" s="1">
        <v>13.0</v>
      </c>
      <c r="E5789" s="1">
        <f t="shared" si="1"/>
        <v>34</v>
      </c>
      <c r="F5789" s="1" t="str">
        <f>VLOOKUP(E5789,State_code!$B$1:$C$56, 2, FALSE)</f>
        <v>NJ</v>
      </c>
      <c r="G5789" s="1">
        <v>3404.0</v>
      </c>
      <c r="H5789" s="1">
        <v>-2.0</v>
      </c>
      <c r="I5789" s="1" t="s">
        <v>6375</v>
      </c>
      <c r="J5789" s="5">
        <v>2.0</v>
      </c>
    </row>
    <row r="5790" hidden="1">
      <c r="A5790" s="1" t="s">
        <v>6376</v>
      </c>
      <c r="B5790" s="1">
        <v>491923.0</v>
      </c>
      <c r="C5790" s="1">
        <v>5.0</v>
      </c>
      <c r="D5790" s="1">
        <v>-2.0</v>
      </c>
      <c r="E5790" s="1">
        <f t="shared" si="1"/>
        <v>45</v>
      </c>
      <c r="F5790" s="1" t="str">
        <f>VLOOKUP(E5790,State_code!$B$1:$C$56, 2, FALSE)</f>
        <v>SC</v>
      </c>
      <c r="G5790" s="1">
        <v>4502.0</v>
      </c>
      <c r="H5790" s="1">
        <v>-2.0</v>
      </c>
      <c r="I5790" s="1" t="s">
        <v>6376</v>
      </c>
      <c r="J5790" s="5">
        <v>2.0</v>
      </c>
    </row>
    <row r="5791" hidden="1">
      <c r="A5791" s="1" t="s">
        <v>6377</v>
      </c>
      <c r="B5791" s="1">
        <v>491932.0</v>
      </c>
      <c r="C5791" s="1">
        <v>5.0</v>
      </c>
      <c r="D5791" s="1">
        <v>-2.0</v>
      </c>
      <c r="E5791" s="1">
        <f t="shared" si="1"/>
        <v>12</v>
      </c>
      <c r="F5791" s="1" t="str">
        <f>VLOOKUP(E5791,State_code!$B$1:$C$56, 2, FALSE)</f>
        <v>FL</v>
      </c>
      <c r="G5791" s="1">
        <v>1206.0</v>
      </c>
      <c r="H5791" s="1">
        <v>-2.0</v>
      </c>
      <c r="I5791" s="1" t="s">
        <v>6377</v>
      </c>
      <c r="J5791" s="5">
        <v>4.0</v>
      </c>
    </row>
    <row r="5792" hidden="1">
      <c r="A5792" s="1" t="s">
        <v>6378</v>
      </c>
      <c r="B5792" s="1">
        <v>491941.0</v>
      </c>
      <c r="C5792" s="1">
        <v>3.0</v>
      </c>
      <c r="D5792" s="1">
        <v>10.0</v>
      </c>
      <c r="E5792" s="1">
        <f t="shared" si="1"/>
        <v>18</v>
      </c>
      <c r="F5792" s="1" t="str">
        <f>VLOOKUP(E5792,State_code!$B$1:$C$56, 2, FALSE)</f>
        <v>IN</v>
      </c>
      <c r="G5792" s="1">
        <v>1809.0</v>
      </c>
      <c r="H5792" s="1">
        <v>-2.0</v>
      </c>
      <c r="I5792" s="1" t="s">
        <v>6378</v>
      </c>
      <c r="J5792" s="5">
        <v>2.0</v>
      </c>
    </row>
    <row r="5793" hidden="1">
      <c r="A5793" s="1" t="s">
        <v>6379</v>
      </c>
      <c r="B5793" s="1">
        <v>491950.0</v>
      </c>
      <c r="C5793" s="1">
        <v>8.0</v>
      </c>
      <c r="D5793" s="1">
        <v>-2.0</v>
      </c>
      <c r="E5793" s="1">
        <f t="shared" si="1"/>
        <v>6</v>
      </c>
      <c r="F5793" s="1" t="str">
        <f>VLOOKUP(E5793,State_code!$B$1:$C$56, 2, FALSE)</f>
        <v>CA</v>
      </c>
      <c r="G5793" s="1">
        <v>610.0</v>
      </c>
      <c r="H5793" s="1">
        <v>-2.0</v>
      </c>
      <c r="I5793" s="1" t="s">
        <v>6379</v>
      </c>
      <c r="J5793" s="5">
        <v>2.0</v>
      </c>
    </row>
    <row r="5794" hidden="1">
      <c r="A5794" s="1" t="s">
        <v>6380</v>
      </c>
      <c r="B5794" s="1">
        <v>491978.0</v>
      </c>
      <c r="C5794" s="1">
        <v>5.0</v>
      </c>
      <c r="D5794" s="1">
        <v>-2.0</v>
      </c>
      <c r="E5794" s="1">
        <f t="shared" si="1"/>
        <v>51</v>
      </c>
      <c r="F5794" s="1" t="str">
        <f>VLOOKUP(E5794,State_code!$B$1:$C$56, 2, FALSE)</f>
        <v>VA</v>
      </c>
      <c r="G5794" s="1">
        <v>5104.0</v>
      </c>
      <c r="H5794" s="1">
        <v>-2.0</v>
      </c>
      <c r="I5794" s="1" t="s">
        <v>6380</v>
      </c>
      <c r="J5794" s="5">
        <v>2.0</v>
      </c>
    </row>
    <row r="5795" hidden="1">
      <c r="A5795" s="1" t="s">
        <v>6381</v>
      </c>
      <c r="B5795" s="1">
        <v>491996.0</v>
      </c>
      <c r="C5795" s="1">
        <v>6.0</v>
      </c>
      <c r="D5795" s="1">
        <v>-2.0</v>
      </c>
      <c r="E5795" s="1">
        <f t="shared" si="1"/>
        <v>48</v>
      </c>
      <c r="F5795" s="1" t="str">
        <f>VLOOKUP(E5795,State_code!$B$1:$C$56, 2, FALSE)</f>
        <v>TX</v>
      </c>
      <c r="G5795" s="1">
        <v>4831.0</v>
      </c>
      <c r="H5795" s="1">
        <v>-2.0</v>
      </c>
      <c r="I5795" s="1" t="s">
        <v>6381</v>
      </c>
      <c r="J5795" s="5">
        <v>2.0</v>
      </c>
    </row>
    <row r="5796" hidden="1">
      <c r="A5796" s="1" t="s">
        <v>6382</v>
      </c>
      <c r="B5796" s="1">
        <v>492005.0</v>
      </c>
      <c r="C5796" s="1">
        <v>3.0</v>
      </c>
      <c r="D5796" s="1">
        <v>-2.0</v>
      </c>
      <c r="E5796" s="1">
        <f t="shared" si="1"/>
        <v>39</v>
      </c>
      <c r="F5796" s="1" t="str">
        <f>VLOOKUP(E5796,State_code!$B$1:$C$56, 2, FALSE)</f>
        <v>OH</v>
      </c>
      <c r="G5796" s="1">
        <v>3906.0</v>
      </c>
      <c r="H5796" s="1">
        <v>-2.0</v>
      </c>
      <c r="I5796" s="1" t="s">
        <v>6382</v>
      </c>
      <c r="J5796" s="5">
        <v>2.0</v>
      </c>
    </row>
    <row r="5797" hidden="1">
      <c r="A5797" s="1" t="s">
        <v>6383</v>
      </c>
      <c r="B5797" s="1">
        <v>492023.0</v>
      </c>
      <c r="C5797" s="1">
        <v>3.0</v>
      </c>
      <c r="D5797" s="1">
        <v>-2.0</v>
      </c>
      <c r="E5797" s="1">
        <f t="shared" si="1"/>
        <v>17</v>
      </c>
      <c r="F5797" s="1" t="str">
        <f>VLOOKUP(E5797,State_code!$B$1:$C$56, 2, FALSE)</f>
        <v>IL</v>
      </c>
      <c r="G5797" s="1">
        <v>1709.0</v>
      </c>
      <c r="H5797" s="1">
        <v>-2.0</v>
      </c>
      <c r="I5797" s="1" t="s">
        <v>6383</v>
      </c>
      <c r="J5797" s="5">
        <v>2.0</v>
      </c>
    </row>
    <row r="5798" hidden="1">
      <c r="A5798" s="1" t="s">
        <v>6384</v>
      </c>
      <c r="B5798" s="1">
        <v>492069.0</v>
      </c>
      <c r="C5798" s="1">
        <v>5.0</v>
      </c>
      <c r="D5798" s="1">
        <v>23.0</v>
      </c>
      <c r="E5798" s="1">
        <f t="shared" si="1"/>
        <v>5</v>
      </c>
      <c r="F5798" s="1" t="str">
        <f>VLOOKUP(E5798,State_code!$B$1:$C$56, 2, FALSE)</f>
        <v>AR</v>
      </c>
      <c r="G5798" s="1">
        <v>504.0</v>
      </c>
      <c r="H5798" s="1">
        <v>108.0</v>
      </c>
      <c r="I5798" s="1" t="s">
        <v>6384</v>
      </c>
      <c r="J5798" s="5">
        <v>2.0</v>
      </c>
    </row>
    <row r="5799" hidden="1">
      <c r="A5799" s="1" t="s">
        <v>6385</v>
      </c>
      <c r="B5799" s="1">
        <v>492078.0</v>
      </c>
      <c r="C5799" s="1">
        <v>3.0</v>
      </c>
      <c r="D5799" s="1">
        <v>-2.0</v>
      </c>
      <c r="E5799" s="1">
        <f t="shared" si="1"/>
        <v>17</v>
      </c>
      <c r="F5799" s="1" t="str">
        <f>VLOOKUP(E5799,State_code!$B$1:$C$56, 2, FALSE)</f>
        <v>IL</v>
      </c>
      <c r="G5799" s="1">
        <v>1709.0</v>
      </c>
      <c r="H5799" s="1">
        <v>-2.0</v>
      </c>
      <c r="I5799" s="1" t="s">
        <v>6385</v>
      </c>
      <c r="J5799" s="5">
        <v>3.0</v>
      </c>
    </row>
    <row r="5800" hidden="1">
      <c r="A5800" s="1" t="s">
        <v>6386</v>
      </c>
      <c r="B5800" s="1">
        <v>492087.0</v>
      </c>
      <c r="C5800" s="1">
        <v>4.0</v>
      </c>
      <c r="D5800" s="1">
        <v>-2.0</v>
      </c>
      <c r="E5800" s="1">
        <f t="shared" si="1"/>
        <v>29</v>
      </c>
      <c r="F5800" s="1" t="str">
        <f>VLOOKUP(E5800,State_code!$B$1:$C$56, 2, FALSE)</f>
        <v>MO</v>
      </c>
      <c r="G5800" s="1">
        <v>2901.0</v>
      </c>
      <c r="H5800" s="1">
        <v>-2.0</v>
      </c>
      <c r="I5800" s="1" t="s">
        <v>6386</v>
      </c>
      <c r="J5800" s="5">
        <v>3.0</v>
      </c>
    </row>
    <row r="5801" hidden="1">
      <c r="A5801" s="1" t="s">
        <v>6387</v>
      </c>
      <c r="B5801" s="1">
        <v>492096.0</v>
      </c>
      <c r="C5801" s="1">
        <v>3.0</v>
      </c>
      <c r="D5801" s="1">
        <v>-2.0</v>
      </c>
      <c r="E5801" s="1">
        <f t="shared" si="1"/>
        <v>26</v>
      </c>
      <c r="F5801" s="1" t="str">
        <f>VLOOKUP(E5801,State_code!$B$1:$C$56, 2, FALSE)</f>
        <v>MI</v>
      </c>
      <c r="G5801" s="1">
        <v>2611.0</v>
      </c>
      <c r="H5801" s="1">
        <v>-2.0</v>
      </c>
      <c r="I5801" s="1" t="s">
        <v>6387</v>
      </c>
      <c r="J5801" s="5">
        <v>2.0</v>
      </c>
    </row>
    <row r="5802" hidden="1">
      <c r="A5802" s="1" t="s">
        <v>6388</v>
      </c>
      <c r="B5802" s="1">
        <v>492139.0</v>
      </c>
      <c r="C5802" s="1">
        <v>3.0</v>
      </c>
      <c r="D5802" s="1">
        <v>-2.0</v>
      </c>
      <c r="E5802" s="1">
        <f t="shared" si="1"/>
        <v>26</v>
      </c>
      <c r="F5802" s="1" t="str">
        <f>VLOOKUP(E5802,State_code!$B$1:$C$56, 2, FALSE)</f>
        <v>MI</v>
      </c>
      <c r="G5802" s="1">
        <v>2613.0</v>
      </c>
      <c r="H5802" s="1">
        <v>-2.0</v>
      </c>
      <c r="I5802" s="1" t="s">
        <v>6388</v>
      </c>
      <c r="J5802" s="5">
        <v>2.0</v>
      </c>
    </row>
    <row r="5803" hidden="1">
      <c r="A5803" s="1" t="s">
        <v>6389</v>
      </c>
      <c r="B5803" s="1">
        <v>492148.0</v>
      </c>
      <c r="C5803" s="1">
        <v>6.0</v>
      </c>
      <c r="D5803" s="1">
        <v>-2.0</v>
      </c>
      <c r="E5803" s="1">
        <f t="shared" si="1"/>
        <v>40</v>
      </c>
      <c r="F5803" s="1" t="str">
        <f>VLOOKUP(E5803,State_code!$B$1:$C$56, 2, FALSE)</f>
        <v>OK</v>
      </c>
      <c r="G5803" s="1">
        <v>4002.0</v>
      </c>
      <c r="H5803" s="1">
        <v>-2.0</v>
      </c>
      <c r="I5803" s="1" t="s">
        <v>6389</v>
      </c>
      <c r="J5803" s="5">
        <v>3.0</v>
      </c>
    </row>
    <row r="5804" hidden="1">
      <c r="A5804" s="1" t="s">
        <v>6390</v>
      </c>
      <c r="B5804" s="1">
        <v>492209.0</v>
      </c>
      <c r="C5804" s="1">
        <v>8.0</v>
      </c>
      <c r="D5804" s="1">
        <v>-2.0</v>
      </c>
      <c r="E5804" s="1">
        <f t="shared" si="1"/>
        <v>6</v>
      </c>
      <c r="F5804" s="1" t="str">
        <f>VLOOKUP(E5804,State_code!$B$1:$C$56, 2, FALSE)</f>
        <v>CA</v>
      </c>
      <c r="G5804" s="1">
        <v>636.0</v>
      </c>
      <c r="H5804" s="1">
        <v>-2.0</v>
      </c>
      <c r="I5804" s="1" t="s">
        <v>6390</v>
      </c>
      <c r="J5804" s="5">
        <v>3.0</v>
      </c>
    </row>
    <row r="5805" hidden="1">
      <c r="A5805" s="1" t="s">
        <v>6391</v>
      </c>
      <c r="B5805" s="1">
        <v>492263.0</v>
      </c>
      <c r="C5805" s="1">
        <v>5.0</v>
      </c>
      <c r="D5805" s="1">
        <v>-2.0</v>
      </c>
      <c r="E5805" s="1">
        <f t="shared" si="1"/>
        <v>47</v>
      </c>
      <c r="F5805" s="1" t="str">
        <f>VLOOKUP(E5805,State_code!$B$1:$C$56, 2, FALSE)</f>
        <v>TN</v>
      </c>
      <c r="G5805" s="1">
        <v>4702.0</v>
      </c>
      <c r="H5805" s="1">
        <v>-2.0</v>
      </c>
      <c r="I5805" s="1" t="s">
        <v>6391</v>
      </c>
      <c r="J5805" s="5">
        <v>2.0</v>
      </c>
    </row>
    <row r="5806" hidden="1">
      <c r="A5806" s="1" t="s">
        <v>6392</v>
      </c>
      <c r="B5806" s="1">
        <v>492281.0</v>
      </c>
      <c r="C5806" s="1">
        <v>5.0</v>
      </c>
      <c r="D5806" s="1">
        <v>-2.0</v>
      </c>
      <c r="E5806" s="1">
        <f t="shared" si="1"/>
        <v>5</v>
      </c>
      <c r="F5806" s="1" t="str">
        <f>VLOOKUP(E5806,State_code!$B$1:$C$56, 2, FALSE)</f>
        <v>AR</v>
      </c>
      <c r="G5806" s="1">
        <v>502.0</v>
      </c>
      <c r="H5806" s="1">
        <v>-2.0</v>
      </c>
      <c r="I5806" s="1" t="s">
        <v>6392</v>
      </c>
      <c r="J5806" s="5">
        <v>4.0</v>
      </c>
    </row>
    <row r="5807" hidden="1">
      <c r="A5807" s="1" t="s">
        <v>6393</v>
      </c>
      <c r="B5807" s="1">
        <v>492306.0</v>
      </c>
      <c r="C5807" s="1">
        <v>8.0</v>
      </c>
      <c r="D5807" s="1">
        <v>-2.0</v>
      </c>
      <c r="E5807" s="1">
        <f t="shared" si="1"/>
        <v>6</v>
      </c>
      <c r="F5807" s="1" t="str">
        <f>VLOOKUP(E5807,State_code!$B$1:$C$56, 2, FALSE)</f>
        <v>CA</v>
      </c>
      <c r="G5807" s="1">
        <v>648.0</v>
      </c>
      <c r="H5807" s="1">
        <v>-2.0</v>
      </c>
      <c r="I5807" s="1" t="s">
        <v>6393</v>
      </c>
      <c r="J5807" s="5">
        <v>3.0</v>
      </c>
    </row>
    <row r="5808" hidden="1">
      <c r="A5808" s="1" t="s">
        <v>6394</v>
      </c>
      <c r="B5808" s="1">
        <v>492315.0</v>
      </c>
      <c r="C5808" s="1">
        <v>8.0</v>
      </c>
      <c r="D5808" s="1">
        <v>-2.0</v>
      </c>
      <c r="E5808" s="1">
        <f t="shared" si="1"/>
        <v>6</v>
      </c>
      <c r="F5808" s="1" t="str">
        <f>VLOOKUP(E5808,State_code!$B$1:$C$56, 2, FALSE)</f>
        <v>CA</v>
      </c>
      <c r="G5808" s="1">
        <v>648.0</v>
      </c>
      <c r="H5808" s="1">
        <v>-2.0</v>
      </c>
      <c r="I5808" s="1" t="s">
        <v>6394</v>
      </c>
      <c r="J5808" s="5">
        <v>2.0</v>
      </c>
    </row>
    <row r="5809" hidden="1">
      <c r="A5809" s="1" t="s">
        <v>6395</v>
      </c>
      <c r="B5809" s="1">
        <v>492324.0</v>
      </c>
      <c r="C5809" s="1">
        <v>8.0</v>
      </c>
      <c r="D5809" s="1">
        <v>-2.0</v>
      </c>
      <c r="E5809" s="1">
        <f t="shared" si="1"/>
        <v>6</v>
      </c>
      <c r="F5809" s="1" t="str">
        <f>VLOOKUP(E5809,State_code!$B$1:$C$56, 2, FALSE)</f>
        <v>CA</v>
      </c>
      <c r="G5809" s="1">
        <v>649.0</v>
      </c>
      <c r="H5809" s="1">
        <v>-2.0</v>
      </c>
      <c r="I5809" s="1" t="s">
        <v>6395</v>
      </c>
      <c r="J5809" s="5">
        <v>4.0</v>
      </c>
    </row>
    <row r="5810" hidden="1">
      <c r="A5810" s="1" t="s">
        <v>6396</v>
      </c>
      <c r="B5810" s="1">
        <v>492360.0</v>
      </c>
      <c r="C5810" s="1">
        <v>5.0</v>
      </c>
      <c r="D5810" s="1">
        <v>-2.0</v>
      </c>
      <c r="E5810" s="1">
        <f t="shared" si="1"/>
        <v>12</v>
      </c>
      <c r="F5810" s="1" t="str">
        <f>VLOOKUP(E5810,State_code!$B$1:$C$56, 2, FALSE)</f>
        <v>FL</v>
      </c>
      <c r="G5810" s="1">
        <v>1222.0</v>
      </c>
      <c r="H5810" s="1">
        <v>-2.0</v>
      </c>
      <c r="I5810" s="1" t="s">
        <v>6396</v>
      </c>
      <c r="J5810" s="5">
        <v>4.0</v>
      </c>
    </row>
    <row r="5811" hidden="1">
      <c r="A5811" s="1" t="s">
        <v>6397</v>
      </c>
      <c r="B5811" s="1">
        <v>492421.0</v>
      </c>
      <c r="C5811" s="1">
        <v>5.0</v>
      </c>
      <c r="D5811" s="1">
        <v>-2.0</v>
      </c>
      <c r="E5811" s="1">
        <f t="shared" si="1"/>
        <v>37</v>
      </c>
      <c r="F5811" s="1" t="str">
        <f>VLOOKUP(E5811,State_code!$B$1:$C$56, 2, FALSE)</f>
        <v>NC</v>
      </c>
      <c r="G5811" s="1">
        <v>3712.0</v>
      </c>
      <c r="H5811" s="1">
        <v>-2.0</v>
      </c>
      <c r="I5811" s="1" t="s">
        <v>6397</v>
      </c>
      <c r="J5811" s="5">
        <v>2.0</v>
      </c>
    </row>
    <row r="5812" hidden="1">
      <c r="A5812" s="1" t="s">
        <v>6398</v>
      </c>
      <c r="B5812" s="1">
        <v>492449.0</v>
      </c>
      <c r="C5812" s="1">
        <v>8.0</v>
      </c>
      <c r="D5812" s="1">
        <v>10.0</v>
      </c>
      <c r="E5812" s="1">
        <f t="shared" si="1"/>
        <v>6</v>
      </c>
      <c r="F5812" s="1" t="str">
        <f>VLOOKUP(E5812,State_code!$B$1:$C$56, 2, FALSE)</f>
        <v>CA</v>
      </c>
      <c r="G5812" s="1">
        <v>650.0</v>
      </c>
      <c r="H5812" s="1">
        <v>-2.0</v>
      </c>
      <c r="I5812" s="1" t="s">
        <v>6398</v>
      </c>
      <c r="J5812" s="5">
        <v>4.0</v>
      </c>
    </row>
    <row r="5813" hidden="1">
      <c r="A5813" s="1" t="s">
        <v>6399</v>
      </c>
      <c r="B5813" s="1">
        <v>492476.0</v>
      </c>
      <c r="C5813" s="1">
        <v>9.0</v>
      </c>
      <c r="D5813" s="1">
        <v>13.0</v>
      </c>
      <c r="E5813" s="1">
        <f t="shared" si="1"/>
        <v>72</v>
      </c>
      <c r="F5813" s="1" t="str">
        <f>VLOOKUP(E5813,State_code!$B$1:$C$56, 2, FALSE)</f>
        <v>PR</v>
      </c>
      <c r="G5813" s="1">
        <v>7298.0</v>
      </c>
      <c r="H5813" s="1">
        <v>-2.0</v>
      </c>
      <c r="I5813" s="1" t="s">
        <v>6399</v>
      </c>
      <c r="J5813" s="5">
        <v>2.0</v>
      </c>
    </row>
    <row r="5814" hidden="1">
      <c r="A5814" s="1" t="s">
        <v>6400</v>
      </c>
      <c r="B5814" s="1">
        <v>492607.0</v>
      </c>
      <c r="C5814" s="1">
        <v>6.0</v>
      </c>
      <c r="D5814" s="1">
        <v>26.0</v>
      </c>
      <c r="E5814" s="1">
        <f t="shared" si="1"/>
        <v>48</v>
      </c>
      <c r="F5814" s="1" t="str">
        <f>VLOOKUP(E5814,State_code!$B$1:$C$56, 2, FALSE)</f>
        <v>TX</v>
      </c>
      <c r="G5814" s="1">
        <v>4832.0</v>
      </c>
      <c r="H5814" s="1">
        <v>-2.0</v>
      </c>
      <c r="I5814" s="1" t="s">
        <v>6400</v>
      </c>
      <c r="J5814" s="5">
        <v>2.0</v>
      </c>
    </row>
    <row r="5815" hidden="1">
      <c r="A5815" s="1" t="s">
        <v>6401</v>
      </c>
      <c r="B5815" s="1">
        <v>492643.0</v>
      </c>
      <c r="C5815" s="1">
        <v>5.0</v>
      </c>
      <c r="D5815" s="1">
        <v>-2.0</v>
      </c>
      <c r="E5815" s="1">
        <f t="shared" si="1"/>
        <v>51</v>
      </c>
      <c r="F5815" s="1" t="str">
        <f>VLOOKUP(E5815,State_code!$B$1:$C$56, 2, FALSE)</f>
        <v>VA</v>
      </c>
      <c r="G5815" s="1">
        <v>5111.0</v>
      </c>
      <c r="H5815" s="1">
        <v>-2.0</v>
      </c>
      <c r="I5815" s="1" t="s">
        <v>6401</v>
      </c>
      <c r="J5815" s="5">
        <v>4.0</v>
      </c>
    </row>
    <row r="5816" hidden="1">
      <c r="A5816" s="1" t="s">
        <v>6402</v>
      </c>
      <c r="B5816" s="1">
        <v>492652.0</v>
      </c>
      <c r="C5816" s="1">
        <v>5.0</v>
      </c>
      <c r="D5816" s="1">
        <v>-2.0</v>
      </c>
      <c r="E5816" s="1">
        <f t="shared" si="1"/>
        <v>12</v>
      </c>
      <c r="F5816" s="1" t="str">
        <f>VLOOKUP(E5816,State_code!$B$1:$C$56, 2, FALSE)</f>
        <v>FL</v>
      </c>
      <c r="G5816" s="1">
        <v>1204.0</v>
      </c>
      <c r="H5816" s="1">
        <v>-2.0</v>
      </c>
      <c r="I5816" s="1" t="s">
        <v>6402</v>
      </c>
      <c r="J5816" s="5">
        <v>2.0</v>
      </c>
    </row>
    <row r="5817" hidden="1">
      <c r="A5817" s="1" t="s">
        <v>6403</v>
      </c>
      <c r="B5817" s="1">
        <v>492661.0</v>
      </c>
      <c r="C5817" s="1">
        <v>8.0</v>
      </c>
      <c r="D5817" s="1">
        <v>-2.0</v>
      </c>
      <c r="E5817" s="1">
        <f t="shared" si="1"/>
        <v>6</v>
      </c>
      <c r="F5817" s="1" t="str">
        <f>VLOOKUP(E5817,State_code!$B$1:$C$56, 2, FALSE)</f>
        <v>CA</v>
      </c>
      <c r="G5817" s="1">
        <v>609.0</v>
      </c>
      <c r="H5817" s="1">
        <v>-2.0</v>
      </c>
      <c r="I5817" s="1" t="s">
        <v>6403</v>
      </c>
      <c r="J5817" s="5">
        <v>2.0</v>
      </c>
    </row>
    <row r="5818" hidden="1">
      <c r="A5818" s="1" t="s">
        <v>6404</v>
      </c>
      <c r="B5818" s="1">
        <v>492689.0</v>
      </c>
      <c r="C5818" s="1">
        <v>6.0</v>
      </c>
      <c r="D5818" s="1">
        <v>25.0</v>
      </c>
      <c r="E5818" s="1">
        <f t="shared" si="1"/>
        <v>48</v>
      </c>
      <c r="F5818" s="1" t="str">
        <f>VLOOKUP(E5818,State_code!$B$1:$C$56, 2, FALSE)</f>
        <v>TX</v>
      </c>
      <c r="G5818" s="1">
        <v>4816.0</v>
      </c>
      <c r="H5818" s="1">
        <v>-2.0</v>
      </c>
      <c r="I5818" s="1" t="s">
        <v>6404</v>
      </c>
      <c r="J5818" s="5">
        <v>2.0</v>
      </c>
    </row>
    <row r="5819" hidden="1">
      <c r="A5819" s="1" t="s">
        <v>6405</v>
      </c>
      <c r="B5819" s="1">
        <v>492704.0</v>
      </c>
      <c r="C5819" s="1">
        <v>9.0</v>
      </c>
      <c r="D5819" s="1">
        <v>26.0</v>
      </c>
      <c r="E5819" s="1">
        <f t="shared" si="1"/>
        <v>72</v>
      </c>
      <c r="F5819" s="1" t="str">
        <f>VLOOKUP(E5819,State_code!$B$1:$C$56, 2, FALSE)</f>
        <v>PR</v>
      </c>
      <c r="G5819" s="1">
        <v>7298.0</v>
      </c>
      <c r="H5819" s="1">
        <v>-2.0</v>
      </c>
      <c r="I5819" s="1" t="s">
        <v>6405</v>
      </c>
      <c r="J5819" s="5">
        <v>2.0</v>
      </c>
    </row>
    <row r="5820" hidden="1">
      <c r="A5820" s="1" t="s">
        <v>6406</v>
      </c>
      <c r="B5820" s="1">
        <v>492722.0</v>
      </c>
      <c r="C5820" s="1">
        <v>6.0</v>
      </c>
      <c r="D5820" s="1">
        <v>10.0</v>
      </c>
      <c r="E5820" s="1">
        <f t="shared" si="1"/>
        <v>48</v>
      </c>
      <c r="F5820" s="1" t="str">
        <f>VLOOKUP(E5820,State_code!$B$1:$C$56, 2, FALSE)</f>
        <v>TX</v>
      </c>
      <c r="G5820" s="1">
        <v>4820.0</v>
      </c>
      <c r="H5820" s="1">
        <v>-2.0</v>
      </c>
      <c r="I5820" s="1" t="s">
        <v>6406</v>
      </c>
      <c r="J5820" s="5">
        <v>4.0</v>
      </c>
    </row>
    <row r="5821" hidden="1">
      <c r="A5821" s="1" t="s">
        <v>5981</v>
      </c>
      <c r="B5821" s="1">
        <v>492731.0</v>
      </c>
      <c r="C5821" s="1">
        <v>2.0</v>
      </c>
      <c r="D5821" s="1">
        <v>-2.0</v>
      </c>
      <c r="E5821" s="1">
        <f t="shared" si="1"/>
        <v>34</v>
      </c>
      <c r="F5821" s="1" t="str">
        <f>VLOOKUP(E5821,State_code!$B$1:$C$56, 2, FALSE)</f>
        <v>NJ</v>
      </c>
      <c r="G5821" s="1">
        <v>3412.0</v>
      </c>
      <c r="H5821" s="1">
        <v>-2.0</v>
      </c>
      <c r="I5821" s="1" t="s">
        <v>5981</v>
      </c>
      <c r="J5821" s="5">
        <v>2.0</v>
      </c>
    </row>
    <row r="5822" hidden="1">
      <c r="A5822" s="1" t="s">
        <v>6407</v>
      </c>
      <c r="B5822" s="1">
        <v>492759.0</v>
      </c>
      <c r="C5822" s="1">
        <v>5.0</v>
      </c>
      <c r="D5822" s="1">
        <v>-2.0</v>
      </c>
      <c r="E5822" s="1">
        <f t="shared" si="1"/>
        <v>22</v>
      </c>
      <c r="F5822" s="1" t="str">
        <f>VLOOKUP(E5822,State_code!$B$1:$C$56, 2, FALSE)</f>
        <v>LA</v>
      </c>
      <c r="G5822" s="1">
        <v>2201.0</v>
      </c>
      <c r="H5822" s="1">
        <v>-2.0</v>
      </c>
      <c r="I5822" s="1" t="s">
        <v>6407</v>
      </c>
      <c r="J5822" s="5">
        <v>2.0</v>
      </c>
    </row>
    <row r="5823" hidden="1">
      <c r="A5823" s="1" t="s">
        <v>6408</v>
      </c>
      <c r="B5823" s="1">
        <v>492801.0</v>
      </c>
      <c r="C5823" s="1">
        <v>4.0</v>
      </c>
      <c r="D5823" s="1">
        <v>22.0</v>
      </c>
      <c r="E5823" s="1">
        <f t="shared" si="1"/>
        <v>29</v>
      </c>
      <c r="F5823" s="1" t="str">
        <f>VLOOKUP(E5823,State_code!$B$1:$C$56, 2, FALSE)</f>
        <v>MO</v>
      </c>
      <c r="G5823" s="1">
        <v>2907.0</v>
      </c>
      <c r="H5823" s="1">
        <v>61.0</v>
      </c>
      <c r="I5823" s="1" t="s">
        <v>6408</v>
      </c>
      <c r="J5823" s="5">
        <v>2.0</v>
      </c>
    </row>
    <row r="5824" hidden="1">
      <c r="A5824" s="1" t="s">
        <v>6409</v>
      </c>
      <c r="B5824" s="1">
        <v>492935.0</v>
      </c>
      <c r="C5824" s="1">
        <v>5.0</v>
      </c>
      <c r="D5824" s="1">
        <v>-2.0</v>
      </c>
      <c r="E5824" s="1">
        <f t="shared" si="1"/>
        <v>12</v>
      </c>
      <c r="F5824" s="1" t="str">
        <f>VLOOKUP(E5824,State_code!$B$1:$C$56, 2, FALSE)</f>
        <v>FL</v>
      </c>
      <c r="G5824" s="1">
        <v>1227.0</v>
      </c>
      <c r="H5824" s="1">
        <v>-2.0</v>
      </c>
      <c r="I5824" s="1" t="s">
        <v>6409</v>
      </c>
      <c r="J5824" s="5">
        <v>2.0</v>
      </c>
    </row>
    <row r="5825" hidden="1">
      <c r="A5825" s="1" t="s">
        <v>6410</v>
      </c>
      <c r="B5825" s="1">
        <v>492953.0</v>
      </c>
      <c r="C5825" s="1">
        <v>8.0</v>
      </c>
      <c r="D5825" s="1">
        <v>-2.0</v>
      </c>
      <c r="E5825" s="1">
        <f t="shared" si="1"/>
        <v>6</v>
      </c>
      <c r="F5825" s="1" t="str">
        <f>VLOOKUP(E5825,State_code!$B$1:$C$56, 2, FALSE)</f>
        <v>CA</v>
      </c>
      <c r="G5825" s="1">
        <v>631.0</v>
      </c>
      <c r="H5825" s="1">
        <v>-2.0</v>
      </c>
      <c r="I5825" s="1" t="s">
        <v>6410</v>
      </c>
      <c r="J5825" s="5">
        <v>2.0</v>
      </c>
    </row>
    <row r="5826" hidden="1">
      <c r="A5826" s="1" t="s">
        <v>6411</v>
      </c>
      <c r="B5826" s="1">
        <v>492962.0</v>
      </c>
      <c r="C5826" s="1">
        <v>3.0</v>
      </c>
      <c r="D5826" s="1">
        <v>22.0</v>
      </c>
      <c r="E5826" s="1">
        <f t="shared" si="1"/>
        <v>18</v>
      </c>
      <c r="F5826" s="1" t="str">
        <f>VLOOKUP(E5826,State_code!$B$1:$C$56, 2, FALSE)</f>
        <v>IN</v>
      </c>
      <c r="G5826" s="1">
        <v>1803.0</v>
      </c>
      <c r="H5826" s="1">
        <v>-2.0</v>
      </c>
      <c r="I5826" s="1" t="s">
        <v>6411</v>
      </c>
      <c r="J5826" s="5">
        <v>2.0</v>
      </c>
    </row>
    <row r="5827" hidden="1">
      <c r="A5827" s="1" t="s">
        <v>4855</v>
      </c>
      <c r="B5827" s="1">
        <v>493071.0</v>
      </c>
      <c r="C5827" s="1">
        <v>9.0</v>
      </c>
      <c r="D5827" s="1">
        <v>-2.0</v>
      </c>
      <c r="E5827" s="1">
        <f t="shared" si="1"/>
        <v>72</v>
      </c>
      <c r="F5827" s="1" t="str">
        <f>VLOOKUP(E5827,State_code!$B$1:$C$56, 2, FALSE)</f>
        <v>PR</v>
      </c>
      <c r="G5827" s="1">
        <v>7298.0</v>
      </c>
      <c r="H5827" s="1">
        <v>-2.0</v>
      </c>
      <c r="I5827" s="1" t="s">
        <v>4855</v>
      </c>
      <c r="J5827" s="5">
        <v>2.0</v>
      </c>
    </row>
    <row r="5828" hidden="1">
      <c r="A5828" s="1" t="s">
        <v>5563</v>
      </c>
      <c r="B5828" s="1">
        <v>493080.0</v>
      </c>
      <c r="C5828" s="1">
        <v>8.0</v>
      </c>
      <c r="D5828" s="1">
        <v>-2.0</v>
      </c>
      <c r="E5828" s="1">
        <f t="shared" si="1"/>
        <v>6</v>
      </c>
      <c r="F5828" s="1" t="str">
        <f>VLOOKUP(E5828,State_code!$B$1:$C$56, 2, FALSE)</f>
        <v>CA</v>
      </c>
      <c r="G5828" s="1">
        <v>628.0</v>
      </c>
      <c r="H5828" s="1">
        <v>-2.0</v>
      </c>
      <c r="I5828" s="1" t="s">
        <v>5563</v>
      </c>
      <c r="J5828" s="5">
        <v>2.0</v>
      </c>
    </row>
    <row r="5829" hidden="1">
      <c r="A5829" s="1" t="s">
        <v>6412</v>
      </c>
      <c r="B5829" s="1">
        <v>493132.0</v>
      </c>
      <c r="C5829" s="1">
        <v>2.0</v>
      </c>
      <c r="D5829" s="1">
        <v>-2.0</v>
      </c>
      <c r="E5829" s="1">
        <f t="shared" si="1"/>
        <v>34</v>
      </c>
      <c r="F5829" s="1" t="str">
        <f>VLOOKUP(E5829,State_code!$B$1:$C$56, 2, FALSE)</f>
        <v>NJ</v>
      </c>
      <c r="G5829" s="1">
        <v>3411.0</v>
      </c>
      <c r="H5829" s="1">
        <v>-2.0</v>
      </c>
      <c r="I5829" s="1" t="s">
        <v>6412</v>
      </c>
      <c r="J5829" s="5">
        <v>1.0</v>
      </c>
    </row>
    <row r="5830" hidden="1">
      <c r="A5830" s="1" t="s">
        <v>6124</v>
      </c>
      <c r="B5830" s="1">
        <v>493150.0</v>
      </c>
      <c r="C5830" s="1">
        <v>5.0</v>
      </c>
      <c r="D5830" s="1">
        <v>-2.0</v>
      </c>
      <c r="E5830" s="1">
        <f t="shared" si="1"/>
        <v>47</v>
      </c>
      <c r="F5830" s="1" t="str">
        <f>VLOOKUP(E5830,State_code!$B$1:$C$56, 2, FALSE)</f>
        <v>TN</v>
      </c>
      <c r="G5830" s="1">
        <v>4708.0</v>
      </c>
      <c r="H5830" s="1">
        <v>-2.0</v>
      </c>
      <c r="I5830" s="1" t="s">
        <v>6124</v>
      </c>
      <c r="J5830" s="5">
        <v>2.0</v>
      </c>
    </row>
    <row r="5831" hidden="1">
      <c r="A5831" s="1" t="s">
        <v>6413</v>
      </c>
      <c r="B5831" s="1">
        <v>493363.0</v>
      </c>
      <c r="C5831" s="1">
        <v>4.0</v>
      </c>
      <c r="D5831" s="1">
        <v>-2.0</v>
      </c>
      <c r="E5831" s="1">
        <f t="shared" si="1"/>
        <v>46</v>
      </c>
      <c r="F5831" s="1" t="str">
        <f>VLOOKUP(E5831,State_code!$B$1:$C$56, 2, FALSE)</f>
        <v>SD</v>
      </c>
      <c r="G5831" s="1">
        <v>4600.0</v>
      </c>
      <c r="H5831" s="1">
        <v>-2.0</v>
      </c>
      <c r="I5831" s="1" t="s">
        <v>6413</v>
      </c>
      <c r="J5831" s="5">
        <v>2.0</v>
      </c>
    </row>
    <row r="5832" hidden="1">
      <c r="A5832" s="1" t="s">
        <v>6414</v>
      </c>
      <c r="B5832" s="1">
        <v>493372.0</v>
      </c>
      <c r="C5832" s="1">
        <v>6.0</v>
      </c>
      <c r="D5832" s="1">
        <v>-2.0</v>
      </c>
      <c r="E5832" s="1">
        <f t="shared" si="1"/>
        <v>35</v>
      </c>
      <c r="F5832" s="1" t="str">
        <f>VLOOKUP(E5832,State_code!$B$1:$C$56, 2, FALSE)</f>
        <v>NM</v>
      </c>
      <c r="G5832" s="1">
        <v>3501.0</v>
      </c>
      <c r="H5832" s="1">
        <v>-2.0</v>
      </c>
      <c r="I5832" s="1" t="s">
        <v>6414</v>
      </c>
      <c r="J5832" s="5">
        <v>1.0</v>
      </c>
    </row>
    <row r="5833" hidden="1">
      <c r="A5833" s="1" t="s">
        <v>6415</v>
      </c>
      <c r="B5833" s="1">
        <v>493451.0</v>
      </c>
      <c r="C5833" s="1">
        <v>4.0</v>
      </c>
      <c r="D5833" s="1">
        <v>-2.0</v>
      </c>
      <c r="E5833" s="1">
        <f t="shared" si="1"/>
        <v>29</v>
      </c>
      <c r="F5833" s="1" t="str">
        <f>VLOOKUP(E5833,State_code!$B$1:$C$56, 2, FALSE)</f>
        <v>MO</v>
      </c>
      <c r="G5833" s="1">
        <v>2907.0</v>
      </c>
      <c r="H5833" s="1">
        <v>-2.0</v>
      </c>
      <c r="I5833" s="1" t="s">
        <v>6415</v>
      </c>
      <c r="J5833" s="5">
        <v>3.0</v>
      </c>
    </row>
    <row r="5834" hidden="1">
      <c r="A5834" s="1" t="s">
        <v>6416</v>
      </c>
      <c r="B5834" s="1">
        <v>493479.0</v>
      </c>
      <c r="C5834" s="1">
        <v>8.0</v>
      </c>
      <c r="D5834" s="1">
        <v>-2.0</v>
      </c>
      <c r="E5834" s="1">
        <f t="shared" si="1"/>
        <v>6</v>
      </c>
      <c r="F5834" s="1" t="str">
        <f>VLOOKUP(E5834,State_code!$B$1:$C$56, 2, FALSE)</f>
        <v>CA</v>
      </c>
      <c r="G5834" s="1">
        <v>603.0</v>
      </c>
      <c r="H5834" s="1">
        <v>-2.0</v>
      </c>
      <c r="I5834" s="1" t="s">
        <v>6416</v>
      </c>
      <c r="J5834" s="5">
        <v>2.0</v>
      </c>
    </row>
    <row r="5835" hidden="1">
      <c r="A5835" s="1" t="s">
        <v>6417</v>
      </c>
      <c r="B5835" s="1">
        <v>493488.0</v>
      </c>
      <c r="C5835" s="1">
        <v>5.0</v>
      </c>
      <c r="D5835" s="1">
        <v>-2.0</v>
      </c>
      <c r="E5835" s="1">
        <f t="shared" si="1"/>
        <v>12</v>
      </c>
      <c r="F5835" s="1" t="str">
        <f>VLOOKUP(E5835,State_code!$B$1:$C$56, 2, FALSE)</f>
        <v>FL</v>
      </c>
      <c r="G5835" s="1">
        <v>1219.0</v>
      </c>
      <c r="H5835" s="1">
        <v>-2.0</v>
      </c>
      <c r="I5835" s="1" t="s">
        <v>6417</v>
      </c>
      <c r="J5835" s="5">
        <v>4.0</v>
      </c>
    </row>
    <row r="5836" hidden="1">
      <c r="A5836" s="1" t="s">
        <v>6418</v>
      </c>
      <c r="B5836" s="1">
        <v>493512.0</v>
      </c>
      <c r="C5836" s="1">
        <v>8.0</v>
      </c>
      <c r="D5836" s="1">
        <v>29.0</v>
      </c>
      <c r="E5836" s="1">
        <f t="shared" si="1"/>
        <v>6</v>
      </c>
      <c r="F5836" s="1" t="str">
        <f>VLOOKUP(E5836,State_code!$B$1:$C$56, 2, FALSE)</f>
        <v>CA</v>
      </c>
      <c r="G5836" s="1">
        <v>650.0</v>
      </c>
      <c r="H5836" s="1">
        <v>-2.0</v>
      </c>
      <c r="I5836" s="1" t="s">
        <v>6418</v>
      </c>
      <c r="J5836" s="5">
        <v>2.0</v>
      </c>
    </row>
    <row r="5837" hidden="1">
      <c r="A5837" s="1" t="s">
        <v>6419</v>
      </c>
      <c r="B5837" s="1">
        <v>493521.0</v>
      </c>
      <c r="C5837" s="1">
        <v>3.0</v>
      </c>
      <c r="D5837" s="1">
        <v>-2.0</v>
      </c>
      <c r="E5837" s="1">
        <f t="shared" si="1"/>
        <v>39</v>
      </c>
      <c r="F5837" s="1" t="str">
        <f>VLOOKUP(E5837,State_code!$B$1:$C$56, 2, FALSE)</f>
        <v>OH</v>
      </c>
      <c r="G5837" s="1">
        <v>3909.0</v>
      </c>
      <c r="H5837" s="1">
        <v>-2.0</v>
      </c>
      <c r="I5837" s="1" t="s">
        <v>6419</v>
      </c>
      <c r="J5837" s="5">
        <v>2.0</v>
      </c>
    </row>
    <row r="5838" hidden="1">
      <c r="A5838" s="1" t="s">
        <v>6420</v>
      </c>
      <c r="B5838" s="1">
        <v>493530.0</v>
      </c>
      <c r="C5838" s="1">
        <v>5.0</v>
      </c>
      <c r="D5838" s="1">
        <v>-2.0</v>
      </c>
      <c r="E5838" s="1">
        <f t="shared" si="1"/>
        <v>51</v>
      </c>
      <c r="F5838" s="1" t="str">
        <f>VLOOKUP(E5838,State_code!$B$1:$C$56, 2, FALSE)</f>
        <v>VA</v>
      </c>
      <c r="G5838" s="1">
        <v>5109.0</v>
      </c>
      <c r="H5838" s="1">
        <v>-2.0</v>
      </c>
      <c r="I5838" s="1" t="s">
        <v>6420</v>
      </c>
      <c r="J5838" s="5">
        <v>3.0</v>
      </c>
    </row>
    <row r="5839" hidden="1">
      <c r="A5839" s="1" t="s">
        <v>6421</v>
      </c>
      <c r="B5839" s="1">
        <v>493549.0</v>
      </c>
      <c r="C5839" s="1">
        <v>6.0</v>
      </c>
      <c r="D5839" s="1">
        <v>-2.0</v>
      </c>
      <c r="E5839" s="1">
        <f t="shared" si="1"/>
        <v>48</v>
      </c>
      <c r="F5839" s="1" t="str">
        <f>VLOOKUP(E5839,State_code!$B$1:$C$56, 2, FALSE)</f>
        <v>TX</v>
      </c>
      <c r="G5839" s="1">
        <v>4815.0</v>
      </c>
      <c r="H5839" s="1">
        <v>-2.0</v>
      </c>
      <c r="I5839" s="1" t="s">
        <v>6421</v>
      </c>
      <c r="J5839" s="5">
        <v>2.0</v>
      </c>
    </row>
    <row r="5840" hidden="1">
      <c r="A5840" s="1" t="s">
        <v>6422</v>
      </c>
      <c r="B5840" s="1">
        <v>493558.0</v>
      </c>
      <c r="C5840" s="1">
        <v>2.0</v>
      </c>
      <c r="D5840" s="1">
        <v>-2.0</v>
      </c>
      <c r="E5840" s="1">
        <f t="shared" si="1"/>
        <v>42</v>
      </c>
      <c r="F5840" s="1" t="str">
        <f>VLOOKUP(E5840,State_code!$B$1:$C$56, 2, FALSE)</f>
        <v>PA</v>
      </c>
      <c r="G5840" s="1">
        <v>4213.0</v>
      </c>
      <c r="H5840" s="1">
        <v>-2.0</v>
      </c>
      <c r="I5840" s="1" t="s">
        <v>6422</v>
      </c>
      <c r="J5840" s="5">
        <v>2.0</v>
      </c>
    </row>
    <row r="5841" hidden="1">
      <c r="A5841" s="1" t="s">
        <v>6423</v>
      </c>
      <c r="B5841" s="1">
        <v>493567.0</v>
      </c>
      <c r="C5841" s="1">
        <v>5.0</v>
      </c>
      <c r="D5841" s="1">
        <v>-2.0</v>
      </c>
      <c r="E5841" s="1">
        <f t="shared" si="1"/>
        <v>12</v>
      </c>
      <c r="F5841" s="1" t="str">
        <f>VLOOKUP(E5841,State_code!$B$1:$C$56, 2, FALSE)</f>
        <v>FL</v>
      </c>
      <c r="G5841" s="1">
        <v>1226.0</v>
      </c>
      <c r="H5841" s="1">
        <v>-2.0</v>
      </c>
      <c r="I5841" s="1" t="s">
        <v>6423</v>
      </c>
      <c r="J5841" s="5">
        <v>3.0</v>
      </c>
    </row>
    <row r="5842" hidden="1">
      <c r="A5842" s="1" t="s">
        <v>6424</v>
      </c>
      <c r="B5842" s="1">
        <v>493576.0</v>
      </c>
      <c r="C5842" s="1">
        <v>2.0</v>
      </c>
      <c r="D5842" s="1">
        <v>-2.0</v>
      </c>
      <c r="E5842" s="1">
        <f t="shared" si="1"/>
        <v>42</v>
      </c>
      <c r="F5842" s="1" t="str">
        <f>VLOOKUP(E5842,State_code!$B$1:$C$56, 2, FALSE)</f>
        <v>PA</v>
      </c>
      <c r="G5842" s="1">
        <v>4212.0</v>
      </c>
      <c r="H5842" s="1">
        <v>-2.0</v>
      </c>
      <c r="I5842" s="1" t="s">
        <v>6424</v>
      </c>
      <c r="J5842" s="5">
        <v>2.0</v>
      </c>
    </row>
    <row r="5843" hidden="1">
      <c r="A5843" s="1" t="s">
        <v>6425</v>
      </c>
      <c r="B5843" s="1">
        <v>493585.0</v>
      </c>
      <c r="C5843" s="1">
        <v>2.0</v>
      </c>
      <c r="D5843" s="1">
        <v>-2.0</v>
      </c>
      <c r="E5843" s="1">
        <f t="shared" si="1"/>
        <v>42</v>
      </c>
      <c r="F5843" s="1" t="str">
        <f>VLOOKUP(E5843,State_code!$B$1:$C$56, 2, FALSE)</f>
        <v>PA</v>
      </c>
      <c r="G5843" s="1">
        <v>4203.0</v>
      </c>
      <c r="H5843" s="1">
        <v>-2.0</v>
      </c>
      <c r="I5843" s="1" t="s">
        <v>6425</v>
      </c>
      <c r="J5843" s="5">
        <v>2.0</v>
      </c>
    </row>
    <row r="5844" hidden="1">
      <c r="A5844" s="1" t="s">
        <v>6426</v>
      </c>
      <c r="B5844" s="1">
        <v>493594.0</v>
      </c>
      <c r="C5844" s="1">
        <v>2.0</v>
      </c>
      <c r="D5844" s="1">
        <v>24.0</v>
      </c>
      <c r="E5844" s="1">
        <f t="shared" si="1"/>
        <v>36</v>
      </c>
      <c r="F5844" s="1" t="str">
        <f>VLOOKUP(E5844,State_code!$B$1:$C$56, 2, FALSE)</f>
        <v>NY</v>
      </c>
      <c r="G5844" s="1">
        <v>3619.0</v>
      </c>
      <c r="H5844" s="1">
        <v>-2.0</v>
      </c>
      <c r="I5844" s="1" t="s">
        <v>6426</v>
      </c>
      <c r="J5844" s="5">
        <v>2.0</v>
      </c>
    </row>
    <row r="5845" hidden="1">
      <c r="A5845" s="1" t="s">
        <v>6427</v>
      </c>
      <c r="B5845" s="1">
        <v>493600.0</v>
      </c>
      <c r="C5845" s="1">
        <v>2.0</v>
      </c>
      <c r="D5845" s="1">
        <v>24.0</v>
      </c>
      <c r="E5845" s="1">
        <f t="shared" si="1"/>
        <v>36</v>
      </c>
      <c r="F5845" s="1" t="str">
        <f>VLOOKUP(E5845,State_code!$B$1:$C$56, 2, FALSE)</f>
        <v>NY</v>
      </c>
      <c r="G5845" s="1">
        <v>3609.0</v>
      </c>
      <c r="H5845" s="1">
        <v>-2.0</v>
      </c>
      <c r="I5845" s="1" t="s">
        <v>6427</v>
      </c>
      <c r="J5845" s="5">
        <v>3.0</v>
      </c>
    </row>
    <row r="5846" hidden="1">
      <c r="A5846" s="1" t="s">
        <v>6428</v>
      </c>
      <c r="B5846" s="1">
        <v>493619.0</v>
      </c>
      <c r="C5846" s="1">
        <v>8.0</v>
      </c>
      <c r="D5846" s="1">
        <v>12.0</v>
      </c>
      <c r="E5846" s="1">
        <f t="shared" si="1"/>
        <v>6</v>
      </c>
      <c r="F5846" s="1" t="str">
        <f>VLOOKUP(E5846,State_code!$B$1:$C$56, 2, FALSE)</f>
        <v>CA</v>
      </c>
      <c r="G5846" s="1">
        <v>641.0</v>
      </c>
      <c r="H5846" s="1">
        <v>-2.0</v>
      </c>
      <c r="I5846" s="1" t="s">
        <v>6428</v>
      </c>
      <c r="J5846" s="5">
        <v>2.0</v>
      </c>
    </row>
    <row r="5847" hidden="1">
      <c r="A5847" s="1" t="s">
        <v>6429</v>
      </c>
      <c r="B5847" s="1">
        <v>493628.0</v>
      </c>
      <c r="C5847" s="1">
        <v>2.0</v>
      </c>
      <c r="D5847" s="1">
        <v>-2.0</v>
      </c>
      <c r="E5847" s="1">
        <f t="shared" si="1"/>
        <v>34</v>
      </c>
      <c r="F5847" s="1" t="str">
        <f>VLOOKUP(E5847,State_code!$B$1:$C$56, 2, FALSE)</f>
        <v>NJ</v>
      </c>
      <c r="G5847" s="1">
        <v>3406.0</v>
      </c>
      <c r="H5847" s="1">
        <v>-2.0</v>
      </c>
      <c r="I5847" s="1" t="s">
        <v>6429</v>
      </c>
      <c r="J5847" s="5">
        <v>2.0</v>
      </c>
    </row>
    <row r="5848" hidden="1">
      <c r="A5848" s="1" t="s">
        <v>6430</v>
      </c>
      <c r="B5848" s="1">
        <v>493637.0</v>
      </c>
      <c r="C5848" s="1">
        <v>5.0</v>
      </c>
      <c r="D5848" s="1">
        <v>-2.0</v>
      </c>
      <c r="E5848" s="1">
        <f t="shared" si="1"/>
        <v>21</v>
      </c>
      <c r="F5848" s="1" t="str">
        <f>VLOOKUP(E5848,State_code!$B$1:$C$56, 2, FALSE)</f>
        <v>KY</v>
      </c>
      <c r="G5848" s="1">
        <v>2105.0</v>
      </c>
      <c r="H5848" s="1">
        <v>-2.0</v>
      </c>
      <c r="I5848" s="1" t="s">
        <v>6430</v>
      </c>
      <c r="J5848" s="5">
        <v>3.0</v>
      </c>
    </row>
    <row r="5849" hidden="1">
      <c r="A5849" s="1" t="s">
        <v>6431</v>
      </c>
      <c r="B5849" s="1">
        <v>493646.0</v>
      </c>
      <c r="C5849" s="1">
        <v>2.0</v>
      </c>
      <c r="D5849" s="1">
        <v>13.0</v>
      </c>
      <c r="E5849" s="1">
        <f t="shared" si="1"/>
        <v>36</v>
      </c>
      <c r="F5849" s="1" t="str">
        <f>VLOOKUP(E5849,State_code!$B$1:$C$56, 2, FALSE)</f>
        <v>NY</v>
      </c>
      <c r="G5849" s="1">
        <v>3617.0</v>
      </c>
      <c r="H5849" s="1">
        <v>-2.0</v>
      </c>
      <c r="I5849" s="1" t="s">
        <v>6431</v>
      </c>
      <c r="J5849" s="5">
        <v>3.0</v>
      </c>
    </row>
    <row r="5850" hidden="1">
      <c r="A5850" s="1" t="s">
        <v>6432</v>
      </c>
      <c r="B5850" s="1">
        <v>493655.0</v>
      </c>
      <c r="C5850" s="1">
        <v>6.0</v>
      </c>
      <c r="D5850" s="1">
        <v>-2.0</v>
      </c>
      <c r="E5850" s="1">
        <f t="shared" si="1"/>
        <v>48</v>
      </c>
      <c r="F5850" s="1" t="str">
        <f>VLOOKUP(E5850,State_code!$B$1:$C$56, 2, FALSE)</f>
        <v>TX</v>
      </c>
      <c r="G5850" s="1">
        <v>4816.0</v>
      </c>
      <c r="H5850" s="1">
        <v>-2.0</v>
      </c>
      <c r="I5850" s="1" t="s">
        <v>6432</v>
      </c>
      <c r="J5850" s="5">
        <v>2.0</v>
      </c>
    </row>
    <row r="5851" hidden="1">
      <c r="A5851" s="1" t="s">
        <v>6433</v>
      </c>
      <c r="B5851" s="1">
        <v>493664.0</v>
      </c>
      <c r="C5851" s="1">
        <v>2.0</v>
      </c>
      <c r="D5851" s="1">
        <v>24.0</v>
      </c>
      <c r="E5851" s="1">
        <f t="shared" si="1"/>
        <v>36</v>
      </c>
      <c r="F5851" s="1" t="str">
        <f>VLOOKUP(E5851,State_code!$B$1:$C$56, 2, FALSE)</f>
        <v>NY</v>
      </c>
      <c r="G5851" s="1">
        <v>3609.0</v>
      </c>
      <c r="H5851" s="1">
        <v>-2.0</v>
      </c>
      <c r="I5851" s="1" t="s">
        <v>6433</v>
      </c>
      <c r="J5851" s="5">
        <v>2.0</v>
      </c>
    </row>
    <row r="5852" hidden="1">
      <c r="A5852" s="1" t="s">
        <v>6434</v>
      </c>
      <c r="B5852" s="1">
        <v>493673.0</v>
      </c>
      <c r="C5852" s="1">
        <v>9.0</v>
      </c>
      <c r="D5852" s="1">
        <v>26.0</v>
      </c>
      <c r="E5852" s="1">
        <f t="shared" si="1"/>
        <v>72</v>
      </c>
      <c r="F5852" s="1" t="str">
        <f>VLOOKUP(E5852,State_code!$B$1:$C$56, 2, FALSE)</f>
        <v>PR</v>
      </c>
      <c r="G5852" s="1">
        <v>7298.0</v>
      </c>
      <c r="H5852" s="1">
        <v>-2.0</v>
      </c>
      <c r="I5852" s="1" t="s">
        <v>6434</v>
      </c>
      <c r="J5852" s="5">
        <v>2.0</v>
      </c>
    </row>
    <row r="5853" hidden="1">
      <c r="A5853" s="1" t="s">
        <v>6435</v>
      </c>
      <c r="B5853" s="1">
        <v>493682.0</v>
      </c>
      <c r="C5853" s="1">
        <v>1.0</v>
      </c>
      <c r="D5853" s="1">
        <v>-2.0</v>
      </c>
      <c r="E5853" s="1">
        <f t="shared" si="1"/>
        <v>9</v>
      </c>
      <c r="F5853" s="1" t="str">
        <f>VLOOKUP(E5853,State_code!$B$1:$C$56, 2, FALSE)</f>
        <v>CT</v>
      </c>
      <c r="G5853" s="1">
        <v>903.0</v>
      </c>
      <c r="H5853" s="1">
        <v>-2.0</v>
      </c>
      <c r="I5853" s="1" t="s">
        <v>6435</v>
      </c>
      <c r="J5853" s="5">
        <v>1.0</v>
      </c>
    </row>
    <row r="5854" hidden="1">
      <c r="A5854" s="1" t="s">
        <v>6436</v>
      </c>
      <c r="B5854" s="1">
        <v>493691.0</v>
      </c>
      <c r="C5854" s="1">
        <v>6.0</v>
      </c>
      <c r="D5854" s="1">
        <v>-2.0</v>
      </c>
      <c r="E5854" s="1">
        <f t="shared" si="1"/>
        <v>40</v>
      </c>
      <c r="F5854" s="1" t="str">
        <f>VLOOKUP(E5854,State_code!$B$1:$C$56, 2, FALSE)</f>
        <v>OK</v>
      </c>
      <c r="G5854" s="1">
        <v>4002.0</v>
      </c>
      <c r="H5854" s="1">
        <v>-2.0</v>
      </c>
      <c r="I5854" s="1" t="s">
        <v>6436</v>
      </c>
      <c r="J5854" s="5">
        <v>4.0</v>
      </c>
    </row>
    <row r="5855" hidden="1">
      <c r="A5855" s="1" t="s">
        <v>6437</v>
      </c>
      <c r="B5855" s="1">
        <v>493707.0</v>
      </c>
      <c r="C5855" s="1">
        <v>2.0</v>
      </c>
      <c r="D5855" s="1">
        <v>24.0</v>
      </c>
      <c r="E5855" s="1">
        <f t="shared" si="1"/>
        <v>34</v>
      </c>
      <c r="F5855" s="1" t="str">
        <f>VLOOKUP(E5855,State_code!$B$1:$C$56, 2, FALSE)</f>
        <v>NJ</v>
      </c>
      <c r="G5855" s="1">
        <v>3404.0</v>
      </c>
      <c r="H5855" s="1">
        <v>-2.0</v>
      </c>
      <c r="I5855" s="1" t="s">
        <v>6437</v>
      </c>
      <c r="J5855" s="5">
        <v>2.0</v>
      </c>
    </row>
    <row r="5856" hidden="1">
      <c r="A5856" s="1" t="s">
        <v>6438</v>
      </c>
      <c r="B5856" s="1">
        <v>493716.0</v>
      </c>
      <c r="C5856" s="1">
        <v>2.0</v>
      </c>
      <c r="D5856" s="1">
        <v>24.0</v>
      </c>
      <c r="E5856" s="1">
        <f t="shared" si="1"/>
        <v>34</v>
      </c>
      <c r="F5856" s="1" t="str">
        <f>VLOOKUP(E5856,State_code!$B$1:$C$56, 2, FALSE)</f>
        <v>NJ</v>
      </c>
      <c r="G5856" s="1">
        <v>3404.0</v>
      </c>
      <c r="H5856" s="1">
        <v>-2.0</v>
      </c>
      <c r="I5856" s="1" t="s">
        <v>6438</v>
      </c>
      <c r="J5856" s="5">
        <v>2.0</v>
      </c>
    </row>
    <row r="5857" hidden="1">
      <c r="A5857" s="1" t="s">
        <v>6439</v>
      </c>
      <c r="B5857" s="1">
        <v>493743.0</v>
      </c>
      <c r="C5857" s="1">
        <v>6.0</v>
      </c>
      <c r="D5857" s="1">
        <v>-2.0</v>
      </c>
      <c r="E5857" s="1">
        <f t="shared" si="1"/>
        <v>48</v>
      </c>
      <c r="F5857" s="1" t="str">
        <f>VLOOKUP(E5857,State_code!$B$1:$C$56, 2, FALSE)</f>
        <v>TX</v>
      </c>
      <c r="G5857" s="1">
        <v>4818.0</v>
      </c>
      <c r="H5857" s="1">
        <v>-2.0</v>
      </c>
      <c r="I5857" s="1" t="s">
        <v>6439</v>
      </c>
      <c r="J5857" s="5">
        <v>3.0</v>
      </c>
    </row>
    <row r="5858" hidden="1">
      <c r="A5858" s="1" t="s">
        <v>6440</v>
      </c>
      <c r="B5858" s="1">
        <v>493752.0</v>
      </c>
      <c r="C5858" s="1">
        <v>5.0</v>
      </c>
      <c r="D5858" s="1">
        <v>-2.0</v>
      </c>
      <c r="E5858" s="1">
        <f t="shared" si="1"/>
        <v>47</v>
      </c>
      <c r="F5858" s="1" t="str">
        <f>VLOOKUP(E5858,State_code!$B$1:$C$56, 2, FALSE)</f>
        <v>TN</v>
      </c>
      <c r="G5858" s="1">
        <v>4709.0</v>
      </c>
      <c r="H5858" s="1">
        <v>-2.0</v>
      </c>
      <c r="I5858" s="1" t="s">
        <v>6440</v>
      </c>
      <c r="J5858" s="5">
        <v>2.0</v>
      </c>
    </row>
    <row r="5859" hidden="1">
      <c r="A5859" s="1" t="s">
        <v>6441</v>
      </c>
      <c r="B5859" s="1">
        <v>493761.0</v>
      </c>
      <c r="C5859" s="1">
        <v>8.0</v>
      </c>
      <c r="D5859" s="1">
        <v>-2.0</v>
      </c>
      <c r="E5859" s="1">
        <f t="shared" si="1"/>
        <v>6</v>
      </c>
      <c r="F5859" s="1" t="str">
        <f>VLOOKUP(E5859,State_code!$B$1:$C$56, 2, FALSE)</f>
        <v>CA</v>
      </c>
      <c r="G5859" s="1">
        <v>607.0</v>
      </c>
      <c r="H5859" s="1">
        <v>-2.0</v>
      </c>
      <c r="I5859" s="1" t="s">
        <v>6441</v>
      </c>
      <c r="J5859" s="5">
        <v>2.0</v>
      </c>
    </row>
    <row r="5860" hidden="1">
      <c r="A5860" s="1" t="s">
        <v>6442</v>
      </c>
      <c r="B5860" s="1">
        <v>493770.0</v>
      </c>
      <c r="C5860" s="1">
        <v>5.0</v>
      </c>
      <c r="D5860" s="1">
        <v>-2.0</v>
      </c>
      <c r="E5860" s="1">
        <f t="shared" si="1"/>
        <v>45</v>
      </c>
      <c r="F5860" s="1" t="str">
        <f>VLOOKUP(E5860,State_code!$B$1:$C$56, 2, FALSE)</f>
        <v>SC</v>
      </c>
      <c r="G5860" s="1">
        <v>4506.0</v>
      </c>
      <c r="H5860" s="1">
        <v>-2.0</v>
      </c>
      <c r="I5860" s="1" t="s">
        <v>6442</v>
      </c>
      <c r="J5860" s="5">
        <v>2.0</v>
      </c>
    </row>
    <row r="5861" hidden="1">
      <c r="A5861" s="1" t="s">
        <v>6443</v>
      </c>
      <c r="B5861" s="1">
        <v>493798.0</v>
      </c>
      <c r="C5861" s="1">
        <v>2.0</v>
      </c>
      <c r="D5861" s="1">
        <v>-2.0</v>
      </c>
      <c r="E5861" s="1">
        <f t="shared" si="1"/>
        <v>36</v>
      </c>
      <c r="F5861" s="1" t="str">
        <f>VLOOKUP(E5861,State_code!$B$1:$C$56, 2, FALSE)</f>
        <v>NY</v>
      </c>
      <c r="G5861" s="1">
        <v>3609.0</v>
      </c>
      <c r="H5861" s="1">
        <v>-2.0</v>
      </c>
      <c r="I5861" s="1" t="s">
        <v>6443</v>
      </c>
      <c r="J5861" s="5">
        <v>2.0</v>
      </c>
    </row>
    <row r="5862" hidden="1">
      <c r="A5862" s="1" t="s">
        <v>6444</v>
      </c>
      <c r="B5862" s="1">
        <v>493804.0</v>
      </c>
      <c r="C5862" s="1">
        <v>6.0</v>
      </c>
      <c r="D5862" s="1">
        <v>-2.0</v>
      </c>
      <c r="E5862" s="1">
        <f t="shared" si="1"/>
        <v>48</v>
      </c>
      <c r="F5862" s="1" t="str">
        <f>VLOOKUP(E5862,State_code!$B$1:$C$56, 2, FALSE)</f>
        <v>TX</v>
      </c>
      <c r="G5862" s="1">
        <v>4821.0</v>
      </c>
      <c r="H5862" s="1">
        <v>-2.0</v>
      </c>
      <c r="I5862" s="1" t="s">
        <v>6444</v>
      </c>
      <c r="J5862" s="5">
        <v>2.0</v>
      </c>
    </row>
    <row r="5863" hidden="1">
      <c r="A5863" s="1" t="s">
        <v>6445</v>
      </c>
      <c r="B5863" s="1">
        <v>493813.0</v>
      </c>
      <c r="C5863" s="1">
        <v>2.0</v>
      </c>
      <c r="D5863" s="1">
        <v>-2.0</v>
      </c>
      <c r="E5863" s="1">
        <f t="shared" si="1"/>
        <v>42</v>
      </c>
      <c r="F5863" s="1" t="str">
        <f>VLOOKUP(E5863,State_code!$B$1:$C$56, 2, FALSE)</f>
        <v>PA</v>
      </c>
      <c r="G5863" s="1">
        <v>4207.0</v>
      </c>
      <c r="H5863" s="1">
        <v>-2.0</v>
      </c>
      <c r="I5863" s="1" t="s">
        <v>6445</v>
      </c>
      <c r="J5863" s="5">
        <v>2.0</v>
      </c>
    </row>
    <row r="5864" hidden="1">
      <c r="A5864" s="1" t="s">
        <v>130</v>
      </c>
      <c r="B5864" s="1">
        <v>493822.0</v>
      </c>
      <c r="C5864" s="1">
        <v>1.0</v>
      </c>
      <c r="D5864" s="1">
        <v>32.0</v>
      </c>
      <c r="E5864" s="1">
        <f t="shared" si="1"/>
        <v>44</v>
      </c>
      <c r="F5864" s="1" t="str">
        <f>VLOOKUP(E5864,State_code!$B$1:$C$56, 2, FALSE)</f>
        <v>RI</v>
      </c>
      <c r="G5864" s="1">
        <v>4401.0</v>
      </c>
      <c r="H5864" s="1">
        <v>-2.0</v>
      </c>
      <c r="I5864" s="1" t="s">
        <v>130</v>
      </c>
      <c r="J5864" s="5">
        <v>2.0</v>
      </c>
    </row>
    <row r="5865" hidden="1">
      <c r="A5865" s="1" t="s">
        <v>6446</v>
      </c>
      <c r="B5865" s="1">
        <v>493831.0</v>
      </c>
      <c r="C5865" s="1">
        <v>4.0</v>
      </c>
      <c r="D5865" s="1">
        <v>-2.0</v>
      </c>
      <c r="E5865" s="1">
        <f t="shared" si="1"/>
        <v>20</v>
      </c>
      <c r="F5865" s="1" t="str">
        <f>VLOOKUP(E5865,State_code!$B$1:$C$56, 2, FALSE)</f>
        <v>KS</v>
      </c>
      <c r="G5865" s="1">
        <v>2002.0</v>
      </c>
      <c r="H5865" s="1">
        <v>-2.0</v>
      </c>
      <c r="I5865" s="1" t="s">
        <v>6446</v>
      </c>
      <c r="J5865" s="5">
        <v>2.0</v>
      </c>
    </row>
    <row r="5866" hidden="1">
      <c r="A5866" s="1" t="s">
        <v>6447</v>
      </c>
      <c r="B5866" s="1">
        <v>493868.0</v>
      </c>
      <c r="C5866" s="1">
        <v>6.0</v>
      </c>
      <c r="D5866" s="1">
        <v>-2.0</v>
      </c>
      <c r="E5866" s="1">
        <f t="shared" si="1"/>
        <v>35</v>
      </c>
      <c r="F5866" s="1" t="str">
        <f>VLOOKUP(E5866,State_code!$B$1:$C$56, 2, FALSE)</f>
        <v>NM</v>
      </c>
      <c r="G5866" s="1">
        <v>3501.0</v>
      </c>
      <c r="H5866" s="1">
        <v>-2.0</v>
      </c>
      <c r="I5866" s="1" t="s">
        <v>6447</v>
      </c>
      <c r="J5866" s="5">
        <v>2.0</v>
      </c>
    </row>
    <row r="5867" hidden="1">
      <c r="A5867" s="1" t="s">
        <v>6448</v>
      </c>
      <c r="B5867" s="1">
        <v>493895.0</v>
      </c>
      <c r="C5867" s="1">
        <v>2.0</v>
      </c>
      <c r="D5867" s="1">
        <v>28.0</v>
      </c>
      <c r="E5867" s="1">
        <f t="shared" si="1"/>
        <v>24</v>
      </c>
      <c r="F5867" s="1" t="str">
        <f>VLOOKUP(E5867,State_code!$B$1:$C$56, 2, FALSE)</f>
        <v>MD</v>
      </c>
      <c r="G5867" s="1">
        <v>2408.0</v>
      </c>
      <c r="H5867" s="1">
        <v>-2.0</v>
      </c>
      <c r="I5867" s="1" t="s">
        <v>6448</v>
      </c>
      <c r="J5867" s="5">
        <v>2.0</v>
      </c>
    </row>
    <row r="5868" hidden="1">
      <c r="A5868" s="1" t="s">
        <v>6449</v>
      </c>
      <c r="B5868" s="1">
        <v>493910.0</v>
      </c>
      <c r="C5868" s="1">
        <v>7.0</v>
      </c>
      <c r="D5868" s="1">
        <v>-2.0</v>
      </c>
      <c r="E5868" s="1">
        <f t="shared" si="1"/>
        <v>8</v>
      </c>
      <c r="F5868" s="1" t="str">
        <f>VLOOKUP(E5868,State_code!$B$1:$C$56, 2, FALSE)</f>
        <v>CO</v>
      </c>
      <c r="G5868" s="1">
        <v>802.0</v>
      </c>
      <c r="H5868" s="1">
        <v>-2.0</v>
      </c>
      <c r="I5868" s="1" t="s">
        <v>6449</v>
      </c>
      <c r="J5868" s="5">
        <v>2.0</v>
      </c>
    </row>
    <row r="5869" hidden="1">
      <c r="A5869" s="1" t="s">
        <v>6450</v>
      </c>
      <c r="B5869" s="1">
        <v>493947.0</v>
      </c>
      <c r="C5869" s="1">
        <v>7.0</v>
      </c>
      <c r="D5869" s="1">
        <v>-2.0</v>
      </c>
      <c r="E5869" s="1">
        <f t="shared" si="1"/>
        <v>16</v>
      </c>
      <c r="F5869" s="1" t="str">
        <f>VLOOKUP(E5869,State_code!$B$1:$C$56, 2, FALSE)</f>
        <v>ID</v>
      </c>
      <c r="G5869" s="1">
        <v>1601.0</v>
      </c>
      <c r="H5869" s="1">
        <v>-2.0</v>
      </c>
      <c r="I5869" s="1" t="s">
        <v>6450</v>
      </c>
      <c r="J5869" s="5">
        <v>2.0</v>
      </c>
    </row>
    <row r="5870" hidden="1">
      <c r="A5870" s="1" t="s">
        <v>6451</v>
      </c>
      <c r="B5870" s="1">
        <v>493956.0</v>
      </c>
      <c r="C5870" s="1">
        <v>8.0</v>
      </c>
      <c r="D5870" s="1">
        <v>-2.0</v>
      </c>
      <c r="E5870" s="1">
        <f t="shared" si="1"/>
        <v>6</v>
      </c>
      <c r="F5870" s="1" t="str">
        <f>VLOOKUP(E5870,State_code!$B$1:$C$56, 2, FALSE)</f>
        <v>CA</v>
      </c>
      <c r="G5870" s="1">
        <v>601.0</v>
      </c>
      <c r="H5870" s="1">
        <v>-2.0</v>
      </c>
      <c r="I5870" s="1" t="s">
        <v>6451</v>
      </c>
      <c r="J5870" s="5">
        <v>2.0</v>
      </c>
    </row>
    <row r="5871" hidden="1">
      <c r="A5871" s="1" t="s">
        <v>6452</v>
      </c>
      <c r="B5871" s="1">
        <v>493974.0</v>
      </c>
      <c r="C5871" s="1">
        <v>5.0</v>
      </c>
      <c r="D5871" s="1">
        <v>-2.0</v>
      </c>
      <c r="E5871" s="1">
        <f t="shared" si="1"/>
        <v>13</v>
      </c>
      <c r="F5871" s="1" t="str">
        <f>VLOOKUP(E5871,State_code!$B$1:$C$56, 2, FALSE)</f>
        <v>GA</v>
      </c>
      <c r="G5871" s="1">
        <v>1310.0</v>
      </c>
      <c r="H5871" s="1">
        <v>42.0</v>
      </c>
      <c r="I5871" s="1" t="s">
        <v>6452</v>
      </c>
      <c r="J5871" s="5">
        <v>2.0</v>
      </c>
    </row>
    <row r="5872" hidden="1">
      <c r="A5872" s="1" t="s">
        <v>6453</v>
      </c>
      <c r="B5872" s="1">
        <v>493992.0</v>
      </c>
      <c r="C5872" s="1">
        <v>6.0</v>
      </c>
      <c r="D5872" s="1">
        <v>-2.0</v>
      </c>
      <c r="E5872" s="1">
        <f t="shared" si="1"/>
        <v>48</v>
      </c>
      <c r="F5872" s="1" t="str">
        <f>VLOOKUP(E5872,State_code!$B$1:$C$56, 2, FALSE)</f>
        <v>TX</v>
      </c>
      <c r="G5872" s="1">
        <v>4817.0</v>
      </c>
      <c r="H5872" s="1">
        <v>-2.0</v>
      </c>
      <c r="I5872" s="1" t="s">
        <v>6453</v>
      </c>
      <c r="J5872" s="5">
        <v>2.0</v>
      </c>
    </row>
    <row r="5873" hidden="1">
      <c r="A5873" s="1" t="s">
        <v>5359</v>
      </c>
      <c r="B5873" s="1">
        <v>494001.0</v>
      </c>
      <c r="C5873" s="1">
        <v>5.0</v>
      </c>
      <c r="D5873" s="1">
        <v>-2.0</v>
      </c>
      <c r="E5873" s="1">
        <f t="shared" si="1"/>
        <v>37</v>
      </c>
      <c r="F5873" s="1" t="str">
        <f>VLOOKUP(E5873,State_code!$B$1:$C$56, 2, FALSE)</f>
        <v>NC</v>
      </c>
      <c r="G5873" s="1">
        <v>3704.0</v>
      </c>
      <c r="H5873" s="1">
        <v>-2.0</v>
      </c>
      <c r="I5873" s="1" t="s">
        <v>5359</v>
      </c>
      <c r="J5873" s="5">
        <v>3.0</v>
      </c>
    </row>
    <row r="5874" hidden="1">
      <c r="A5874" s="1" t="s">
        <v>6454</v>
      </c>
      <c r="B5874" s="1">
        <v>494010.0</v>
      </c>
      <c r="C5874" s="1">
        <v>4.0</v>
      </c>
      <c r="D5874" s="1">
        <v>26.0</v>
      </c>
      <c r="E5874" s="1">
        <f t="shared" si="1"/>
        <v>29</v>
      </c>
      <c r="F5874" s="1" t="str">
        <f>VLOOKUP(E5874,State_code!$B$1:$C$56, 2, FALSE)</f>
        <v>MO</v>
      </c>
      <c r="G5874" s="1">
        <v>2901.0</v>
      </c>
      <c r="H5874" s="1">
        <v>-2.0</v>
      </c>
      <c r="I5874" s="1" t="s">
        <v>6454</v>
      </c>
      <c r="J5874" s="5">
        <v>2.0</v>
      </c>
    </row>
    <row r="5875" hidden="1">
      <c r="A5875" s="1" t="s">
        <v>6455</v>
      </c>
      <c r="B5875" s="1">
        <v>494029.0</v>
      </c>
      <c r="C5875" s="1">
        <v>3.0</v>
      </c>
      <c r="D5875" s="1">
        <v>-2.0</v>
      </c>
      <c r="E5875" s="1">
        <f t="shared" si="1"/>
        <v>18</v>
      </c>
      <c r="F5875" s="1" t="str">
        <f>VLOOKUP(E5875,State_code!$B$1:$C$56, 2, FALSE)</f>
        <v>IN</v>
      </c>
      <c r="G5875" s="1">
        <v>1801.0</v>
      </c>
      <c r="H5875" s="1">
        <v>-2.0</v>
      </c>
      <c r="I5875" s="1" t="s">
        <v>6455</v>
      </c>
      <c r="J5875" s="5">
        <v>2.0</v>
      </c>
    </row>
    <row r="5876" hidden="1">
      <c r="A5876" s="1" t="s">
        <v>6456</v>
      </c>
      <c r="B5876" s="1">
        <v>494162.0</v>
      </c>
      <c r="C5876" s="1">
        <v>6.0</v>
      </c>
      <c r="D5876" s="1">
        <v>-2.0</v>
      </c>
      <c r="E5876" s="1">
        <f t="shared" si="1"/>
        <v>48</v>
      </c>
      <c r="F5876" s="1" t="str">
        <f>VLOOKUP(E5876,State_code!$B$1:$C$56, 2, FALSE)</f>
        <v>TX</v>
      </c>
      <c r="G5876" s="1">
        <v>4832.0</v>
      </c>
      <c r="H5876" s="1">
        <v>-2.0</v>
      </c>
      <c r="I5876" s="1" t="s">
        <v>6456</v>
      </c>
      <c r="J5876" s="5">
        <v>2.0</v>
      </c>
    </row>
    <row r="5877" hidden="1">
      <c r="A5877" s="1" t="s">
        <v>6457</v>
      </c>
      <c r="B5877" s="1">
        <v>494232.0</v>
      </c>
      <c r="C5877" s="1">
        <v>2.0</v>
      </c>
      <c r="D5877" s="1">
        <v>-2.0</v>
      </c>
      <c r="E5877" s="1">
        <f t="shared" si="1"/>
        <v>11</v>
      </c>
      <c r="F5877" s="1" t="str">
        <f>VLOOKUP(E5877,State_code!$B$1:$C$56, 2, FALSE)</f>
        <v>DC</v>
      </c>
      <c r="G5877" s="1">
        <v>1198.0</v>
      </c>
      <c r="H5877" s="1">
        <v>-2.0</v>
      </c>
      <c r="I5877" s="1" t="s">
        <v>6457</v>
      </c>
      <c r="J5877" s="5">
        <v>2.0</v>
      </c>
    </row>
    <row r="5878" hidden="1">
      <c r="A5878" s="1" t="s">
        <v>6458</v>
      </c>
      <c r="B5878" s="1">
        <v>494250.0</v>
      </c>
      <c r="C5878" s="1">
        <v>3.0</v>
      </c>
      <c r="D5878" s="1">
        <v>-2.0</v>
      </c>
      <c r="E5878" s="1">
        <f t="shared" si="1"/>
        <v>39</v>
      </c>
      <c r="F5878" s="1" t="str">
        <f>VLOOKUP(E5878,State_code!$B$1:$C$56, 2, FALSE)</f>
        <v>OH</v>
      </c>
      <c r="G5878" s="1">
        <v>3907.0</v>
      </c>
      <c r="H5878" s="1">
        <v>-2.0</v>
      </c>
      <c r="I5878" s="1" t="s">
        <v>6458</v>
      </c>
      <c r="J5878" s="5">
        <v>2.0</v>
      </c>
    </row>
    <row r="5879" hidden="1">
      <c r="A5879" s="1" t="s">
        <v>6459</v>
      </c>
      <c r="B5879" s="1">
        <v>494278.0</v>
      </c>
      <c r="C5879" s="1">
        <v>9.0</v>
      </c>
      <c r="D5879" s="1">
        <v>13.0</v>
      </c>
      <c r="E5879" s="1">
        <f t="shared" si="1"/>
        <v>72</v>
      </c>
      <c r="F5879" s="1" t="str">
        <f>VLOOKUP(E5879,State_code!$B$1:$C$56, 2, FALSE)</f>
        <v>PR</v>
      </c>
      <c r="G5879" s="1">
        <v>7298.0</v>
      </c>
      <c r="H5879" s="1">
        <v>-2.0</v>
      </c>
      <c r="I5879" s="1" t="s">
        <v>6459</v>
      </c>
      <c r="J5879" s="5">
        <v>2.0</v>
      </c>
    </row>
    <row r="5880" hidden="1">
      <c r="A5880" s="1" t="s">
        <v>6460</v>
      </c>
      <c r="B5880" s="1">
        <v>494287.0</v>
      </c>
      <c r="C5880" s="1">
        <v>9.0</v>
      </c>
      <c r="D5880" s="1">
        <v>26.0</v>
      </c>
      <c r="E5880" s="1">
        <f t="shared" si="1"/>
        <v>72</v>
      </c>
      <c r="F5880" s="1" t="str">
        <f>VLOOKUP(E5880,State_code!$B$1:$C$56, 2, FALSE)</f>
        <v>PR</v>
      </c>
      <c r="G5880" s="1">
        <v>7298.0</v>
      </c>
      <c r="H5880" s="1">
        <v>-2.0</v>
      </c>
      <c r="I5880" s="1" t="s">
        <v>6460</v>
      </c>
      <c r="J5880" s="5">
        <v>2.0</v>
      </c>
    </row>
    <row r="5881" hidden="1">
      <c r="A5881" s="1" t="s">
        <v>6461</v>
      </c>
      <c r="B5881" s="1">
        <v>494357.0</v>
      </c>
      <c r="C5881" s="1">
        <v>8.0</v>
      </c>
      <c r="D5881" s="1">
        <v>-2.0</v>
      </c>
      <c r="E5881" s="1">
        <f t="shared" si="1"/>
        <v>6</v>
      </c>
      <c r="F5881" s="1" t="str">
        <f>VLOOKUP(E5881,State_code!$B$1:$C$56, 2, FALSE)</f>
        <v>CA</v>
      </c>
      <c r="G5881" s="1">
        <v>607.0</v>
      </c>
      <c r="H5881" s="1">
        <v>-2.0</v>
      </c>
      <c r="I5881" s="1" t="s">
        <v>6461</v>
      </c>
      <c r="J5881" s="5">
        <v>3.0</v>
      </c>
    </row>
    <row r="5882" hidden="1">
      <c r="A5882" s="1" t="s">
        <v>6462</v>
      </c>
      <c r="B5882" s="1">
        <v>494436.0</v>
      </c>
      <c r="C5882" s="1">
        <v>5.0</v>
      </c>
      <c r="D5882" s="1">
        <v>10.0</v>
      </c>
      <c r="E5882" s="1">
        <f t="shared" si="1"/>
        <v>47</v>
      </c>
      <c r="F5882" s="1" t="str">
        <f>VLOOKUP(E5882,State_code!$B$1:$C$56, 2, FALSE)</f>
        <v>TN</v>
      </c>
      <c r="G5882" s="1">
        <v>4706.0</v>
      </c>
      <c r="H5882" s="1">
        <v>-2.0</v>
      </c>
      <c r="I5882" s="1" t="s">
        <v>6462</v>
      </c>
      <c r="J5882" s="5">
        <v>2.0</v>
      </c>
    </row>
    <row r="5883" hidden="1">
      <c r="A5883" s="1" t="s">
        <v>6463</v>
      </c>
      <c r="B5883" s="1">
        <v>494463.0</v>
      </c>
      <c r="C5883" s="1">
        <v>2.0</v>
      </c>
      <c r="D5883" s="1">
        <v>-2.0</v>
      </c>
      <c r="E5883" s="1">
        <f t="shared" si="1"/>
        <v>36</v>
      </c>
      <c r="F5883" s="1" t="str">
        <f>VLOOKUP(E5883,State_code!$B$1:$C$56, 2, FALSE)</f>
        <v>NY</v>
      </c>
      <c r="G5883" s="1">
        <v>3618.0</v>
      </c>
      <c r="H5883" s="1">
        <v>-2.0</v>
      </c>
      <c r="I5883" s="1" t="s">
        <v>6463</v>
      </c>
      <c r="J5883" s="5">
        <v>2.0</v>
      </c>
    </row>
    <row r="5884" hidden="1">
      <c r="A5884" s="1" t="s">
        <v>6464</v>
      </c>
      <c r="B5884" s="1">
        <v>494472.0</v>
      </c>
      <c r="C5884" s="1">
        <v>6.0</v>
      </c>
      <c r="D5884" s="1">
        <v>-2.0</v>
      </c>
      <c r="E5884" s="1">
        <f t="shared" si="1"/>
        <v>48</v>
      </c>
      <c r="F5884" s="1" t="str">
        <f>VLOOKUP(E5884,State_code!$B$1:$C$56, 2, FALSE)</f>
        <v>TX</v>
      </c>
      <c r="G5884" s="1">
        <v>4810.0</v>
      </c>
      <c r="H5884" s="1">
        <v>-2.0</v>
      </c>
      <c r="I5884" s="1" t="s">
        <v>6464</v>
      </c>
      <c r="J5884" s="5">
        <v>2.0</v>
      </c>
    </row>
    <row r="5885" hidden="1">
      <c r="A5885" s="1" t="s">
        <v>6465</v>
      </c>
      <c r="B5885" s="1">
        <v>494524.0</v>
      </c>
      <c r="C5885" s="1">
        <v>6.0</v>
      </c>
      <c r="D5885" s="1">
        <v>-2.0</v>
      </c>
      <c r="E5885" s="1">
        <f t="shared" si="1"/>
        <v>48</v>
      </c>
      <c r="F5885" s="1" t="str">
        <f>VLOOKUP(E5885,State_code!$B$1:$C$56, 2, FALSE)</f>
        <v>TX</v>
      </c>
      <c r="G5885" s="1">
        <v>4837.0</v>
      </c>
      <c r="H5885" s="1">
        <v>-2.0</v>
      </c>
      <c r="I5885" s="1" t="s">
        <v>6465</v>
      </c>
      <c r="J5885" s="5">
        <v>2.0</v>
      </c>
    </row>
    <row r="5886" hidden="1">
      <c r="A5886" s="1" t="s">
        <v>6466</v>
      </c>
      <c r="B5886" s="1">
        <v>494542.0</v>
      </c>
      <c r="C5886" s="1">
        <v>1.0</v>
      </c>
      <c r="D5886" s="1">
        <v>-2.0</v>
      </c>
      <c r="E5886" s="1">
        <f t="shared" si="1"/>
        <v>25</v>
      </c>
      <c r="F5886" s="1" t="str">
        <f>VLOOKUP(E5886,State_code!$B$1:$C$56, 2, FALSE)</f>
        <v>MA</v>
      </c>
      <c r="G5886" s="1">
        <v>2508.0</v>
      </c>
      <c r="H5886" s="1">
        <v>42.0</v>
      </c>
      <c r="I5886" s="1" t="s">
        <v>6466</v>
      </c>
      <c r="J5886" s="5">
        <v>2.0</v>
      </c>
    </row>
    <row r="5887" hidden="1">
      <c r="A5887" s="1" t="s">
        <v>6467</v>
      </c>
      <c r="B5887" s="1">
        <v>494551.0</v>
      </c>
      <c r="C5887" s="1">
        <v>2.0</v>
      </c>
      <c r="D5887" s="1">
        <v>20.0</v>
      </c>
      <c r="E5887" s="1">
        <f t="shared" si="1"/>
        <v>36</v>
      </c>
      <c r="F5887" s="1" t="str">
        <f>VLOOKUP(E5887,State_code!$B$1:$C$56, 2, FALSE)</f>
        <v>NY</v>
      </c>
      <c r="G5887" s="1">
        <v>3610.0</v>
      </c>
      <c r="H5887" s="1">
        <v>-2.0</v>
      </c>
      <c r="I5887" s="1" t="s">
        <v>6467</v>
      </c>
      <c r="J5887" s="5">
        <v>2.0</v>
      </c>
    </row>
    <row r="5888" hidden="1">
      <c r="A5888" s="1" t="s">
        <v>6468</v>
      </c>
      <c r="B5888" s="1">
        <v>494588.0</v>
      </c>
      <c r="C5888" s="1">
        <v>6.0</v>
      </c>
      <c r="D5888" s="1">
        <v>-2.0</v>
      </c>
      <c r="E5888" s="1">
        <f t="shared" si="1"/>
        <v>48</v>
      </c>
      <c r="F5888" s="1" t="str">
        <f>VLOOKUP(E5888,State_code!$B$1:$C$56, 2, FALSE)</f>
        <v>TX</v>
      </c>
      <c r="G5888" s="1">
        <v>4820.0</v>
      </c>
      <c r="H5888" s="1">
        <v>-2.0</v>
      </c>
      <c r="I5888" s="1" t="s">
        <v>6468</v>
      </c>
      <c r="J5888" s="5">
        <v>2.0</v>
      </c>
    </row>
    <row r="5889" hidden="1">
      <c r="A5889" s="1" t="s">
        <v>6469</v>
      </c>
      <c r="B5889" s="1">
        <v>494597.0</v>
      </c>
      <c r="C5889" s="1">
        <v>5.0</v>
      </c>
      <c r="D5889" s="1">
        <v>-2.0</v>
      </c>
      <c r="E5889" s="1">
        <f t="shared" si="1"/>
        <v>12</v>
      </c>
      <c r="F5889" s="1" t="str">
        <f>VLOOKUP(E5889,State_code!$B$1:$C$56, 2, FALSE)</f>
        <v>FL</v>
      </c>
      <c r="G5889" s="1">
        <v>1214.0</v>
      </c>
      <c r="H5889" s="1">
        <v>108.0</v>
      </c>
      <c r="I5889" s="1" t="s">
        <v>6469</v>
      </c>
      <c r="J5889" s="5">
        <v>3.0</v>
      </c>
    </row>
    <row r="5890" hidden="1">
      <c r="A5890" s="1" t="s">
        <v>6470</v>
      </c>
      <c r="B5890" s="1">
        <v>494603.0</v>
      </c>
      <c r="C5890" s="1">
        <v>6.0</v>
      </c>
      <c r="D5890" s="1">
        <v>-2.0</v>
      </c>
      <c r="E5890" s="1">
        <f t="shared" si="1"/>
        <v>48</v>
      </c>
      <c r="F5890" s="1" t="str">
        <f>VLOOKUP(E5890,State_code!$B$1:$C$56, 2, FALSE)</f>
        <v>TX</v>
      </c>
      <c r="G5890" s="1">
        <v>4833.0</v>
      </c>
      <c r="H5890" s="1">
        <v>75.0</v>
      </c>
      <c r="I5890" s="1" t="s">
        <v>6470</v>
      </c>
      <c r="J5890" s="5">
        <v>2.0</v>
      </c>
    </row>
    <row r="5891" hidden="1">
      <c r="A5891" s="1" t="s">
        <v>6471</v>
      </c>
      <c r="B5891" s="1">
        <v>494621.0</v>
      </c>
      <c r="C5891" s="1">
        <v>5.0</v>
      </c>
      <c r="D5891" s="1">
        <v>-2.0</v>
      </c>
      <c r="E5891" s="1">
        <f t="shared" si="1"/>
        <v>51</v>
      </c>
      <c r="F5891" s="1" t="str">
        <f>VLOOKUP(E5891,State_code!$B$1:$C$56, 2, FALSE)</f>
        <v>VA</v>
      </c>
      <c r="G5891" s="1">
        <v>5101.0</v>
      </c>
      <c r="H5891" s="1">
        <v>-2.0</v>
      </c>
      <c r="I5891" s="1" t="s">
        <v>6471</v>
      </c>
      <c r="J5891" s="5">
        <v>3.0</v>
      </c>
    </row>
    <row r="5892" hidden="1">
      <c r="A5892" s="1" t="s">
        <v>6472</v>
      </c>
      <c r="B5892" s="1">
        <v>494630.0</v>
      </c>
      <c r="C5892" s="1">
        <v>6.0</v>
      </c>
      <c r="D5892" s="1">
        <v>24.0</v>
      </c>
      <c r="E5892" s="1">
        <f t="shared" si="1"/>
        <v>48</v>
      </c>
      <c r="F5892" s="1" t="str">
        <f>VLOOKUP(E5892,State_code!$B$1:$C$56, 2, FALSE)</f>
        <v>TX</v>
      </c>
      <c r="G5892" s="1">
        <v>4823.0</v>
      </c>
      <c r="H5892" s="1">
        <v>27.0</v>
      </c>
      <c r="I5892" s="1" t="s">
        <v>6472</v>
      </c>
      <c r="J5892" s="5">
        <v>2.0</v>
      </c>
    </row>
    <row r="5893" hidden="1">
      <c r="A5893" s="1" t="s">
        <v>6473</v>
      </c>
      <c r="B5893" s="1">
        <v>494649.0</v>
      </c>
      <c r="C5893" s="1">
        <v>7.0</v>
      </c>
      <c r="D5893" s="1">
        <v>-2.0</v>
      </c>
      <c r="E5893" s="1">
        <f t="shared" si="1"/>
        <v>49</v>
      </c>
      <c r="F5893" s="1" t="str">
        <f>VLOOKUP(E5893,State_code!$B$1:$C$56, 2, FALSE)</f>
        <v>UT</v>
      </c>
      <c r="G5893" s="1">
        <v>4901.0</v>
      </c>
      <c r="H5893" s="1">
        <v>-2.0</v>
      </c>
      <c r="I5893" s="1" t="s">
        <v>6473</v>
      </c>
      <c r="J5893" s="5">
        <v>2.0</v>
      </c>
    </row>
    <row r="5894" hidden="1">
      <c r="A5894" s="1" t="s">
        <v>6474</v>
      </c>
      <c r="B5894" s="1">
        <v>494658.0</v>
      </c>
      <c r="C5894" s="1">
        <v>8.0</v>
      </c>
      <c r="D5894" s="1">
        <v>-2.0</v>
      </c>
      <c r="E5894" s="1">
        <f t="shared" si="1"/>
        <v>6</v>
      </c>
      <c r="F5894" s="1" t="str">
        <f>VLOOKUP(E5894,State_code!$B$1:$C$56, 2, FALSE)</f>
        <v>CA</v>
      </c>
      <c r="G5894" s="1">
        <v>634.0</v>
      </c>
      <c r="H5894" s="1">
        <v>-2.0</v>
      </c>
      <c r="I5894" s="1" t="s">
        <v>6474</v>
      </c>
      <c r="J5894" s="5">
        <v>2.0</v>
      </c>
    </row>
    <row r="5895" hidden="1">
      <c r="A5895" s="1" t="s">
        <v>6475</v>
      </c>
      <c r="B5895" s="1">
        <v>494685.0</v>
      </c>
      <c r="C5895" s="1">
        <v>4.0</v>
      </c>
      <c r="D5895" s="1">
        <v>22.0</v>
      </c>
      <c r="E5895" s="1">
        <f t="shared" si="1"/>
        <v>29</v>
      </c>
      <c r="F5895" s="1" t="str">
        <f>VLOOKUP(E5895,State_code!$B$1:$C$56, 2, FALSE)</f>
        <v>MO</v>
      </c>
      <c r="G5895" s="1">
        <v>2903.0</v>
      </c>
      <c r="H5895" s="1">
        <v>79.0</v>
      </c>
      <c r="I5895" s="1" t="s">
        <v>6475</v>
      </c>
      <c r="J5895" s="5">
        <v>2.0</v>
      </c>
    </row>
    <row r="5896" hidden="1">
      <c r="A5896" s="1" t="s">
        <v>6476</v>
      </c>
      <c r="B5896" s="1">
        <v>494694.0</v>
      </c>
      <c r="C5896" s="1">
        <v>6.0</v>
      </c>
      <c r="D5896" s="1">
        <v>-2.0</v>
      </c>
      <c r="E5896" s="1">
        <f t="shared" si="1"/>
        <v>48</v>
      </c>
      <c r="F5896" s="1" t="str">
        <f>VLOOKUP(E5896,State_code!$B$1:$C$56, 2, FALSE)</f>
        <v>TX</v>
      </c>
      <c r="G5896" s="1">
        <v>4814.0</v>
      </c>
      <c r="H5896" s="1">
        <v>-2.0</v>
      </c>
      <c r="I5896" s="1" t="s">
        <v>6476</v>
      </c>
      <c r="J5896" s="5">
        <v>3.0</v>
      </c>
    </row>
    <row r="5897" hidden="1">
      <c r="A5897" s="1" t="s">
        <v>6477</v>
      </c>
      <c r="B5897" s="1">
        <v>494700.0</v>
      </c>
      <c r="C5897" s="1">
        <v>6.0</v>
      </c>
      <c r="D5897" s="1">
        <v>-2.0</v>
      </c>
      <c r="E5897" s="1">
        <f t="shared" si="1"/>
        <v>4</v>
      </c>
      <c r="F5897" s="1" t="str">
        <f>VLOOKUP(E5897,State_code!$B$1:$C$56, 2, FALSE)</f>
        <v>AZ</v>
      </c>
      <c r="G5897" s="1">
        <v>401.0</v>
      </c>
      <c r="H5897" s="1">
        <v>-2.0</v>
      </c>
      <c r="I5897" s="1" t="s">
        <v>6477</v>
      </c>
      <c r="J5897" s="5">
        <v>2.0</v>
      </c>
    </row>
    <row r="5898" hidden="1">
      <c r="A5898" s="1" t="s">
        <v>6478</v>
      </c>
      <c r="B5898" s="1">
        <v>494719.0</v>
      </c>
      <c r="C5898" s="1">
        <v>6.0</v>
      </c>
      <c r="D5898" s="1">
        <v>-2.0</v>
      </c>
      <c r="E5898" s="1">
        <f t="shared" si="1"/>
        <v>48</v>
      </c>
      <c r="F5898" s="1" t="str">
        <f>VLOOKUP(E5898,State_code!$B$1:$C$56, 2, FALSE)</f>
        <v>TX</v>
      </c>
      <c r="G5898" s="1">
        <v>4801.0</v>
      </c>
      <c r="H5898" s="1">
        <v>-2.0</v>
      </c>
      <c r="I5898" s="1" t="s">
        <v>6478</v>
      </c>
      <c r="J5898" s="5">
        <v>2.0</v>
      </c>
    </row>
    <row r="5899" hidden="1">
      <c r="A5899" s="1" t="s">
        <v>6479</v>
      </c>
      <c r="B5899" s="1">
        <v>494728.0</v>
      </c>
      <c r="C5899" s="1">
        <v>6.0</v>
      </c>
      <c r="D5899" s="1">
        <v>-2.0</v>
      </c>
      <c r="E5899" s="1">
        <f t="shared" si="1"/>
        <v>48</v>
      </c>
      <c r="F5899" s="1" t="str">
        <f>VLOOKUP(E5899,State_code!$B$1:$C$56, 2, FALSE)</f>
        <v>TX</v>
      </c>
      <c r="G5899" s="1">
        <v>4806.0</v>
      </c>
      <c r="H5899" s="1">
        <v>-2.0</v>
      </c>
      <c r="I5899" s="1" t="s">
        <v>6479</v>
      </c>
      <c r="J5899" s="5">
        <v>1.0</v>
      </c>
    </row>
    <row r="5900" hidden="1">
      <c r="A5900" s="1" t="s">
        <v>6480</v>
      </c>
      <c r="B5900" s="1">
        <v>494737.0</v>
      </c>
      <c r="C5900" s="1">
        <v>2.0</v>
      </c>
      <c r="D5900" s="1">
        <v>24.0</v>
      </c>
      <c r="E5900" s="1">
        <f t="shared" si="1"/>
        <v>36</v>
      </c>
      <c r="F5900" s="1" t="str">
        <f>VLOOKUP(E5900,State_code!$B$1:$C$56, 2, FALSE)</f>
        <v>NY</v>
      </c>
      <c r="G5900" s="1">
        <v>3607.0</v>
      </c>
      <c r="H5900" s="1">
        <v>80.0</v>
      </c>
      <c r="I5900" s="1" t="s">
        <v>6480</v>
      </c>
      <c r="J5900" s="5">
        <v>2.0</v>
      </c>
    </row>
    <row r="5901" hidden="1">
      <c r="A5901" s="1" t="s">
        <v>6481</v>
      </c>
      <c r="B5901" s="1">
        <v>494746.0</v>
      </c>
      <c r="C5901" s="1">
        <v>8.0</v>
      </c>
      <c r="D5901" s="1">
        <v>10.0</v>
      </c>
      <c r="E5901" s="1">
        <f t="shared" si="1"/>
        <v>6</v>
      </c>
      <c r="F5901" s="1" t="str">
        <f>VLOOKUP(E5901,State_code!$B$1:$C$56, 2, FALSE)</f>
        <v>CA</v>
      </c>
      <c r="G5901" s="1">
        <v>651.0</v>
      </c>
      <c r="H5901" s="1">
        <v>-2.0</v>
      </c>
      <c r="I5901" s="1" t="s">
        <v>6481</v>
      </c>
      <c r="J5901" s="5">
        <v>2.0</v>
      </c>
    </row>
    <row r="5902" hidden="1">
      <c r="A5902" s="1" t="s">
        <v>4422</v>
      </c>
      <c r="B5902" s="1">
        <v>494755.0</v>
      </c>
      <c r="C5902" s="1">
        <v>2.0</v>
      </c>
      <c r="D5902" s="1">
        <v>-2.0</v>
      </c>
      <c r="E5902" s="1">
        <f t="shared" si="1"/>
        <v>42</v>
      </c>
      <c r="F5902" s="1" t="str">
        <f>VLOOKUP(E5902,State_code!$B$1:$C$56, 2, FALSE)</f>
        <v>PA</v>
      </c>
      <c r="G5902" s="1">
        <v>4212.0</v>
      </c>
      <c r="H5902" s="1">
        <v>-2.0</v>
      </c>
      <c r="I5902" s="1" t="s">
        <v>4422</v>
      </c>
      <c r="J5902" s="5">
        <v>2.0</v>
      </c>
    </row>
    <row r="5903" hidden="1">
      <c r="A5903" s="1" t="s">
        <v>6482</v>
      </c>
      <c r="B5903" s="1">
        <v>494764.0</v>
      </c>
      <c r="C5903" s="1">
        <v>5.0</v>
      </c>
      <c r="D5903" s="1">
        <v>-2.0</v>
      </c>
      <c r="E5903" s="1">
        <f t="shared" si="1"/>
        <v>37</v>
      </c>
      <c r="F5903" s="1" t="str">
        <f>VLOOKUP(E5903,State_code!$B$1:$C$56, 2, FALSE)</f>
        <v>NC</v>
      </c>
      <c r="G5903" s="1">
        <v>3712.0</v>
      </c>
      <c r="H5903" s="1">
        <v>-2.0</v>
      </c>
      <c r="I5903" s="1" t="s">
        <v>6482</v>
      </c>
      <c r="J5903" s="5">
        <v>2.0</v>
      </c>
    </row>
    <row r="5904" hidden="1">
      <c r="A5904" s="1" t="s">
        <v>6483</v>
      </c>
      <c r="B5904" s="1">
        <v>494807.0</v>
      </c>
      <c r="C5904" s="1">
        <v>9.0</v>
      </c>
      <c r="D5904" s="1">
        <v>26.0</v>
      </c>
      <c r="E5904" s="1">
        <f t="shared" si="1"/>
        <v>72</v>
      </c>
      <c r="F5904" s="1" t="str">
        <f>VLOOKUP(E5904,State_code!$B$1:$C$56, 2, FALSE)</f>
        <v>PR</v>
      </c>
      <c r="G5904" s="1">
        <v>7298.0</v>
      </c>
      <c r="H5904" s="1">
        <v>-2.0</v>
      </c>
      <c r="I5904" s="1" t="s">
        <v>6483</v>
      </c>
      <c r="J5904" s="5">
        <v>2.0</v>
      </c>
    </row>
    <row r="5905" hidden="1">
      <c r="A5905" s="1" t="s">
        <v>6484</v>
      </c>
      <c r="B5905" s="1">
        <v>494843.0</v>
      </c>
      <c r="C5905" s="1">
        <v>2.0</v>
      </c>
      <c r="D5905" s="1">
        <v>10.0</v>
      </c>
      <c r="E5905" s="1">
        <f t="shared" si="1"/>
        <v>24</v>
      </c>
      <c r="F5905" s="1" t="str">
        <f>VLOOKUP(E5905,State_code!$B$1:$C$56, 2, FALSE)</f>
        <v>MD</v>
      </c>
      <c r="G5905" s="1">
        <v>2404.0</v>
      </c>
      <c r="H5905" s="1">
        <v>-2.0</v>
      </c>
      <c r="I5905" s="1" t="s">
        <v>6484</v>
      </c>
      <c r="J5905" s="5">
        <v>3.0</v>
      </c>
    </row>
    <row r="5906" hidden="1">
      <c r="A5906" s="1" t="s">
        <v>6485</v>
      </c>
      <c r="B5906" s="1">
        <v>494852.0</v>
      </c>
      <c r="C5906" s="1">
        <v>3.0</v>
      </c>
      <c r="D5906" s="1">
        <v>9.0</v>
      </c>
      <c r="E5906" s="1">
        <f t="shared" si="1"/>
        <v>17</v>
      </c>
      <c r="F5906" s="1" t="str">
        <f>VLOOKUP(E5906,State_code!$B$1:$C$56, 2, FALSE)</f>
        <v>IL</v>
      </c>
      <c r="G5906" s="1">
        <v>1717.0</v>
      </c>
      <c r="H5906" s="1">
        <v>-2.0</v>
      </c>
      <c r="I5906" s="1" t="s">
        <v>6485</v>
      </c>
      <c r="J5906" s="5">
        <v>2.0</v>
      </c>
    </row>
    <row r="5907" hidden="1">
      <c r="A5907" s="1" t="s">
        <v>6486</v>
      </c>
      <c r="B5907" s="1">
        <v>494898.0</v>
      </c>
      <c r="C5907" s="1">
        <v>4.0</v>
      </c>
      <c r="D5907" s="1">
        <v>10.0</v>
      </c>
      <c r="E5907" s="1">
        <f t="shared" si="1"/>
        <v>20</v>
      </c>
      <c r="F5907" s="1" t="str">
        <f>VLOOKUP(E5907,State_code!$B$1:$C$56, 2, FALSE)</f>
        <v>KS</v>
      </c>
      <c r="G5907" s="1">
        <v>2004.0</v>
      </c>
      <c r="H5907" s="1">
        <v>-2.0</v>
      </c>
      <c r="I5907" s="1" t="s">
        <v>6486</v>
      </c>
      <c r="J5907" s="5">
        <v>2.0</v>
      </c>
    </row>
    <row r="5908" hidden="1">
      <c r="A5908" s="1" t="s">
        <v>6487</v>
      </c>
      <c r="B5908" s="1">
        <v>494904.0</v>
      </c>
      <c r="C5908" s="1">
        <v>2.0</v>
      </c>
      <c r="D5908" s="1">
        <v>-2.0</v>
      </c>
      <c r="E5908" s="1">
        <f t="shared" si="1"/>
        <v>36</v>
      </c>
      <c r="F5908" s="1" t="str">
        <f>VLOOKUP(E5908,State_code!$B$1:$C$56, 2, FALSE)</f>
        <v>NY</v>
      </c>
      <c r="G5908" s="1">
        <v>3602.0</v>
      </c>
      <c r="H5908" s="1">
        <v>-2.0</v>
      </c>
      <c r="I5908" s="1" t="s">
        <v>6487</v>
      </c>
      <c r="J5908" s="5">
        <v>2.0</v>
      </c>
    </row>
    <row r="5909" hidden="1">
      <c r="A5909" s="1" t="s">
        <v>6488</v>
      </c>
      <c r="B5909" s="1">
        <v>494959.0</v>
      </c>
      <c r="C5909" s="1">
        <v>2.0</v>
      </c>
      <c r="D5909" s="1">
        <v>3.0</v>
      </c>
      <c r="E5909" s="1">
        <f t="shared" si="1"/>
        <v>42</v>
      </c>
      <c r="F5909" s="1" t="str">
        <f>VLOOKUP(E5909,State_code!$B$1:$C$56, 2, FALSE)</f>
        <v>PA</v>
      </c>
      <c r="G5909" s="1">
        <v>4215.0</v>
      </c>
      <c r="H5909" s="1">
        <v>-2.0</v>
      </c>
      <c r="I5909" s="1" t="s">
        <v>6488</v>
      </c>
      <c r="J5909" s="5">
        <v>2.0</v>
      </c>
    </row>
    <row r="5910" hidden="1">
      <c r="A5910" s="1" t="s">
        <v>6489</v>
      </c>
      <c r="B5910" s="1">
        <v>494986.0</v>
      </c>
      <c r="C5910" s="1">
        <v>7.0</v>
      </c>
      <c r="D5910" s="1">
        <v>13.0</v>
      </c>
      <c r="E5910" s="1">
        <f t="shared" si="1"/>
        <v>8</v>
      </c>
      <c r="F5910" s="1" t="str">
        <f>VLOOKUP(E5910,State_code!$B$1:$C$56, 2, FALSE)</f>
        <v>CO</v>
      </c>
      <c r="G5910" s="1">
        <v>805.0</v>
      </c>
      <c r="H5910" s="1">
        <v>-2.0</v>
      </c>
      <c r="I5910" s="1" t="s">
        <v>6489</v>
      </c>
      <c r="J5910" s="5">
        <v>3.0</v>
      </c>
    </row>
    <row r="5911" hidden="1">
      <c r="A5911" s="1" t="s">
        <v>6490</v>
      </c>
      <c r="B5911" s="1">
        <v>494995.0</v>
      </c>
      <c r="C5911" s="1">
        <v>3.0</v>
      </c>
      <c r="D5911" s="1">
        <v>-2.0</v>
      </c>
      <c r="E5911" s="1">
        <f t="shared" si="1"/>
        <v>39</v>
      </c>
      <c r="F5911" s="1" t="str">
        <f>VLOOKUP(E5911,State_code!$B$1:$C$56, 2, FALSE)</f>
        <v>OH</v>
      </c>
      <c r="G5911" s="1">
        <v>3911.0</v>
      </c>
      <c r="H5911" s="1">
        <v>-2.0</v>
      </c>
      <c r="I5911" s="1" t="s">
        <v>6490</v>
      </c>
      <c r="J5911" s="5">
        <v>2.0</v>
      </c>
    </row>
    <row r="5912" hidden="1">
      <c r="A5912" s="1" t="s">
        <v>6491</v>
      </c>
      <c r="B5912" s="1">
        <v>495013.0</v>
      </c>
      <c r="C5912" s="1">
        <v>6.0</v>
      </c>
      <c r="D5912" s="1">
        <v>-2.0</v>
      </c>
      <c r="E5912" s="1">
        <f t="shared" si="1"/>
        <v>4</v>
      </c>
      <c r="F5912" s="1" t="str">
        <f>VLOOKUP(E5912,State_code!$B$1:$C$56, 2, FALSE)</f>
        <v>AZ</v>
      </c>
      <c r="G5912" s="1">
        <v>409.0</v>
      </c>
      <c r="H5912" s="1">
        <v>-2.0</v>
      </c>
      <c r="I5912" s="1" t="s">
        <v>6491</v>
      </c>
      <c r="J5912" s="5">
        <v>2.0</v>
      </c>
    </row>
    <row r="5913" hidden="1">
      <c r="A5913" s="1" t="s">
        <v>6492</v>
      </c>
      <c r="B5913" s="1">
        <v>495031.0</v>
      </c>
      <c r="C5913" s="1">
        <v>2.0</v>
      </c>
      <c r="D5913" s="1">
        <v>24.0</v>
      </c>
      <c r="E5913" s="1">
        <f t="shared" si="1"/>
        <v>36</v>
      </c>
      <c r="F5913" s="1" t="str">
        <f>VLOOKUP(E5913,State_code!$B$1:$C$56, 2, FALSE)</f>
        <v>NY</v>
      </c>
      <c r="G5913" s="1">
        <v>3617.0</v>
      </c>
      <c r="H5913" s="1">
        <v>-2.0</v>
      </c>
      <c r="I5913" s="1" t="s">
        <v>6492</v>
      </c>
      <c r="J5913" s="5">
        <v>2.0</v>
      </c>
    </row>
    <row r="5914" hidden="1">
      <c r="A5914" s="1" t="s">
        <v>6493</v>
      </c>
      <c r="B5914" s="1">
        <v>495040.0</v>
      </c>
      <c r="C5914" s="1">
        <v>8.0</v>
      </c>
      <c r="D5914" s="1">
        <v>-2.0</v>
      </c>
      <c r="E5914" s="1">
        <f t="shared" si="1"/>
        <v>15</v>
      </c>
      <c r="F5914" s="1" t="str">
        <f>VLOOKUP(E5914,State_code!$B$1:$C$56, 2, FALSE)</f>
        <v>HI</v>
      </c>
      <c r="G5914" s="1">
        <v>1501.0</v>
      </c>
      <c r="H5914" s="1">
        <v>-2.0</v>
      </c>
      <c r="I5914" s="1" t="s">
        <v>6493</v>
      </c>
      <c r="J5914" s="5">
        <v>2.0</v>
      </c>
    </row>
    <row r="5915" hidden="1">
      <c r="A5915" s="1" t="s">
        <v>6494</v>
      </c>
      <c r="B5915" s="1">
        <v>495059.0</v>
      </c>
      <c r="C5915" s="1">
        <v>8.0</v>
      </c>
      <c r="D5915" s="1">
        <v>29.0</v>
      </c>
      <c r="E5915" s="1">
        <f t="shared" si="1"/>
        <v>6</v>
      </c>
      <c r="F5915" s="1" t="str">
        <f>VLOOKUP(E5915,State_code!$B$1:$C$56, 2, FALSE)</f>
        <v>CA</v>
      </c>
      <c r="G5915" s="1">
        <v>633.0</v>
      </c>
      <c r="H5915" s="1">
        <v>108.0</v>
      </c>
      <c r="I5915" s="1" t="s">
        <v>6494</v>
      </c>
      <c r="J5915" s="5">
        <v>3.0</v>
      </c>
    </row>
    <row r="5916" hidden="1">
      <c r="A5916" s="1" t="s">
        <v>6495</v>
      </c>
      <c r="B5916" s="1">
        <v>495077.0</v>
      </c>
      <c r="C5916" s="1">
        <v>8.0</v>
      </c>
      <c r="D5916" s="1">
        <v>-2.0</v>
      </c>
      <c r="E5916" s="1">
        <f t="shared" si="1"/>
        <v>6</v>
      </c>
      <c r="F5916" s="1" t="str">
        <f>VLOOKUP(E5916,State_code!$B$1:$C$56, 2, FALSE)</f>
        <v>CA</v>
      </c>
      <c r="G5916" s="1">
        <v>616.0</v>
      </c>
      <c r="H5916" s="1">
        <v>-2.0</v>
      </c>
      <c r="I5916" s="1" t="s">
        <v>6495</v>
      </c>
      <c r="J5916" s="5">
        <v>2.0</v>
      </c>
    </row>
    <row r="5917" hidden="1">
      <c r="A5917" s="1" t="s">
        <v>6496</v>
      </c>
      <c r="B5917" s="1">
        <v>495101.0</v>
      </c>
      <c r="C5917" s="1">
        <v>7.0</v>
      </c>
      <c r="D5917" s="1">
        <v>-2.0</v>
      </c>
      <c r="E5917" s="1">
        <f t="shared" si="1"/>
        <v>49</v>
      </c>
      <c r="F5917" s="1" t="str">
        <f>VLOOKUP(E5917,State_code!$B$1:$C$56, 2, FALSE)</f>
        <v>UT</v>
      </c>
      <c r="G5917" s="1">
        <v>4902.0</v>
      </c>
      <c r="H5917" s="1">
        <v>-2.0</v>
      </c>
      <c r="I5917" s="1" t="s">
        <v>6496</v>
      </c>
      <c r="J5917" s="5">
        <v>3.0</v>
      </c>
    </row>
    <row r="5918" hidden="1">
      <c r="A5918" s="1" t="s">
        <v>6497</v>
      </c>
      <c r="B5918" s="1">
        <v>495110.0</v>
      </c>
      <c r="C5918" s="1">
        <v>3.0</v>
      </c>
      <c r="D5918" s="1">
        <v>-2.0</v>
      </c>
      <c r="E5918" s="1">
        <f t="shared" si="1"/>
        <v>26</v>
      </c>
      <c r="F5918" s="1" t="str">
        <f>VLOOKUP(E5918,State_code!$B$1:$C$56, 2, FALSE)</f>
        <v>MI</v>
      </c>
      <c r="G5918" s="1">
        <v>2601.0</v>
      </c>
      <c r="H5918" s="1">
        <v>-2.0</v>
      </c>
      <c r="I5918" s="1" t="s">
        <v>6497</v>
      </c>
      <c r="J5918" s="5">
        <v>4.0</v>
      </c>
    </row>
    <row r="5919" hidden="1">
      <c r="A5919" s="1" t="s">
        <v>6498</v>
      </c>
      <c r="B5919" s="1">
        <v>495129.0</v>
      </c>
      <c r="C5919" s="1">
        <v>6.0</v>
      </c>
      <c r="D5919" s="1">
        <v>-2.0</v>
      </c>
      <c r="E5919" s="1">
        <f t="shared" si="1"/>
        <v>48</v>
      </c>
      <c r="F5919" s="1" t="str">
        <f>VLOOKUP(E5919,State_code!$B$1:$C$56, 2, FALSE)</f>
        <v>TX</v>
      </c>
      <c r="G5919" s="1">
        <v>4837.0</v>
      </c>
      <c r="H5919" s="1">
        <v>-2.0</v>
      </c>
      <c r="I5919" s="1" t="s">
        <v>6498</v>
      </c>
      <c r="J5919" s="5">
        <v>1.0</v>
      </c>
    </row>
    <row r="5920" hidden="1">
      <c r="A5920" s="1" t="s">
        <v>6499</v>
      </c>
      <c r="B5920" s="1">
        <v>495138.0</v>
      </c>
      <c r="C5920" s="1">
        <v>2.0</v>
      </c>
      <c r="D5920" s="1">
        <v>-2.0</v>
      </c>
      <c r="E5920" s="1">
        <f t="shared" si="1"/>
        <v>36</v>
      </c>
      <c r="F5920" s="1" t="str">
        <f>VLOOKUP(E5920,State_code!$B$1:$C$56, 2, FALSE)</f>
        <v>NY</v>
      </c>
      <c r="G5920" s="1">
        <v>3626.0</v>
      </c>
      <c r="H5920" s="1">
        <v>-2.0</v>
      </c>
      <c r="I5920" s="1" t="s">
        <v>6499</v>
      </c>
      <c r="J5920" s="5">
        <v>2.0</v>
      </c>
    </row>
    <row r="5921" hidden="1">
      <c r="A5921" s="1" t="s">
        <v>6500</v>
      </c>
      <c r="B5921" s="1">
        <v>495147.0</v>
      </c>
      <c r="C5921" s="1">
        <v>8.0</v>
      </c>
      <c r="D5921" s="1">
        <v>-2.0</v>
      </c>
      <c r="E5921" s="1">
        <f t="shared" si="1"/>
        <v>53</v>
      </c>
      <c r="F5921" s="1" t="str">
        <f>VLOOKUP(E5921,State_code!$B$1:$C$56, 2, FALSE)</f>
        <v>WA</v>
      </c>
      <c r="G5921" s="1">
        <v>5304.0</v>
      </c>
      <c r="H5921" s="1">
        <v>-2.0</v>
      </c>
      <c r="I5921" s="1" t="s">
        <v>6500</v>
      </c>
      <c r="J5921" s="5">
        <v>3.0</v>
      </c>
    </row>
    <row r="5922" hidden="1">
      <c r="A5922" s="1" t="s">
        <v>6501</v>
      </c>
      <c r="B5922" s="1">
        <v>495165.0</v>
      </c>
      <c r="C5922" s="1">
        <v>2.0</v>
      </c>
      <c r="D5922" s="1">
        <v>-2.0</v>
      </c>
      <c r="E5922" s="1">
        <f t="shared" si="1"/>
        <v>36</v>
      </c>
      <c r="F5922" s="1" t="str">
        <f>VLOOKUP(E5922,State_code!$B$1:$C$56, 2, FALSE)</f>
        <v>NY</v>
      </c>
      <c r="G5922" s="1">
        <v>3612.0</v>
      </c>
      <c r="H5922" s="1">
        <v>-2.0</v>
      </c>
      <c r="I5922" s="1" t="s">
        <v>6501</v>
      </c>
      <c r="J5922" s="5">
        <v>2.0</v>
      </c>
    </row>
    <row r="5923" hidden="1">
      <c r="A5923" s="1" t="s">
        <v>6502</v>
      </c>
      <c r="B5923" s="1">
        <v>495174.0</v>
      </c>
      <c r="C5923" s="1">
        <v>8.0</v>
      </c>
      <c r="D5923" s="1">
        <v>-2.0</v>
      </c>
      <c r="E5923" s="1">
        <f t="shared" si="1"/>
        <v>6</v>
      </c>
      <c r="F5923" s="1" t="str">
        <f>VLOOKUP(E5923,State_code!$B$1:$C$56, 2, FALSE)</f>
        <v>CA</v>
      </c>
      <c r="G5923" s="1">
        <v>634.0</v>
      </c>
      <c r="H5923" s="1">
        <v>-2.0</v>
      </c>
      <c r="I5923" s="1" t="s">
        <v>6502</v>
      </c>
      <c r="J5923" s="5">
        <v>2.0</v>
      </c>
    </row>
    <row r="5924" hidden="1">
      <c r="A5924" s="1" t="s">
        <v>6503</v>
      </c>
      <c r="B5924" s="1">
        <v>495183.0</v>
      </c>
      <c r="C5924" s="1">
        <v>5.0</v>
      </c>
      <c r="D5924" s="1">
        <v>-2.0</v>
      </c>
      <c r="E5924" s="1">
        <f t="shared" si="1"/>
        <v>12</v>
      </c>
      <c r="F5924" s="1" t="str">
        <f>VLOOKUP(E5924,State_code!$B$1:$C$56, 2, FALSE)</f>
        <v>FL</v>
      </c>
      <c r="G5924" s="1">
        <v>1227.0</v>
      </c>
      <c r="H5924" s="1">
        <v>-2.0</v>
      </c>
      <c r="I5924" s="1" t="s">
        <v>6503</v>
      </c>
      <c r="J5924" s="5">
        <v>2.0</v>
      </c>
    </row>
    <row r="5925" hidden="1">
      <c r="A5925" s="1" t="s">
        <v>517</v>
      </c>
      <c r="B5925" s="1">
        <v>495192.0</v>
      </c>
      <c r="C5925" s="1">
        <v>8.0</v>
      </c>
      <c r="D5925" s="1">
        <v>-2.0</v>
      </c>
      <c r="E5925" s="1">
        <f t="shared" si="1"/>
        <v>6</v>
      </c>
      <c r="F5925" s="1" t="str">
        <f>VLOOKUP(E5925,State_code!$B$1:$C$56, 2, FALSE)</f>
        <v>CA</v>
      </c>
      <c r="G5925" s="1">
        <v>615.0</v>
      </c>
      <c r="H5925" s="1">
        <v>-2.0</v>
      </c>
      <c r="I5925" s="1" t="s">
        <v>517</v>
      </c>
      <c r="J5925" s="5">
        <v>2.0</v>
      </c>
    </row>
    <row r="5926" hidden="1">
      <c r="A5926" s="1" t="s">
        <v>6504</v>
      </c>
      <c r="B5926" s="1">
        <v>495208.0</v>
      </c>
      <c r="C5926" s="1">
        <v>5.0</v>
      </c>
      <c r="D5926" s="1">
        <v>-2.0</v>
      </c>
      <c r="E5926" s="1">
        <f t="shared" si="1"/>
        <v>13</v>
      </c>
      <c r="F5926" s="1" t="str">
        <f>VLOOKUP(E5926,State_code!$B$1:$C$56, 2, FALSE)</f>
        <v>GA</v>
      </c>
      <c r="G5926" s="1">
        <v>1302.0</v>
      </c>
      <c r="H5926" s="1">
        <v>-2.0</v>
      </c>
      <c r="I5926" s="1" t="s">
        <v>6504</v>
      </c>
      <c r="J5926" s="5">
        <v>2.0</v>
      </c>
    </row>
    <row r="5927" hidden="1">
      <c r="A5927" s="1" t="s">
        <v>6505</v>
      </c>
      <c r="B5927" s="1">
        <v>495217.0</v>
      </c>
      <c r="C5927" s="1">
        <v>5.0</v>
      </c>
      <c r="D5927" s="1">
        <v>-2.0</v>
      </c>
      <c r="E5927" s="1">
        <f t="shared" si="1"/>
        <v>12</v>
      </c>
      <c r="F5927" s="1" t="str">
        <f>VLOOKUP(E5927,State_code!$B$1:$C$56, 2, FALSE)</f>
        <v>FL</v>
      </c>
      <c r="G5927" s="1">
        <v>1201.0</v>
      </c>
      <c r="H5927" s="1">
        <v>-2.0</v>
      </c>
      <c r="I5927" s="1" t="s">
        <v>6505</v>
      </c>
      <c r="J5927" s="5">
        <v>2.0</v>
      </c>
    </row>
    <row r="5928" hidden="1">
      <c r="A5928" s="1" t="s">
        <v>6506</v>
      </c>
      <c r="B5928" s="1">
        <v>495226.0</v>
      </c>
      <c r="C5928" s="1">
        <v>4.0</v>
      </c>
      <c r="D5928" s="1">
        <v>-2.0</v>
      </c>
      <c r="E5928" s="1">
        <f t="shared" si="1"/>
        <v>29</v>
      </c>
      <c r="F5928" s="1" t="str">
        <f>VLOOKUP(E5928,State_code!$B$1:$C$56, 2, FALSE)</f>
        <v>MO</v>
      </c>
      <c r="G5928" s="1">
        <v>2902.0</v>
      </c>
      <c r="H5928" s="1">
        <v>-2.0</v>
      </c>
      <c r="I5928" s="1" t="s">
        <v>6506</v>
      </c>
      <c r="J5928" s="5">
        <v>3.0</v>
      </c>
    </row>
    <row r="5929" hidden="1">
      <c r="A5929" s="1" t="s">
        <v>6507</v>
      </c>
      <c r="B5929" s="1">
        <v>495235.0</v>
      </c>
      <c r="C5929" s="1">
        <v>5.0</v>
      </c>
      <c r="D5929" s="1">
        <v>-2.0</v>
      </c>
      <c r="E5929" s="1">
        <f t="shared" si="1"/>
        <v>12</v>
      </c>
      <c r="F5929" s="1" t="str">
        <f>VLOOKUP(E5929,State_code!$B$1:$C$56, 2, FALSE)</f>
        <v>FL</v>
      </c>
      <c r="G5929" s="1">
        <v>1204.0</v>
      </c>
      <c r="H5929" s="1">
        <v>-2.0</v>
      </c>
      <c r="I5929" s="1" t="s">
        <v>6507</v>
      </c>
      <c r="J5929" s="5">
        <v>2.0</v>
      </c>
    </row>
    <row r="5930" hidden="1">
      <c r="A5930" s="1" t="s">
        <v>6508</v>
      </c>
      <c r="B5930" s="1">
        <v>495244.0</v>
      </c>
      <c r="C5930" s="1">
        <v>6.0</v>
      </c>
      <c r="D5930" s="1">
        <v>-2.0</v>
      </c>
      <c r="E5930" s="1">
        <f t="shared" si="1"/>
        <v>48</v>
      </c>
      <c r="F5930" s="1" t="str">
        <f>VLOOKUP(E5930,State_code!$B$1:$C$56, 2, FALSE)</f>
        <v>TX</v>
      </c>
      <c r="G5930" s="1">
        <v>4809.0</v>
      </c>
      <c r="H5930" s="1">
        <v>-2.0</v>
      </c>
      <c r="I5930" s="1" t="s">
        <v>6508</v>
      </c>
      <c r="J5930" s="5">
        <v>2.0</v>
      </c>
    </row>
    <row r="5931" hidden="1">
      <c r="A5931" s="1" t="s">
        <v>6509</v>
      </c>
      <c r="B5931" s="1">
        <v>495253.0</v>
      </c>
      <c r="C5931" s="1">
        <v>6.0</v>
      </c>
      <c r="D5931" s="1">
        <v>-2.0</v>
      </c>
      <c r="E5931" s="1">
        <f t="shared" si="1"/>
        <v>40</v>
      </c>
      <c r="F5931" s="1" t="str">
        <f>VLOOKUP(E5931,State_code!$B$1:$C$56, 2, FALSE)</f>
        <v>OK</v>
      </c>
      <c r="G5931" s="1">
        <v>4002.0</v>
      </c>
      <c r="H5931" s="1">
        <v>-2.0</v>
      </c>
      <c r="I5931" s="1" t="s">
        <v>6509</v>
      </c>
      <c r="J5931" s="5">
        <v>2.0</v>
      </c>
    </row>
    <row r="5932" hidden="1">
      <c r="A5932" s="1" t="s">
        <v>6510</v>
      </c>
      <c r="B5932" s="1">
        <v>495262.0</v>
      </c>
      <c r="C5932" s="1">
        <v>8.0</v>
      </c>
      <c r="D5932" s="1">
        <v>-2.0</v>
      </c>
      <c r="E5932" s="1">
        <f t="shared" si="1"/>
        <v>41</v>
      </c>
      <c r="F5932" s="1" t="str">
        <f>VLOOKUP(E5932,State_code!$B$1:$C$56, 2, FALSE)</f>
        <v>OR</v>
      </c>
      <c r="G5932" s="1">
        <v>4105.0</v>
      </c>
      <c r="H5932" s="1">
        <v>-2.0</v>
      </c>
      <c r="I5932" s="1" t="s">
        <v>6510</v>
      </c>
      <c r="J5932" s="5">
        <v>2.0</v>
      </c>
    </row>
    <row r="5933" hidden="1">
      <c r="A5933" s="1" t="s">
        <v>6511</v>
      </c>
      <c r="B5933" s="1">
        <v>495271.0</v>
      </c>
      <c r="C5933" s="1">
        <v>8.0</v>
      </c>
      <c r="D5933" s="1">
        <v>3.0</v>
      </c>
      <c r="E5933" s="1">
        <f t="shared" si="1"/>
        <v>6</v>
      </c>
      <c r="F5933" s="1" t="str">
        <f>VLOOKUP(E5933,State_code!$B$1:$C$56, 2, FALSE)</f>
        <v>CA</v>
      </c>
      <c r="G5933" s="1">
        <v>641.0</v>
      </c>
      <c r="H5933" s="1">
        <v>-2.0</v>
      </c>
      <c r="I5933" s="1" t="s">
        <v>6511</v>
      </c>
      <c r="J5933" s="5">
        <v>2.0</v>
      </c>
    </row>
    <row r="5934" hidden="1">
      <c r="A5934" s="1" t="s">
        <v>6512</v>
      </c>
      <c r="B5934" s="1">
        <v>495280.0</v>
      </c>
      <c r="C5934" s="1">
        <v>6.0</v>
      </c>
      <c r="D5934" s="1">
        <v>13.0</v>
      </c>
      <c r="E5934" s="1">
        <f t="shared" si="1"/>
        <v>4</v>
      </c>
      <c r="F5934" s="1" t="str">
        <f>VLOOKUP(E5934,State_code!$B$1:$C$56, 2, FALSE)</f>
        <v>AZ</v>
      </c>
      <c r="G5934" s="1">
        <v>402.0</v>
      </c>
      <c r="H5934" s="1">
        <v>108.0</v>
      </c>
      <c r="I5934" s="1" t="s">
        <v>6512</v>
      </c>
      <c r="J5934" s="5">
        <v>2.0</v>
      </c>
    </row>
    <row r="5935" hidden="1">
      <c r="A5935" s="1" t="s">
        <v>6513</v>
      </c>
      <c r="B5935" s="1">
        <v>495299.0</v>
      </c>
      <c r="C5935" s="1">
        <v>5.0</v>
      </c>
      <c r="D5935" s="1">
        <v>-2.0</v>
      </c>
      <c r="E5935" s="1">
        <f t="shared" si="1"/>
        <v>12</v>
      </c>
      <c r="F5935" s="1" t="str">
        <f>VLOOKUP(E5935,State_code!$B$1:$C$56, 2, FALSE)</f>
        <v>FL</v>
      </c>
      <c r="G5935" s="1">
        <v>1227.0</v>
      </c>
      <c r="H5935" s="1">
        <v>-2.0</v>
      </c>
      <c r="I5935" s="1" t="s">
        <v>6513</v>
      </c>
      <c r="J5935" s="5">
        <v>2.0</v>
      </c>
    </row>
    <row r="5936" hidden="1">
      <c r="A5936" s="1" t="s">
        <v>6514</v>
      </c>
      <c r="B5936" s="1">
        <v>495305.0</v>
      </c>
      <c r="C5936" s="1">
        <v>6.0</v>
      </c>
      <c r="D5936" s="1">
        <v>-2.0</v>
      </c>
      <c r="E5936" s="1">
        <f t="shared" si="1"/>
        <v>48</v>
      </c>
      <c r="F5936" s="1" t="str">
        <f>VLOOKUP(E5936,State_code!$B$1:$C$56, 2, FALSE)</f>
        <v>TX</v>
      </c>
      <c r="G5936" s="1">
        <v>4828.0</v>
      </c>
      <c r="H5936" s="1">
        <v>-2.0</v>
      </c>
      <c r="I5936" s="1" t="s">
        <v>6514</v>
      </c>
      <c r="J5936" s="5">
        <v>2.0</v>
      </c>
    </row>
    <row r="5937" hidden="1">
      <c r="A5937" s="1" t="s">
        <v>6515</v>
      </c>
      <c r="B5937" s="1">
        <v>495314.0</v>
      </c>
      <c r="C5937" s="1">
        <v>2.0</v>
      </c>
      <c r="D5937" s="1">
        <v>-2.0</v>
      </c>
      <c r="E5937" s="1">
        <f t="shared" si="1"/>
        <v>34</v>
      </c>
      <c r="F5937" s="1" t="str">
        <f>VLOOKUP(E5937,State_code!$B$1:$C$56, 2, FALSE)</f>
        <v>NJ</v>
      </c>
      <c r="G5937" s="1">
        <v>3409.0</v>
      </c>
      <c r="H5937" s="1">
        <v>-2.0</v>
      </c>
      <c r="I5937" s="1" t="s">
        <v>6515</v>
      </c>
      <c r="J5937" s="5">
        <v>2.0</v>
      </c>
    </row>
    <row r="5938" hidden="1">
      <c r="A5938" s="1" t="s">
        <v>6516</v>
      </c>
      <c r="B5938" s="1">
        <v>495341.0</v>
      </c>
      <c r="C5938" s="1">
        <v>3.0</v>
      </c>
      <c r="D5938" s="1">
        <v>-2.0</v>
      </c>
      <c r="E5938" s="1">
        <f t="shared" si="1"/>
        <v>26</v>
      </c>
      <c r="F5938" s="1" t="str">
        <f>VLOOKUP(E5938,State_code!$B$1:$C$56, 2, FALSE)</f>
        <v>MI</v>
      </c>
      <c r="G5938" s="1">
        <v>2613.0</v>
      </c>
      <c r="H5938" s="1">
        <v>-2.0</v>
      </c>
      <c r="I5938" s="1" t="s">
        <v>6516</v>
      </c>
      <c r="J5938" s="5">
        <v>2.0</v>
      </c>
    </row>
    <row r="5939" hidden="1">
      <c r="A5939" s="1" t="s">
        <v>6517</v>
      </c>
      <c r="B5939" s="1">
        <v>495350.0</v>
      </c>
      <c r="C5939" s="1">
        <v>8.0</v>
      </c>
      <c r="D5939" s="1">
        <v>-2.0</v>
      </c>
      <c r="E5939" s="1">
        <f t="shared" si="1"/>
        <v>6</v>
      </c>
      <c r="F5939" s="1" t="str">
        <f>VLOOKUP(E5939,State_code!$B$1:$C$56, 2, FALSE)</f>
        <v>CA</v>
      </c>
      <c r="G5939" s="1">
        <v>603.0</v>
      </c>
      <c r="H5939" s="1">
        <v>-2.0</v>
      </c>
      <c r="I5939" s="1" t="s">
        <v>6517</v>
      </c>
      <c r="J5939" s="5">
        <v>2.0</v>
      </c>
    </row>
    <row r="5940" hidden="1">
      <c r="A5940" s="1" t="s">
        <v>6518</v>
      </c>
      <c r="B5940" s="1">
        <v>495369.0</v>
      </c>
      <c r="C5940" s="1">
        <v>5.0</v>
      </c>
      <c r="D5940" s="1">
        <v>-2.0</v>
      </c>
      <c r="E5940" s="1">
        <f t="shared" si="1"/>
        <v>12</v>
      </c>
      <c r="F5940" s="1" t="str">
        <f>VLOOKUP(E5940,State_code!$B$1:$C$56, 2, FALSE)</f>
        <v>FL</v>
      </c>
      <c r="G5940" s="1">
        <v>1225.0</v>
      </c>
      <c r="H5940" s="1">
        <v>-2.0</v>
      </c>
      <c r="I5940" s="1" t="s">
        <v>6518</v>
      </c>
      <c r="J5940" s="5">
        <v>2.0</v>
      </c>
    </row>
    <row r="5941" hidden="1">
      <c r="A5941" s="1" t="s">
        <v>6519</v>
      </c>
      <c r="B5941" s="1">
        <v>495378.0</v>
      </c>
      <c r="C5941" s="1">
        <v>4.0</v>
      </c>
      <c r="D5941" s="1">
        <v>-2.0</v>
      </c>
      <c r="E5941" s="1">
        <f t="shared" si="1"/>
        <v>19</v>
      </c>
      <c r="F5941" s="1" t="str">
        <f>VLOOKUP(E5941,State_code!$B$1:$C$56, 2, FALSE)</f>
        <v>IA</v>
      </c>
      <c r="G5941" s="1">
        <v>1901.0</v>
      </c>
      <c r="H5941" s="1">
        <v>-2.0</v>
      </c>
      <c r="I5941" s="1" t="s">
        <v>6519</v>
      </c>
      <c r="J5941" s="5">
        <v>2.0</v>
      </c>
    </row>
    <row r="5942" hidden="1">
      <c r="A5942" s="1" t="s">
        <v>5817</v>
      </c>
      <c r="B5942" s="1">
        <v>495387.0</v>
      </c>
      <c r="C5942" s="1">
        <v>3.0</v>
      </c>
      <c r="D5942" s="1">
        <v>-2.0</v>
      </c>
      <c r="E5942" s="1">
        <f t="shared" si="1"/>
        <v>17</v>
      </c>
      <c r="F5942" s="1" t="str">
        <f>VLOOKUP(E5942,State_code!$B$1:$C$56, 2, FALSE)</f>
        <v>IL</v>
      </c>
      <c r="G5942" s="1">
        <v>1701.0</v>
      </c>
      <c r="H5942" s="1">
        <v>-2.0</v>
      </c>
      <c r="I5942" s="1" t="s">
        <v>5817</v>
      </c>
      <c r="J5942" s="5">
        <v>4.0</v>
      </c>
    </row>
    <row r="5943" hidden="1">
      <c r="A5943" s="1" t="s">
        <v>6501</v>
      </c>
      <c r="B5943" s="1">
        <v>495396.0</v>
      </c>
      <c r="C5943" s="1">
        <v>2.0</v>
      </c>
      <c r="D5943" s="1">
        <v>-2.0</v>
      </c>
      <c r="E5943" s="1">
        <f t="shared" si="1"/>
        <v>36</v>
      </c>
      <c r="F5943" s="1" t="str">
        <f>VLOOKUP(E5943,State_code!$B$1:$C$56, 2, FALSE)</f>
        <v>NY</v>
      </c>
      <c r="G5943" s="1">
        <v>3606.0</v>
      </c>
      <c r="H5943" s="1" t="e">
        <v>#N/A</v>
      </c>
      <c r="I5943" s="1" t="s">
        <v>6501</v>
      </c>
      <c r="J5943" s="5">
        <v>2.0</v>
      </c>
    </row>
    <row r="5944" hidden="1">
      <c r="A5944" s="1" t="s">
        <v>6520</v>
      </c>
      <c r="B5944" s="1">
        <v>495411.0</v>
      </c>
      <c r="C5944" s="1">
        <v>7.0</v>
      </c>
      <c r="D5944" s="1">
        <v>-2.0</v>
      </c>
      <c r="E5944" s="1">
        <f t="shared" si="1"/>
        <v>49</v>
      </c>
      <c r="F5944" s="1" t="str">
        <f>VLOOKUP(E5944,State_code!$B$1:$C$56, 2, FALSE)</f>
        <v>UT</v>
      </c>
      <c r="G5944" s="1">
        <v>4903.0</v>
      </c>
      <c r="H5944" s="1">
        <v>-2.0</v>
      </c>
      <c r="I5944" s="1" t="s">
        <v>6520</v>
      </c>
      <c r="J5944" s="5">
        <v>2.0</v>
      </c>
    </row>
    <row r="5945" hidden="1">
      <c r="A5945" s="1" t="s">
        <v>6521</v>
      </c>
      <c r="B5945" s="1">
        <v>495420.0</v>
      </c>
      <c r="C5945" s="1">
        <v>5.0</v>
      </c>
      <c r="D5945" s="1">
        <v>-2.0</v>
      </c>
      <c r="E5945" s="1">
        <f t="shared" si="1"/>
        <v>12</v>
      </c>
      <c r="F5945" s="1" t="str">
        <f>VLOOKUP(E5945,State_code!$B$1:$C$56, 2, FALSE)</f>
        <v>FL</v>
      </c>
      <c r="G5945" s="1">
        <v>1214.0</v>
      </c>
      <c r="H5945" s="1">
        <v>-2.0</v>
      </c>
      <c r="I5945" s="1" t="s">
        <v>6521</v>
      </c>
      <c r="J5945" s="5">
        <v>2.0</v>
      </c>
    </row>
    <row r="5946" hidden="1">
      <c r="A5946" s="1" t="s">
        <v>6522</v>
      </c>
      <c r="B5946" s="1">
        <v>495439.0</v>
      </c>
      <c r="C5946" s="1">
        <v>5.0</v>
      </c>
      <c r="D5946" s="1">
        <v>-2.0</v>
      </c>
      <c r="E5946" s="1">
        <f t="shared" si="1"/>
        <v>12</v>
      </c>
      <c r="F5946" s="1" t="str">
        <f>VLOOKUP(E5946,State_code!$B$1:$C$56, 2, FALSE)</f>
        <v>FL</v>
      </c>
      <c r="G5946" s="1">
        <v>1223.0</v>
      </c>
      <c r="H5946" s="1">
        <v>-2.0</v>
      </c>
      <c r="I5946" s="1" t="s">
        <v>6522</v>
      </c>
      <c r="J5946" s="5">
        <v>2.0</v>
      </c>
    </row>
    <row r="5947" hidden="1">
      <c r="A5947" s="1" t="s">
        <v>6523</v>
      </c>
      <c r="B5947" s="1">
        <v>495448.0</v>
      </c>
      <c r="C5947" s="1">
        <v>6.0</v>
      </c>
      <c r="D5947" s="1">
        <v>-2.0</v>
      </c>
      <c r="E5947" s="1">
        <f t="shared" si="1"/>
        <v>4</v>
      </c>
      <c r="F5947" s="1" t="str">
        <f>VLOOKUP(E5947,State_code!$B$1:$C$56, 2, FALSE)</f>
        <v>AZ</v>
      </c>
      <c r="G5947" s="1">
        <v>407.0</v>
      </c>
      <c r="H5947" s="1">
        <v>-2.0</v>
      </c>
      <c r="I5947" s="1" t="s">
        <v>6523</v>
      </c>
      <c r="J5947" s="5">
        <v>4.0</v>
      </c>
    </row>
    <row r="5948" hidden="1">
      <c r="A5948" s="1" t="s">
        <v>6524</v>
      </c>
      <c r="B5948" s="1">
        <v>495457.0</v>
      </c>
      <c r="C5948" s="1">
        <v>6.0</v>
      </c>
      <c r="D5948" s="1">
        <v>-2.0</v>
      </c>
      <c r="E5948" s="1">
        <f t="shared" si="1"/>
        <v>4</v>
      </c>
      <c r="F5948" s="1" t="str">
        <f>VLOOKUP(E5948,State_code!$B$1:$C$56, 2, FALSE)</f>
        <v>AZ</v>
      </c>
      <c r="G5948" s="1">
        <v>408.0</v>
      </c>
      <c r="H5948" s="1">
        <v>-2.0</v>
      </c>
      <c r="I5948" s="1" t="s">
        <v>6524</v>
      </c>
      <c r="J5948" s="5">
        <v>4.0</v>
      </c>
    </row>
    <row r="5949" hidden="1">
      <c r="A5949" s="1" t="s">
        <v>6525</v>
      </c>
      <c r="B5949" s="1">
        <v>495518.0</v>
      </c>
      <c r="C5949" s="1">
        <v>5.0</v>
      </c>
      <c r="D5949" s="1">
        <v>-2.0</v>
      </c>
      <c r="E5949" s="1">
        <f t="shared" si="1"/>
        <v>51</v>
      </c>
      <c r="F5949" s="1" t="str">
        <f>VLOOKUP(E5949,State_code!$B$1:$C$56, 2, FALSE)</f>
        <v>VA</v>
      </c>
      <c r="G5949" s="1">
        <v>5103.0</v>
      </c>
      <c r="H5949" s="1">
        <v>-2.0</v>
      </c>
      <c r="I5949" s="1" t="s">
        <v>6525</v>
      </c>
      <c r="J5949" s="5">
        <v>2.0</v>
      </c>
    </row>
    <row r="5950" hidden="1">
      <c r="A5950" s="1" t="s">
        <v>6526</v>
      </c>
      <c r="B5950" s="1">
        <v>495730.0</v>
      </c>
      <c r="C5950" s="1">
        <v>3.0</v>
      </c>
      <c r="D5950" s="1">
        <v>-2.0</v>
      </c>
      <c r="E5950" s="1">
        <f t="shared" si="1"/>
        <v>17</v>
      </c>
      <c r="F5950" s="1" t="str">
        <f>VLOOKUP(E5950,State_code!$B$1:$C$56, 2, FALSE)</f>
        <v>IL</v>
      </c>
      <c r="G5950" s="1">
        <v>1717.0</v>
      </c>
      <c r="H5950" s="1">
        <v>-2.0</v>
      </c>
      <c r="I5950" s="1" t="s">
        <v>6526</v>
      </c>
      <c r="J5950" s="5">
        <v>3.0</v>
      </c>
    </row>
    <row r="5951" hidden="1">
      <c r="A5951" s="1" t="s">
        <v>6527</v>
      </c>
      <c r="B5951" s="1">
        <v>495776.0</v>
      </c>
      <c r="C5951" s="1">
        <v>6.0</v>
      </c>
      <c r="D5951" s="1">
        <v>-2.0</v>
      </c>
      <c r="E5951" s="1">
        <f t="shared" si="1"/>
        <v>48</v>
      </c>
      <c r="F5951" s="1" t="str">
        <f>VLOOKUP(E5951,State_code!$B$1:$C$56, 2, FALSE)</f>
        <v>TX</v>
      </c>
      <c r="G5951" s="1">
        <v>4809.0</v>
      </c>
      <c r="H5951" s="1">
        <v>-2.0</v>
      </c>
      <c r="I5951" s="1" t="s">
        <v>6527</v>
      </c>
      <c r="J5951" s="5">
        <v>2.0</v>
      </c>
    </row>
    <row r="5952" hidden="1">
      <c r="A5952" s="1" t="s">
        <v>6528</v>
      </c>
      <c r="B5952" s="1">
        <v>495794.0</v>
      </c>
      <c r="C5952" s="1">
        <v>5.0</v>
      </c>
      <c r="D5952" s="1">
        <v>-2.0</v>
      </c>
      <c r="E5952" s="1">
        <f t="shared" si="1"/>
        <v>47</v>
      </c>
      <c r="F5952" s="1" t="str">
        <f>VLOOKUP(E5952,State_code!$B$1:$C$56, 2, FALSE)</f>
        <v>TN</v>
      </c>
      <c r="G5952" s="1">
        <v>4706.0</v>
      </c>
      <c r="H5952" s="1">
        <v>-2.0</v>
      </c>
      <c r="I5952" s="1" t="s">
        <v>6528</v>
      </c>
      <c r="J5952" s="5">
        <v>3.0</v>
      </c>
    </row>
    <row r="5953" hidden="1">
      <c r="A5953" s="1" t="s">
        <v>6529</v>
      </c>
      <c r="B5953" s="1">
        <v>495837.0</v>
      </c>
      <c r="C5953" s="1">
        <v>3.0</v>
      </c>
      <c r="D5953" s="1">
        <v>-2.0</v>
      </c>
      <c r="E5953" s="1">
        <f t="shared" si="1"/>
        <v>26</v>
      </c>
      <c r="F5953" s="1" t="str">
        <f>VLOOKUP(E5953,State_code!$B$1:$C$56, 2, FALSE)</f>
        <v>MI</v>
      </c>
      <c r="G5953" s="1">
        <v>2606.0</v>
      </c>
      <c r="H5953" s="1">
        <v>-2.0</v>
      </c>
      <c r="I5953" s="1" t="s">
        <v>6529</v>
      </c>
      <c r="J5953" s="5">
        <v>2.0</v>
      </c>
    </row>
    <row r="5954" hidden="1">
      <c r="A5954" s="1" t="s">
        <v>6530</v>
      </c>
      <c r="B5954" s="1">
        <v>495916.0</v>
      </c>
      <c r="C5954" s="1">
        <v>6.0</v>
      </c>
      <c r="D5954" s="1">
        <v>-2.0</v>
      </c>
      <c r="E5954" s="1">
        <f t="shared" si="1"/>
        <v>4</v>
      </c>
      <c r="F5954" s="1" t="str">
        <f>VLOOKUP(E5954,State_code!$B$1:$C$56, 2, FALSE)</f>
        <v>AZ</v>
      </c>
      <c r="G5954" s="1">
        <v>403.0</v>
      </c>
      <c r="H5954" s="1">
        <v>-2.0</v>
      </c>
      <c r="I5954" s="1" t="s">
        <v>6530</v>
      </c>
      <c r="J5954" s="5">
        <v>2.0</v>
      </c>
    </row>
    <row r="5955" hidden="1">
      <c r="A5955" s="1" t="s">
        <v>6531</v>
      </c>
      <c r="B5955" s="1">
        <v>495925.0</v>
      </c>
      <c r="C5955" s="1">
        <v>8.0</v>
      </c>
      <c r="D5955" s="1">
        <v>-2.0</v>
      </c>
      <c r="E5955" s="1">
        <f t="shared" si="1"/>
        <v>6</v>
      </c>
      <c r="F5955" s="1" t="str">
        <f>VLOOKUP(E5955,State_code!$B$1:$C$56, 2, FALSE)</f>
        <v>CA</v>
      </c>
      <c r="G5955" s="1">
        <v>613.0</v>
      </c>
      <c r="H5955" s="1">
        <v>-2.0</v>
      </c>
      <c r="I5955" s="1" t="s">
        <v>6531</v>
      </c>
      <c r="J5955" s="5">
        <v>3.0</v>
      </c>
    </row>
    <row r="5956" hidden="1">
      <c r="A5956" s="1" t="s">
        <v>6532</v>
      </c>
      <c r="B5956" s="1">
        <v>495934.0</v>
      </c>
      <c r="C5956" s="1">
        <v>8.0</v>
      </c>
      <c r="D5956" s="1">
        <v>-2.0</v>
      </c>
      <c r="E5956" s="1">
        <f t="shared" si="1"/>
        <v>6</v>
      </c>
      <c r="F5956" s="1" t="str">
        <f>VLOOKUP(E5956,State_code!$B$1:$C$56, 2, FALSE)</f>
        <v>CA</v>
      </c>
      <c r="G5956" s="1">
        <v>622.0</v>
      </c>
      <c r="H5956" s="1">
        <v>-2.0</v>
      </c>
      <c r="I5956" s="1" t="s">
        <v>6532</v>
      </c>
      <c r="J5956" s="5">
        <v>4.0</v>
      </c>
    </row>
    <row r="5957" hidden="1">
      <c r="A5957" s="1" t="s">
        <v>6533</v>
      </c>
      <c r="B5957" s="1">
        <v>495943.0</v>
      </c>
      <c r="C5957" s="1">
        <v>8.0</v>
      </c>
      <c r="D5957" s="1">
        <v>-2.0</v>
      </c>
      <c r="E5957" s="1">
        <f t="shared" si="1"/>
        <v>6</v>
      </c>
      <c r="F5957" s="1" t="str">
        <f>VLOOKUP(E5957,State_code!$B$1:$C$56, 2, FALSE)</f>
        <v>CA</v>
      </c>
      <c r="G5957" s="1">
        <v>619.0</v>
      </c>
      <c r="H5957" s="1">
        <v>-2.0</v>
      </c>
      <c r="I5957" s="1" t="s">
        <v>6533</v>
      </c>
      <c r="J5957" s="5">
        <v>2.0</v>
      </c>
    </row>
    <row r="5958" hidden="1">
      <c r="A5958" s="1" t="s">
        <v>6534</v>
      </c>
      <c r="B5958" s="1">
        <v>495952.0</v>
      </c>
      <c r="C5958" s="1">
        <v>8.0</v>
      </c>
      <c r="D5958" s="1">
        <v>-2.0</v>
      </c>
      <c r="E5958" s="1">
        <f t="shared" si="1"/>
        <v>6</v>
      </c>
      <c r="F5958" s="1" t="str">
        <f>VLOOKUP(E5958,State_code!$B$1:$C$56, 2, FALSE)</f>
        <v>CA</v>
      </c>
      <c r="G5958" s="1">
        <v>641.0</v>
      </c>
      <c r="H5958" s="1">
        <v>-2.0</v>
      </c>
      <c r="I5958" s="1" t="s">
        <v>6534</v>
      </c>
      <c r="J5958" s="5">
        <v>2.0</v>
      </c>
    </row>
    <row r="5959" hidden="1">
      <c r="A5959" s="1" t="s">
        <v>6535</v>
      </c>
      <c r="B5959" s="1">
        <v>495961.0</v>
      </c>
      <c r="C5959" s="1">
        <v>8.0</v>
      </c>
      <c r="D5959" s="1">
        <v>-2.0</v>
      </c>
      <c r="E5959" s="1">
        <f t="shared" si="1"/>
        <v>6</v>
      </c>
      <c r="F5959" s="1" t="str">
        <f>VLOOKUP(E5959,State_code!$B$1:$C$56, 2, FALSE)</f>
        <v>CA</v>
      </c>
      <c r="G5959" s="1">
        <v>624.0</v>
      </c>
      <c r="H5959" s="1">
        <v>-2.0</v>
      </c>
      <c r="I5959" s="1" t="s">
        <v>6535</v>
      </c>
      <c r="J5959" s="5">
        <v>4.0</v>
      </c>
    </row>
    <row r="5960" hidden="1">
      <c r="A5960" s="1" t="s">
        <v>6536</v>
      </c>
      <c r="B5960" s="1">
        <v>495970.0</v>
      </c>
      <c r="C5960" s="1">
        <v>9.0</v>
      </c>
      <c r="D5960" s="1">
        <v>-2.0</v>
      </c>
      <c r="E5960" s="1">
        <f t="shared" si="1"/>
        <v>72</v>
      </c>
      <c r="F5960" s="1" t="str">
        <f>VLOOKUP(E5960,State_code!$B$1:$C$56, 2, FALSE)</f>
        <v>PR</v>
      </c>
      <c r="G5960" s="1">
        <v>7298.0</v>
      </c>
      <c r="H5960" s="1">
        <v>-2.0</v>
      </c>
      <c r="I5960" s="1" t="s">
        <v>6536</v>
      </c>
      <c r="J5960" s="5">
        <v>4.0</v>
      </c>
    </row>
    <row r="5961" hidden="1">
      <c r="A5961" s="1" t="s">
        <v>6537</v>
      </c>
      <c r="B5961" s="1">
        <v>495998.0</v>
      </c>
      <c r="C5961" s="1">
        <v>8.0</v>
      </c>
      <c r="D5961" s="1">
        <v>-2.0</v>
      </c>
      <c r="E5961" s="1">
        <f t="shared" si="1"/>
        <v>6</v>
      </c>
      <c r="F5961" s="1" t="str">
        <f>VLOOKUP(E5961,State_code!$B$1:$C$56, 2, FALSE)</f>
        <v>CA</v>
      </c>
      <c r="G5961" s="1">
        <v>622.0</v>
      </c>
      <c r="H5961" s="1">
        <v>-2.0</v>
      </c>
      <c r="I5961" s="1" t="s">
        <v>6537</v>
      </c>
      <c r="J5961" s="5">
        <v>2.0</v>
      </c>
    </row>
    <row r="5962" hidden="1">
      <c r="A5962" s="1" t="s">
        <v>6538</v>
      </c>
      <c r="B5962" s="1">
        <v>496043.0</v>
      </c>
      <c r="C5962" s="1">
        <v>8.0</v>
      </c>
      <c r="D5962" s="1">
        <v>25.0</v>
      </c>
      <c r="E5962" s="1">
        <f t="shared" si="1"/>
        <v>6</v>
      </c>
      <c r="F5962" s="1" t="str">
        <f>VLOOKUP(E5962,State_code!$B$1:$C$56, 2, FALSE)</f>
        <v>CA</v>
      </c>
      <c r="G5962" s="1">
        <v>633.0</v>
      </c>
      <c r="H5962" s="1">
        <v>-2.0</v>
      </c>
      <c r="I5962" s="1" t="s">
        <v>6538</v>
      </c>
      <c r="J5962" s="5">
        <v>2.0</v>
      </c>
    </row>
    <row r="5963" hidden="1">
      <c r="A5963" s="1" t="s">
        <v>6539</v>
      </c>
      <c r="B5963" s="1">
        <v>496052.0</v>
      </c>
      <c r="C5963" s="1">
        <v>5.0</v>
      </c>
      <c r="D5963" s="1">
        <v>-2.0</v>
      </c>
      <c r="E5963" s="1">
        <f t="shared" si="1"/>
        <v>12</v>
      </c>
      <c r="F5963" s="1" t="str">
        <f>VLOOKUP(E5963,State_code!$B$1:$C$56, 2, FALSE)</f>
        <v>FL</v>
      </c>
      <c r="G5963" s="1">
        <v>1218.0</v>
      </c>
      <c r="H5963" s="1">
        <v>-2.0</v>
      </c>
      <c r="I5963" s="1" t="s">
        <v>6539</v>
      </c>
      <c r="J5963" s="5">
        <v>2.0</v>
      </c>
    </row>
    <row r="5964" hidden="1">
      <c r="A5964" s="1" t="s">
        <v>6540</v>
      </c>
      <c r="B5964" s="1">
        <v>496061.0</v>
      </c>
      <c r="C5964" s="1">
        <v>3.0</v>
      </c>
      <c r="D5964" s="1">
        <v>-2.0</v>
      </c>
      <c r="E5964" s="1">
        <f t="shared" si="1"/>
        <v>39</v>
      </c>
      <c r="F5964" s="1" t="str">
        <f>VLOOKUP(E5964,State_code!$B$1:$C$56, 2, FALSE)</f>
        <v>OH</v>
      </c>
      <c r="G5964" s="1">
        <v>3903.0</v>
      </c>
      <c r="H5964" s="1">
        <v>-2.0</v>
      </c>
      <c r="I5964" s="1" t="s">
        <v>6540</v>
      </c>
      <c r="J5964" s="5">
        <v>2.0</v>
      </c>
    </row>
    <row r="5965" hidden="1">
      <c r="A5965" s="1" t="s">
        <v>6541</v>
      </c>
      <c r="B5965" s="1">
        <v>496186.0</v>
      </c>
      <c r="C5965" s="1">
        <v>8.0</v>
      </c>
      <c r="D5965" s="1">
        <v>11.0</v>
      </c>
      <c r="E5965" s="1">
        <f t="shared" si="1"/>
        <v>6</v>
      </c>
      <c r="F5965" s="1" t="str">
        <f>VLOOKUP(E5965,State_code!$B$1:$C$56, 2, FALSE)</f>
        <v>CA</v>
      </c>
      <c r="G5965" s="1">
        <v>652.0</v>
      </c>
      <c r="H5965" s="1">
        <v>-2.0</v>
      </c>
      <c r="I5965" s="1" t="s">
        <v>6541</v>
      </c>
      <c r="J5965" s="5">
        <v>2.0</v>
      </c>
    </row>
    <row r="5966" hidden="1">
      <c r="A5966" s="1" t="s">
        <v>6542</v>
      </c>
      <c r="B5966" s="1">
        <v>496265.0</v>
      </c>
      <c r="C5966" s="1">
        <v>2.0</v>
      </c>
      <c r="D5966" s="1">
        <v>-2.0</v>
      </c>
      <c r="E5966" s="1">
        <f t="shared" si="1"/>
        <v>42</v>
      </c>
      <c r="F5966" s="1" t="str">
        <f>VLOOKUP(E5966,State_code!$B$1:$C$56, 2, FALSE)</f>
        <v>PA</v>
      </c>
      <c r="G5966" s="1">
        <v>4213.0</v>
      </c>
      <c r="H5966" s="1">
        <v>-2.0</v>
      </c>
      <c r="I5966" s="1" t="s">
        <v>6542</v>
      </c>
      <c r="J5966" s="5">
        <v>2.0</v>
      </c>
    </row>
    <row r="5967" hidden="1">
      <c r="A5967" s="1" t="s">
        <v>6543</v>
      </c>
      <c r="B5967" s="1">
        <v>496283.0</v>
      </c>
      <c r="C5967" s="1">
        <v>7.0</v>
      </c>
      <c r="D5967" s="1">
        <v>-2.0</v>
      </c>
      <c r="E5967" s="1">
        <f t="shared" si="1"/>
        <v>16</v>
      </c>
      <c r="F5967" s="1" t="str">
        <f>VLOOKUP(E5967,State_code!$B$1:$C$56, 2, FALSE)</f>
        <v>ID</v>
      </c>
      <c r="G5967" s="1">
        <v>1602.0</v>
      </c>
      <c r="H5967" s="1">
        <v>-2.0</v>
      </c>
      <c r="I5967" s="1" t="s">
        <v>6543</v>
      </c>
      <c r="J5967" s="5">
        <v>2.0</v>
      </c>
    </row>
    <row r="5968" hidden="1">
      <c r="A5968" s="1" t="s">
        <v>6544</v>
      </c>
      <c r="B5968" s="1">
        <v>496326.0</v>
      </c>
      <c r="C5968" s="1">
        <v>7.0</v>
      </c>
      <c r="D5968" s="1">
        <v>-2.0</v>
      </c>
      <c r="E5968" s="1">
        <f t="shared" si="1"/>
        <v>16</v>
      </c>
      <c r="F5968" s="1" t="str">
        <f>VLOOKUP(E5968,State_code!$B$1:$C$56, 2, FALSE)</f>
        <v>ID</v>
      </c>
      <c r="G5968" s="1">
        <v>1602.0</v>
      </c>
      <c r="H5968" s="1">
        <v>-2.0</v>
      </c>
      <c r="I5968" s="1" t="s">
        <v>6544</v>
      </c>
      <c r="J5968" s="5">
        <v>1.0</v>
      </c>
    </row>
    <row r="5969" hidden="1">
      <c r="A5969" s="1" t="s">
        <v>6545</v>
      </c>
      <c r="B5969" s="1">
        <v>496371.0</v>
      </c>
      <c r="C5969" s="1">
        <v>3.0</v>
      </c>
      <c r="D5969" s="1">
        <v>-2.0</v>
      </c>
      <c r="E5969" s="1">
        <f t="shared" si="1"/>
        <v>39</v>
      </c>
      <c r="F5969" s="1" t="str">
        <f>VLOOKUP(E5969,State_code!$B$1:$C$56, 2, FALSE)</f>
        <v>OH</v>
      </c>
      <c r="G5969" s="1">
        <v>3902.0</v>
      </c>
      <c r="H5969" s="1">
        <v>-2.0</v>
      </c>
      <c r="I5969" s="1" t="s">
        <v>6545</v>
      </c>
      <c r="J5969" s="5">
        <v>2.0</v>
      </c>
    </row>
    <row r="5970" hidden="1">
      <c r="A5970" s="1" t="s">
        <v>6546</v>
      </c>
      <c r="B5970" s="1">
        <v>496399.0</v>
      </c>
      <c r="C5970" s="1">
        <v>8.0</v>
      </c>
      <c r="D5970" s="1">
        <v>-2.0</v>
      </c>
      <c r="E5970" s="1">
        <f t="shared" si="1"/>
        <v>6</v>
      </c>
      <c r="F5970" s="1" t="str">
        <f>VLOOKUP(E5970,State_code!$B$1:$C$56, 2, FALSE)</f>
        <v>CA</v>
      </c>
      <c r="G5970" s="1">
        <v>621.0</v>
      </c>
      <c r="H5970" s="1">
        <v>-2.0</v>
      </c>
      <c r="I5970" s="1" t="s">
        <v>6546</v>
      </c>
      <c r="J5970" s="5">
        <v>2.0</v>
      </c>
    </row>
    <row r="5971" hidden="1">
      <c r="A5971" s="1" t="s">
        <v>6547</v>
      </c>
      <c r="B5971" s="1">
        <v>496423.0</v>
      </c>
      <c r="C5971" s="1">
        <v>8.0</v>
      </c>
      <c r="D5971" s="1">
        <v>-2.0</v>
      </c>
      <c r="E5971" s="1">
        <f t="shared" si="1"/>
        <v>53</v>
      </c>
      <c r="F5971" s="1" t="str">
        <f>VLOOKUP(E5971,State_code!$B$1:$C$56, 2, FALSE)</f>
        <v>WA</v>
      </c>
      <c r="G5971" s="1">
        <v>5302.0</v>
      </c>
      <c r="H5971" s="1">
        <v>-2.0</v>
      </c>
      <c r="I5971" s="1" t="s">
        <v>6547</v>
      </c>
      <c r="J5971" s="5">
        <v>2.0</v>
      </c>
    </row>
    <row r="5972" hidden="1">
      <c r="A5972" s="1" t="s">
        <v>6548</v>
      </c>
      <c r="B5972" s="1">
        <v>496469.0</v>
      </c>
      <c r="C5972" s="1">
        <v>8.0</v>
      </c>
      <c r="D5972" s="1">
        <v>-2.0</v>
      </c>
      <c r="E5972" s="1">
        <f t="shared" si="1"/>
        <v>6</v>
      </c>
      <c r="F5972" s="1" t="str">
        <f>VLOOKUP(E5972,State_code!$B$1:$C$56, 2, FALSE)</f>
        <v>CA</v>
      </c>
      <c r="G5972" s="1">
        <v>646.0</v>
      </c>
      <c r="H5972" s="1">
        <v>-2.0</v>
      </c>
      <c r="I5972" s="1" t="s">
        <v>6548</v>
      </c>
      <c r="J5972" s="5">
        <v>2.0</v>
      </c>
    </row>
    <row r="5973" hidden="1">
      <c r="A5973" s="1" t="s">
        <v>6549</v>
      </c>
      <c r="B5973" s="1">
        <v>496478.0</v>
      </c>
      <c r="C5973" s="1">
        <v>3.0</v>
      </c>
      <c r="D5973" s="1">
        <v>-2.0</v>
      </c>
      <c r="E5973" s="1">
        <f t="shared" si="1"/>
        <v>26</v>
      </c>
      <c r="F5973" s="1" t="str">
        <f>VLOOKUP(E5973,State_code!$B$1:$C$56, 2, FALSE)</f>
        <v>MI</v>
      </c>
      <c r="G5973" s="1">
        <v>2611.0</v>
      </c>
      <c r="H5973" s="1">
        <v>-2.0</v>
      </c>
      <c r="I5973" s="1" t="s">
        <v>6549</v>
      </c>
      <c r="J5973" s="5">
        <v>2.0</v>
      </c>
    </row>
    <row r="5974" hidden="1">
      <c r="A5974" s="1" t="s">
        <v>6550</v>
      </c>
      <c r="B5974" s="1">
        <v>496520.0</v>
      </c>
      <c r="C5974" s="1">
        <v>3.0</v>
      </c>
      <c r="D5974" s="1">
        <v>-2.0</v>
      </c>
      <c r="E5974" s="1">
        <f t="shared" si="1"/>
        <v>17</v>
      </c>
      <c r="F5974" s="1" t="str">
        <f>VLOOKUP(E5974,State_code!$B$1:$C$56, 2, FALSE)</f>
        <v>IL</v>
      </c>
      <c r="G5974" s="1">
        <v>1709.0</v>
      </c>
      <c r="H5974" s="1">
        <v>-2.0</v>
      </c>
      <c r="I5974" s="1" t="s">
        <v>6550</v>
      </c>
      <c r="J5974" s="5">
        <v>2.0</v>
      </c>
    </row>
    <row r="5975" hidden="1">
      <c r="A5975" s="1" t="s">
        <v>6551</v>
      </c>
      <c r="B5975" s="1">
        <v>496539.0</v>
      </c>
      <c r="C5975" s="1">
        <v>3.0</v>
      </c>
      <c r="D5975" s="1">
        <v>-2.0</v>
      </c>
      <c r="E5975" s="1">
        <f t="shared" si="1"/>
        <v>26</v>
      </c>
      <c r="F5975" s="1" t="str">
        <f>VLOOKUP(E5975,State_code!$B$1:$C$56, 2, FALSE)</f>
        <v>MI</v>
      </c>
      <c r="G5975" s="1">
        <v>2604.0</v>
      </c>
      <c r="H5975" s="1">
        <v>-2.0</v>
      </c>
      <c r="I5975" s="1" t="s">
        <v>6551</v>
      </c>
      <c r="J5975" s="5">
        <v>2.0</v>
      </c>
    </row>
    <row r="5976" hidden="1">
      <c r="A5976" s="1" t="s">
        <v>6552</v>
      </c>
      <c r="B5976" s="1">
        <v>496575.0</v>
      </c>
      <c r="C5976" s="1">
        <v>3.0</v>
      </c>
      <c r="D5976" s="1">
        <v>-2.0</v>
      </c>
      <c r="E5976" s="1">
        <f t="shared" si="1"/>
        <v>26</v>
      </c>
      <c r="F5976" s="1" t="str">
        <f>VLOOKUP(E5976,State_code!$B$1:$C$56, 2, FALSE)</f>
        <v>MI</v>
      </c>
      <c r="G5976" s="1">
        <v>2613.0</v>
      </c>
      <c r="H5976" s="1">
        <v>-2.0</v>
      </c>
      <c r="I5976" s="1" t="s">
        <v>6552</v>
      </c>
      <c r="J5976" s="5">
        <v>3.0</v>
      </c>
    </row>
    <row r="5977" hidden="1">
      <c r="A5977" s="1" t="s">
        <v>6553</v>
      </c>
      <c r="B5977" s="1">
        <v>496618.0</v>
      </c>
      <c r="C5977" s="1">
        <v>7.0</v>
      </c>
      <c r="D5977" s="1">
        <v>-2.0</v>
      </c>
      <c r="E5977" s="1">
        <f t="shared" si="1"/>
        <v>8</v>
      </c>
      <c r="F5977" s="1" t="str">
        <f>VLOOKUP(E5977,State_code!$B$1:$C$56, 2, FALSE)</f>
        <v>CO</v>
      </c>
      <c r="G5977" s="1">
        <v>801.0</v>
      </c>
      <c r="H5977" s="1">
        <v>-2.0</v>
      </c>
      <c r="I5977" s="1" t="s">
        <v>6553</v>
      </c>
      <c r="J5977" s="5">
        <v>4.0</v>
      </c>
    </row>
    <row r="5978" hidden="1">
      <c r="A5978" s="1" t="s">
        <v>6554</v>
      </c>
      <c r="B5978" s="1">
        <v>496627.0</v>
      </c>
      <c r="C5978" s="1">
        <v>8.0</v>
      </c>
      <c r="D5978" s="1">
        <v>-2.0</v>
      </c>
      <c r="E5978" s="1">
        <f t="shared" si="1"/>
        <v>6</v>
      </c>
      <c r="F5978" s="1" t="str">
        <f>VLOOKUP(E5978,State_code!$B$1:$C$56, 2, FALSE)</f>
        <v>CA</v>
      </c>
      <c r="G5978" s="1">
        <v>607.0</v>
      </c>
      <c r="H5978" s="1">
        <v>-2.0</v>
      </c>
      <c r="I5978" s="1" t="s">
        <v>6554</v>
      </c>
      <c r="J5978" s="5">
        <v>2.0</v>
      </c>
    </row>
    <row r="5979" hidden="1">
      <c r="A5979" s="1" t="s">
        <v>6555</v>
      </c>
      <c r="B5979" s="1">
        <v>496636.0</v>
      </c>
      <c r="C5979" s="1">
        <v>5.0</v>
      </c>
      <c r="D5979" s="1">
        <v>-2.0</v>
      </c>
      <c r="E5979" s="1">
        <f t="shared" si="1"/>
        <v>12</v>
      </c>
      <c r="F5979" s="1" t="str">
        <f>VLOOKUP(E5979,State_code!$B$1:$C$56, 2, FALSE)</f>
        <v>FL</v>
      </c>
      <c r="G5979" s="1">
        <v>1226.0</v>
      </c>
      <c r="H5979" s="1">
        <v>-2.0</v>
      </c>
      <c r="I5979" s="1" t="s">
        <v>6555</v>
      </c>
      <c r="J5979" s="5">
        <v>2.0</v>
      </c>
    </row>
    <row r="5980" hidden="1">
      <c r="A5980" s="1" t="s">
        <v>6556</v>
      </c>
      <c r="B5980" s="1">
        <v>496645.0</v>
      </c>
      <c r="C5980" s="1">
        <v>2.0</v>
      </c>
      <c r="D5980" s="1">
        <v>-2.0</v>
      </c>
      <c r="E5980" s="1">
        <f t="shared" si="1"/>
        <v>34</v>
      </c>
      <c r="F5980" s="1" t="str">
        <f>VLOOKUP(E5980,State_code!$B$1:$C$56, 2, FALSE)</f>
        <v>NJ</v>
      </c>
      <c r="G5980" s="1">
        <v>3403.0</v>
      </c>
      <c r="H5980" s="1">
        <v>-2.0</v>
      </c>
      <c r="I5980" s="1" t="s">
        <v>6556</v>
      </c>
      <c r="J5980" s="5">
        <v>2.0</v>
      </c>
    </row>
    <row r="5981" hidden="1">
      <c r="A5981" s="1" t="s">
        <v>6557</v>
      </c>
      <c r="B5981" s="1">
        <v>496654.0</v>
      </c>
      <c r="C5981" s="1">
        <v>8.0</v>
      </c>
      <c r="D5981" s="1">
        <v>-2.0</v>
      </c>
      <c r="E5981" s="1">
        <f t="shared" si="1"/>
        <v>6</v>
      </c>
      <c r="F5981" s="1" t="str">
        <f>VLOOKUP(E5981,State_code!$B$1:$C$56, 2, FALSE)</f>
        <v>CA</v>
      </c>
      <c r="G5981" s="1">
        <v>640.0</v>
      </c>
      <c r="H5981" s="1">
        <v>-2.0</v>
      </c>
      <c r="I5981" s="1" t="s">
        <v>6557</v>
      </c>
      <c r="J5981" s="5">
        <v>2.0</v>
      </c>
    </row>
    <row r="5982" hidden="1">
      <c r="A5982" s="1" t="s">
        <v>6558</v>
      </c>
      <c r="B5982" s="1">
        <v>496663.0</v>
      </c>
      <c r="C5982" s="1">
        <v>8.0</v>
      </c>
      <c r="D5982" s="1">
        <v>-2.0</v>
      </c>
      <c r="E5982" s="1">
        <f t="shared" si="1"/>
        <v>6</v>
      </c>
      <c r="F5982" s="1" t="str">
        <f>VLOOKUP(E5982,State_code!$B$1:$C$56, 2, FALSE)</f>
        <v>CA</v>
      </c>
      <c r="G5982" s="1">
        <v>652.0</v>
      </c>
      <c r="H5982" s="1">
        <v>-2.0</v>
      </c>
      <c r="I5982" s="1" t="s">
        <v>6558</v>
      </c>
      <c r="J5982" s="5">
        <v>2.0</v>
      </c>
    </row>
    <row r="5983" hidden="1">
      <c r="A5983" s="1" t="s">
        <v>6559</v>
      </c>
      <c r="B5983" s="1">
        <v>496672.0</v>
      </c>
      <c r="C5983" s="1">
        <v>6.0</v>
      </c>
      <c r="D5983" s="1">
        <v>-2.0</v>
      </c>
      <c r="E5983" s="1">
        <f t="shared" si="1"/>
        <v>40</v>
      </c>
      <c r="F5983" s="1" t="str">
        <f>VLOOKUP(E5983,State_code!$B$1:$C$56, 2, FALSE)</f>
        <v>OK</v>
      </c>
      <c r="G5983" s="1">
        <v>4005.0</v>
      </c>
      <c r="H5983" s="1">
        <v>-2.0</v>
      </c>
      <c r="I5983" s="1" t="s">
        <v>6559</v>
      </c>
      <c r="J5983" s="5">
        <v>2.0</v>
      </c>
    </row>
    <row r="5984" hidden="1">
      <c r="A5984" s="1" t="s">
        <v>6560</v>
      </c>
      <c r="B5984" s="1">
        <v>496681.0</v>
      </c>
      <c r="C5984" s="1">
        <v>5.0</v>
      </c>
      <c r="D5984" s="1">
        <v>-2.0</v>
      </c>
      <c r="E5984" s="1">
        <f t="shared" si="1"/>
        <v>12</v>
      </c>
      <c r="F5984" s="1" t="str">
        <f>VLOOKUP(E5984,State_code!$B$1:$C$56, 2, FALSE)</f>
        <v>FL</v>
      </c>
      <c r="G5984" s="1">
        <v>1225.0</v>
      </c>
      <c r="H5984" s="1">
        <v>-2.0</v>
      </c>
      <c r="I5984" s="1" t="s">
        <v>6560</v>
      </c>
      <c r="J5984" s="5">
        <v>2.0</v>
      </c>
    </row>
    <row r="5985" hidden="1">
      <c r="A5985" s="1" t="s">
        <v>6561</v>
      </c>
      <c r="B5985" s="1">
        <v>496690.0</v>
      </c>
      <c r="C5985" s="1">
        <v>4.0</v>
      </c>
      <c r="D5985" s="1">
        <v>-2.0</v>
      </c>
      <c r="E5985" s="1">
        <f t="shared" si="1"/>
        <v>19</v>
      </c>
      <c r="F5985" s="1" t="str">
        <f>VLOOKUP(E5985,State_code!$B$1:$C$56, 2, FALSE)</f>
        <v>IA</v>
      </c>
      <c r="G5985" s="1">
        <v>1903.0</v>
      </c>
      <c r="H5985" s="1">
        <v>-2.0</v>
      </c>
      <c r="I5985" s="1" t="s">
        <v>6561</v>
      </c>
      <c r="J5985" s="5">
        <v>1.0</v>
      </c>
    </row>
    <row r="5986" hidden="1">
      <c r="A5986" s="1" t="s">
        <v>6562</v>
      </c>
      <c r="B5986" s="1">
        <v>496706.0</v>
      </c>
      <c r="C5986" s="1">
        <v>3.0</v>
      </c>
      <c r="D5986" s="1">
        <v>-2.0</v>
      </c>
      <c r="E5986" s="1">
        <f t="shared" si="1"/>
        <v>39</v>
      </c>
      <c r="F5986" s="1" t="str">
        <f>VLOOKUP(E5986,State_code!$B$1:$C$56, 2, FALSE)</f>
        <v>OH</v>
      </c>
      <c r="G5986" s="1">
        <v>3911.0</v>
      </c>
      <c r="H5986" s="1">
        <v>-2.0</v>
      </c>
      <c r="I5986" s="1" t="s">
        <v>6562</v>
      </c>
      <c r="J5986" s="5">
        <v>2.0</v>
      </c>
    </row>
    <row r="5987" hidden="1">
      <c r="A5987" s="1" t="s">
        <v>6563</v>
      </c>
      <c r="B5987" s="1">
        <v>496715.0</v>
      </c>
      <c r="C5987" s="1">
        <v>6.0</v>
      </c>
      <c r="D5987" s="1">
        <v>-2.0</v>
      </c>
      <c r="E5987" s="1">
        <f t="shared" si="1"/>
        <v>48</v>
      </c>
      <c r="F5987" s="1" t="str">
        <f>VLOOKUP(E5987,State_code!$B$1:$C$56, 2, FALSE)</f>
        <v>TX</v>
      </c>
      <c r="G5987" s="1">
        <v>4806.0</v>
      </c>
      <c r="H5987" s="1">
        <v>-2.0</v>
      </c>
      <c r="I5987" s="1" t="s">
        <v>6563</v>
      </c>
      <c r="J5987" s="5">
        <v>2.0</v>
      </c>
    </row>
    <row r="5988" hidden="1">
      <c r="A5988" s="1" t="s">
        <v>6564</v>
      </c>
      <c r="B5988" s="1">
        <v>496724.0</v>
      </c>
      <c r="C5988" s="1">
        <v>4.0</v>
      </c>
      <c r="D5988" s="1">
        <v>-2.0</v>
      </c>
      <c r="E5988" s="1">
        <f t="shared" si="1"/>
        <v>29</v>
      </c>
      <c r="F5988" s="1" t="str">
        <f>VLOOKUP(E5988,State_code!$B$1:$C$56, 2, FALSE)</f>
        <v>MO</v>
      </c>
      <c r="G5988" s="1">
        <v>2902.0</v>
      </c>
      <c r="H5988" s="1">
        <v>-2.0</v>
      </c>
      <c r="I5988" s="1" t="s">
        <v>6564</v>
      </c>
      <c r="J5988" s="5">
        <v>2.0</v>
      </c>
    </row>
    <row r="5989" hidden="1">
      <c r="A5989" s="1" t="s">
        <v>6565</v>
      </c>
      <c r="B5989" s="1">
        <v>496733.0</v>
      </c>
      <c r="C5989" s="1">
        <v>8.0</v>
      </c>
      <c r="D5989" s="1">
        <v>-2.0</v>
      </c>
      <c r="E5989" s="1">
        <f t="shared" si="1"/>
        <v>32</v>
      </c>
      <c r="F5989" s="1" t="str">
        <f>VLOOKUP(E5989,State_code!$B$1:$C$56, 2, FALSE)</f>
        <v>NV</v>
      </c>
      <c r="G5989" s="1">
        <v>3202.0</v>
      </c>
      <c r="H5989" s="1">
        <v>-2.0</v>
      </c>
      <c r="I5989" s="1" t="s">
        <v>6565</v>
      </c>
      <c r="J5989" s="5">
        <v>2.0</v>
      </c>
    </row>
    <row r="5990" hidden="1">
      <c r="A5990" s="1" t="s">
        <v>6566</v>
      </c>
      <c r="B5990" s="1">
        <v>496751.0</v>
      </c>
      <c r="C5990" s="1">
        <v>6.0</v>
      </c>
      <c r="D5990" s="1">
        <v>-2.0</v>
      </c>
      <c r="E5990" s="1">
        <f t="shared" si="1"/>
        <v>48</v>
      </c>
      <c r="F5990" s="1" t="str">
        <f>VLOOKUP(E5990,State_code!$B$1:$C$56, 2, FALSE)</f>
        <v>TX</v>
      </c>
      <c r="G5990" s="1">
        <v>4820.0</v>
      </c>
      <c r="H5990" s="1">
        <v>-2.0</v>
      </c>
      <c r="I5990" s="1" t="s">
        <v>6566</v>
      </c>
      <c r="J5990" s="5">
        <v>2.0</v>
      </c>
    </row>
    <row r="5991" hidden="1">
      <c r="A5991" s="1" t="s">
        <v>6567</v>
      </c>
      <c r="B5991" s="1">
        <v>496803.0</v>
      </c>
      <c r="C5991" s="1">
        <v>2.0</v>
      </c>
      <c r="D5991" s="1">
        <v>-2.0</v>
      </c>
      <c r="E5991" s="1">
        <f t="shared" si="1"/>
        <v>11</v>
      </c>
      <c r="F5991" s="1" t="str">
        <f>VLOOKUP(E5991,State_code!$B$1:$C$56, 2, FALSE)</f>
        <v>DC</v>
      </c>
      <c r="G5991" s="1">
        <v>1198.0</v>
      </c>
      <c r="H5991" s="1">
        <v>-2.0</v>
      </c>
      <c r="I5991" s="1" t="s">
        <v>6567</v>
      </c>
      <c r="J5991" s="5">
        <v>2.0</v>
      </c>
    </row>
    <row r="5992" hidden="1">
      <c r="A5992" s="1" t="s">
        <v>6568</v>
      </c>
      <c r="B5992" s="1">
        <v>496894.0</v>
      </c>
      <c r="C5992" s="1">
        <v>1.0</v>
      </c>
      <c r="D5992" s="1">
        <v>-2.0</v>
      </c>
      <c r="E5992" s="1">
        <f t="shared" si="1"/>
        <v>9</v>
      </c>
      <c r="F5992" s="1" t="str">
        <f>VLOOKUP(E5992,State_code!$B$1:$C$56, 2, FALSE)</f>
        <v>CT</v>
      </c>
      <c r="G5992" s="1">
        <v>904.0</v>
      </c>
      <c r="H5992" s="1">
        <v>-2.0</v>
      </c>
      <c r="I5992" s="1" t="s">
        <v>6568</v>
      </c>
      <c r="J5992" s="5">
        <v>2.0</v>
      </c>
    </row>
    <row r="5993" hidden="1">
      <c r="A5993" s="1" t="s">
        <v>6569</v>
      </c>
      <c r="B5993" s="1">
        <v>496919.0</v>
      </c>
      <c r="C5993" s="1">
        <v>8.0</v>
      </c>
      <c r="D5993" s="1">
        <v>-2.0</v>
      </c>
      <c r="E5993" s="1">
        <f t="shared" si="1"/>
        <v>32</v>
      </c>
      <c r="F5993" s="1" t="str">
        <f>VLOOKUP(E5993,State_code!$B$1:$C$56, 2, FALSE)</f>
        <v>NV</v>
      </c>
      <c r="G5993" s="1">
        <v>3201.0</v>
      </c>
      <c r="H5993" s="1">
        <v>-2.0</v>
      </c>
      <c r="I5993" s="1" t="s">
        <v>6569</v>
      </c>
      <c r="J5993" s="5">
        <v>1.0</v>
      </c>
    </row>
    <row r="5994" hidden="1">
      <c r="A5994" s="1" t="s">
        <v>6570</v>
      </c>
      <c r="B5994" s="1">
        <v>496955.0</v>
      </c>
      <c r="C5994" s="1">
        <v>6.0</v>
      </c>
      <c r="D5994" s="1">
        <v>-2.0</v>
      </c>
      <c r="E5994" s="1">
        <f t="shared" si="1"/>
        <v>4</v>
      </c>
      <c r="F5994" s="1" t="str">
        <f>VLOOKUP(E5994,State_code!$B$1:$C$56, 2, FALSE)</f>
        <v>AZ</v>
      </c>
      <c r="G5994" s="1">
        <v>404.0</v>
      </c>
      <c r="H5994" s="1">
        <v>-2.0</v>
      </c>
      <c r="I5994" s="1" t="s">
        <v>6570</v>
      </c>
      <c r="J5994" s="5">
        <v>1.0</v>
      </c>
    </row>
    <row r="5995" hidden="1">
      <c r="A5995" s="1" t="s">
        <v>6571</v>
      </c>
      <c r="B5995" s="1">
        <v>496964.0</v>
      </c>
      <c r="C5995" s="1">
        <v>3.0</v>
      </c>
      <c r="D5995" s="1">
        <v>-2.0</v>
      </c>
      <c r="E5995" s="1">
        <f t="shared" si="1"/>
        <v>17</v>
      </c>
      <c r="F5995" s="1" t="str">
        <f>VLOOKUP(E5995,State_code!$B$1:$C$56, 2, FALSE)</f>
        <v>IL</v>
      </c>
      <c r="G5995" s="1">
        <v>1714.0</v>
      </c>
      <c r="H5995" s="1">
        <v>-2.0</v>
      </c>
      <c r="I5995" s="1" t="s">
        <v>6571</v>
      </c>
      <c r="J5995" s="5">
        <v>2.0</v>
      </c>
    </row>
    <row r="5996" hidden="1">
      <c r="A5996" s="1" t="s">
        <v>6572</v>
      </c>
      <c r="B5996" s="1">
        <v>496973.0</v>
      </c>
      <c r="C5996" s="1">
        <v>5.0</v>
      </c>
      <c r="D5996" s="1">
        <v>-2.0</v>
      </c>
      <c r="E5996" s="1">
        <f t="shared" si="1"/>
        <v>12</v>
      </c>
      <c r="F5996" s="1" t="str">
        <f>VLOOKUP(E5996,State_code!$B$1:$C$56, 2, FALSE)</f>
        <v>FL</v>
      </c>
      <c r="G5996" s="1">
        <v>1215.0</v>
      </c>
      <c r="H5996" s="1">
        <v>-2.0</v>
      </c>
      <c r="I5996" s="1" t="s">
        <v>6572</v>
      </c>
      <c r="J5996" s="5">
        <v>2.0</v>
      </c>
    </row>
    <row r="5997" hidden="1">
      <c r="A5997" s="1" t="s">
        <v>6573</v>
      </c>
      <c r="B5997" s="1">
        <v>496991.0</v>
      </c>
      <c r="C5997" s="1">
        <v>5.0</v>
      </c>
      <c r="D5997" s="1">
        <v>-2.0</v>
      </c>
      <c r="E5997" s="1">
        <f t="shared" si="1"/>
        <v>12</v>
      </c>
      <c r="F5997" s="1" t="str">
        <f>VLOOKUP(E5997,State_code!$B$1:$C$56, 2, FALSE)</f>
        <v>FL</v>
      </c>
      <c r="G5997" s="1">
        <v>1225.0</v>
      </c>
      <c r="H5997" s="1">
        <v>-2.0</v>
      </c>
      <c r="I5997" s="1" t="s">
        <v>6573</v>
      </c>
      <c r="J5997" s="5">
        <v>1.0</v>
      </c>
    </row>
    <row r="5998" hidden="1">
      <c r="A5998" s="1" t="s">
        <v>6574</v>
      </c>
      <c r="B5998" s="1">
        <v>497000.0</v>
      </c>
      <c r="C5998" s="1">
        <v>6.0</v>
      </c>
      <c r="D5998" s="1">
        <v>-2.0</v>
      </c>
      <c r="E5998" s="1">
        <f t="shared" si="1"/>
        <v>48</v>
      </c>
      <c r="F5998" s="1" t="str">
        <f>VLOOKUP(E5998,State_code!$B$1:$C$56, 2, FALSE)</f>
        <v>TX</v>
      </c>
      <c r="G5998" s="1">
        <v>4832.0</v>
      </c>
      <c r="H5998" s="1">
        <v>-2.0</v>
      </c>
      <c r="I5998" s="1" t="s">
        <v>6574</v>
      </c>
      <c r="J5998" s="5">
        <v>2.0</v>
      </c>
    </row>
    <row r="5999" hidden="1">
      <c r="A5999" s="1" t="s">
        <v>6575</v>
      </c>
      <c r="B5999" s="1">
        <v>497037.0</v>
      </c>
      <c r="C5999" s="1">
        <v>6.0</v>
      </c>
      <c r="D5999" s="1">
        <v>-2.0</v>
      </c>
      <c r="E5999" s="1">
        <f t="shared" si="1"/>
        <v>48</v>
      </c>
      <c r="F5999" s="1" t="str">
        <f>VLOOKUP(E5999,State_code!$B$1:$C$56, 2, FALSE)</f>
        <v>TX</v>
      </c>
      <c r="G5999" s="1">
        <v>4832.0</v>
      </c>
      <c r="H5999" s="1">
        <v>74.0</v>
      </c>
      <c r="I5999" s="1" t="s">
        <v>6575</v>
      </c>
      <c r="J5999" s="5">
        <v>2.0</v>
      </c>
    </row>
    <row r="6000" hidden="1">
      <c r="A6000" s="1" t="s">
        <v>6576</v>
      </c>
      <c r="B6000" s="1">
        <v>497046.0</v>
      </c>
      <c r="C6000" s="1">
        <v>8.0</v>
      </c>
      <c r="D6000" s="1">
        <v>-2.0</v>
      </c>
      <c r="E6000" s="1">
        <f t="shared" si="1"/>
        <v>6</v>
      </c>
      <c r="F6000" s="1" t="str">
        <f>VLOOKUP(E6000,State_code!$B$1:$C$56, 2, FALSE)</f>
        <v>CA</v>
      </c>
      <c r="G6000" s="1">
        <v>613.0</v>
      </c>
      <c r="H6000" s="1">
        <v>-2.0</v>
      </c>
      <c r="I6000" s="1" t="s">
        <v>6576</v>
      </c>
      <c r="J6000" s="5">
        <v>2.0</v>
      </c>
    </row>
    <row r="6001" hidden="1">
      <c r="A6001" s="1" t="s">
        <v>6577</v>
      </c>
      <c r="B6001" s="1">
        <v>497073.0</v>
      </c>
      <c r="C6001" s="1">
        <v>6.0</v>
      </c>
      <c r="D6001" s="1">
        <v>-2.0</v>
      </c>
      <c r="E6001" s="1">
        <f t="shared" si="1"/>
        <v>48</v>
      </c>
      <c r="F6001" s="1" t="str">
        <f>VLOOKUP(E6001,State_code!$B$1:$C$56, 2, FALSE)</f>
        <v>TX</v>
      </c>
      <c r="G6001" s="1">
        <v>4818.0</v>
      </c>
      <c r="H6001" s="1">
        <v>-2.0</v>
      </c>
      <c r="I6001" s="1" t="s">
        <v>6577</v>
      </c>
      <c r="J6001" s="5">
        <v>2.0</v>
      </c>
    </row>
    <row r="6002" hidden="1">
      <c r="A6002" s="1" t="s">
        <v>6578</v>
      </c>
      <c r="B6002" s="1">
        <v>497107.0</v>
      </c>
      <c r="C6002" s="1">
        <v>8.0</v>
      </c>
      <c r="D6002" s="1">
        <v>-2.0</v>
      </c>
      <c r="E6002" s="1">
        <f t="shared" si="1"/>
        <v>6</v>
      </c>
      <c r="F6002" s="1" t="str">
        <f>VLOOKUP(E6002,State_code!$B$1:$C$56, 2, FALSE)</f>
        <v>CA</v>
      </c>
      <c r="G6002" s="1">
        <v>617.0</v>
      </c>
      <c r="H6002" s="1">
        <v>-2.0</v>
      </c>
      <c r="I6002" s="1" t="s">
        <v>6578</v>
      </c>
      <c r="J6002" s="5">
        <v>2.0</v>
      </c>
    </row>
    <row r="6003" hidden="1">
      <c r="A6003" s="1" t="s">
        <v>6579</v>
      </c>
      <c r="B6003" s="1">
        <v>497116.0</v>
      </c>
      <c r="C6003" s="1">
        <v>6.0</v>
      </c>
      <c r="D6003" s="1">
        <v>-2.0</v>
      </c>
      <c r="E6003" s="1">
        <f t="shared" si="1"/>
        <v>48</v>
      </c>
      <c r="F6003" s="1" t="str">
        <f>VLOOKUP(E6003,State_code!$B$1:$C$56, 2, FALSE)</f>
        <v>TX</v>
      </c>
      <c r="G6003" s="1">
        <v>4817.0</v>
      </c>
      <c r="H6003" s="1">
        <v>-2.0</v>
      </c>
      <c r="I6003" s="1" t="s">
        <v>6579</v>
      </c>
      <c r="J6003" s="5">
        <v>2.0</v>
      </c>
    </row>
    <row r="6004" hidden="1">
      <c r="A6004" s="1" t="s">
        <v>6580</v>
      </c>
      <c r="B6004" s="1">
        <v>497125.0</v>
      </c>
      <c r="C6004" s="1">
        <v>5.0</v>
      </c>
      <c r="D6004" s="1">
        <v>-2.0</v>
      </c>
      <c r="E6004" s="1">
        <f t="shared" si="1"/>
        <v>47</v>
      </c>
      <c r="F6004" s="1" t="str">
        <f>VLOOKUP(E6004,State_code!$B$1:$C$56, 2, FALSE)</f>
        <v>TN</v>
      </c>
      <c r="G6004" s="1">
        <v>4707.0</v>
      </c>
      <c r="H6004" s="1">
        <v>-2.0</v>
      </c>
      <c r="I6004" s="1" t="s">
        <v>6580</v>
      </c>
      <c r="J6004" s="5">
        <v>4.0</v>
      </c>
    </row>
    <row r="6005" hidden="1">
      <c r="A6005" s="1" t="s">
        <v>6581</v>
      </c>
      <c r="B6005" s="1">
        <v>497161.0</v>
      </c>
      <c r="C6005" s="1">
        <v>3.0</v>
      </c>
      <c r="D6005" s="1">
        <v>-2.0</v>
      </c>
      <c r="E6005" s="1">
        <f t="shared" si="1"/>
        <v>39</v>
      </c>
      <c r="F6005" s="1" t="str">
        <f>VLOOKUP(E6005,State_code!$B$1:$C$56, 2, FALSE)</f>
        <v>OH</v>
      </c>
      <c r="G6005" s="1">
        <v>3910.0</v>
      </c>
      <c r="H6005" s="1">
        <v>-2.0</v>
      </c>
      <c r="I6005" s="1" t="s">
        <v>6581</v>
      </c>
      <c r="J6005" s="5">
        <v>2.0</v>
      </c>
    </row>
    <row r="6006" hidden="1">
      <c r="A6006" s="1" t="s">
        <v>6582</v>
      </c>
      <c r="B6006" s="1">
        <v>497189.0</v>
      </c>
      <c r="C6006" s="1">
        <v>2.0</v>
      </c>
      <c r="D6006" s="1">
        <v>-2.0</v>
      </c>
      <c r="E6006" s="1">
        <f t="shared" si="1"/>
        <v>42</v>
      </c>
      <c r="F6006" s="1" t="str">
        <f>VLOOKUP(E6006,State_code!$B$1:$C$56, 2, FALSE)</f>
        <v>PA</v>
      </c>
      <c r="G6006" s="1">
        <v>4214.0</v>
      </c>
      <c r="H6006" s="1">
        <v>-2.0</v>
      </c>
      <c r="I6006" s="1" t="s">
        <v>6582</v>
      </c>
      <c r="J6006" s="5">
        <v>2.0</v>
      </c>
    </row>
    <row r="6007" hidden="1">
      <c r="A6007" s="1" t="s">
        <v>6583</v>
      </c>
      <c r="B6007" s="1">
        <v>497198.0</v>
      </c>
      <c r="C6007" s="1">
        <v>5.0</v>
      </c>
      <c r="D6007" s="1">
        <v>-2.0</v>
      </c>
      <c r="E6007" s="1">
        <f t="shared" si="1"/>
        <v>47</v>
      </c>
      <c r="F6007" s="1" t="str">
        <f>VLOOKUP(E6007,State_code!$B$1:$C$56, 2, FALSE)</f>
        <v>TN</v>
      </c>
      <c r="G6007" s="1">
        <v>4703.0</v>
      </c>
      <c r="H6007" s="1">
        <v>-2.0</v>
      </c>
      <c r="I6007" s="1" t="s">
        <v>6583</v>
      </c>
      <c r="J6007" s="5">
        <v>2.0</v>
      </c>
    </row>
    <row r="6008" hidden="1">
      <c r="A6008" s="1" t="s">
        <v>6584</v>
      </c>
      <c r="B6008" s="1">
        <v>497204.0</v>
      </c>
      <c r="C6008" s="1">
        <v>6.0</v>
      </c>
      <c r="D6008" s="1">
        <v>-2.0</v>
      </c>
      <c r="E6008" s="1">
        <f t="shared" si="1"/>
        <v>48</v>
      </c>
      <c r="F6008" s="1" t="str">
        <f>VLOOKUP(E6008,State_code!$B$1:$C$56, 2, FALSE)</f>
        <v>TX</v>
      </c>
      <c r="G6008" s="1">
        <v>4834.0</v>
      </c>
      <c r="H6008" s="1">
        <v>-2.0</v>
      </c>
      <c r="I6008" s="1" t="s">
        <v>6584</v>
      </c>
      <c r="J6008" s="5">
        <v>2.0</v>
      </c>
    </row>
    <row r="6009" hidden="1">
      <c r="A6009" s="1" t="s">
        <v>6585</v>
      </c>
      <c r="B6009" s="1">
        <v>497213.0</v>
      </c>
      <c r="C6009" s="1">
        <v>8.0</v>
      </c>
      <c r="D6009" s="1">
        <v>-2.0</v>
      </c>
      <c r="E6009" s="1">
        <f t="shared" si="1"/>
        <v>53</v>
      </c>
      <c r="F6009" s="1" t="str">
        <f>VLOOKUP(E6009,State_code!$B$1:$C$56, 2, FALSE)</f>
        <v>WA</v>
      </c>
      <c r="G6009" s="1">
        <v>5305.0</v>
      </c>
      <c r="H6009" s="1">
        <v>-2.0</v>
      </c>
      <c r="I6009" s="1" t="s">
        <v>6585</v>
      </c>
      <c r="J6009" s="5">
        <v>2.0</v>
      </c>
    </row>
    <row r="6010" hidden="1">
      <c r="A6010" s="1" t="s">
        <v>6586</v>
      </c>
      <c r="B6010" s="1">
        <v>497222.0</v>
      </c>
      <c r="C6010" s="1">
        <v>5.0</v>
      </c>
      <c r="D6010" s="1">
        <v>-2.0</v>
      </c>
      <c r="E6010" s="1">
        <f t="shared" si="1"/>
        <v>12</v>
      </c>
      <c r="F6010" s="1" t="str">
        <f>VLOOKUP(E6010,State_code!$B$1:$C$56, 2, FALSE)</f>
        <v>FL</v>
      </c>
      <c r="G6010" s="1">
        <v>1224.0</v>
      </c>
      <c r="H6010" s="1">
        <v>-2.0</v>
      </c>
      <c r="I6010" s="1" t="s">
        <v>6586</v>
      </c>
      <c r="J6010" s="5">
        <v>2.0</v>
      </c>
    </row>
    <row r="6011" hidden="1">
      <c r="A6011" s="1" t="s">
        <v>6587</v>
      </c>
      <c r="B6011" s="1">
        <v>497268.0</v>
      </c>
      <c r="C6011" s="1">
        <v>7.0</v>
      </c>
      <c r="D6011" s="1">
        <v>-2.0</v>
      </c>
      <c r="E6011" s="1">
        <f t="shared" si="1"/>
        <v>49</v>
      </c>
      <c r="F6011" s="1" t="str">
        <f>VLOOKUP(E6011,State_code!$B$1:$C$56, 2, FALSE)</f>
        <v>UT</v>
      </c>
      <c r="G6011" s="1">
        <v>4904.0</v>
      </c>
      <c r="H6011" s="1">
        <v>-2.0</v>
      </c>
      <c r="I6011" s="1" t="s">
        <v>6587</v>
      </c>
      <c r="J6011" s="5">
        <v>2.0</v>
      </c>
    </row>
    <row r="6012" hidden="1">
      <c r="A6012" s="1" t="s">
        <v>6588</v>
      </c>
      <c r="B6012" s="1">
        <v>497277.0</v>
      </c>
      <c r="C6012" s="1">
        <v>6.0</v>
      </c>
      <c r="D6012" s="1">
        <v>-2.0</v>
      </c>
      <c r="E6012" s="1">
        <f t="shared" si="1"/>
        <v>4</v>
      </c>
      <c r="F6012" s="1" t="str">
        <f>VLOOKUP(E6012,State_code!$B$1:$C$56, 2, FALSE)</f>
        <v>AZ</v>
      </c>
      <c r="G6012" s="1">
        <v>408.0</v>
      </c>
      <c r="H6012" s="1">
        <v>-2.0</v>
      </c>
      <c r="I6012" s="1" t="s">
        <v>6588</v>
      </c>
      <c r="J6012" s="5">
        <v>2.0</v>
      </c>
    </row>
    <row r="6013" hidden="1">
      <c r="A6013" s="1" t="s">
        <v>6589</v>
      </c>
      <c r="B6013" s="1">
        <v>497286.0</v>
      </c>
      <c r="C6013" s="1">
        <v>6.0</v>
      </c>
      <c r="D6013" s="1">
        <v>-2.0</v>
      </c>
      <c r="E6013" s="1">
        <f t="shared" si="1"/>
        <v>48</v>
      </c>
      <c r="F6013" s="1" t="str">
        <f>VLOOKUP(E6013,State_code!$B$1:$C$56, 2, FALSE)</f>
        <v>TX</v>
      </c>
      <c r="G6013" s="1">
        <v>4837.0</v>
      </c>
      <c r="H6013" s="1">
        <v>-2.0</v>
      </c>
      <c r="I6013" s="1" t="s">
        <v>6589</v>
      </c>
      <c r="J6013" s="5">
        <v>2.0</v>
      </c>
    </row>
    <row r="6014" hidden="1">
      <c r="A6014" s="1" t="s">
        <v>6590</v>
      </c>
      <c r="B6014" s="1">
        <v>497301.0</v>
      </c>
      <c r="C6014" s="1">
        <v>8.0</v>
      </c>
      <c r="D6014" s="1">
        <v>-2.0</v>
      </c>
      <c r="E6014" s="1">
        <f t="shared" si="1"/>
        <v>32</v>
      </c>
      <c r="F6014" s="1" t="str">
        <f>VLOOKUP(E6014,State_code!$B$1:$C$56, 2, FALSE)</f>
        <v>NV</v>
      </c>
      <c r="G6014" s="1">
        <v>3203.0</v>
      </c>
      <c r="H6014" s="1">
        <v>-2.0</v>
      </c>
      <c r="I6014" s="1" t="s">
        <v>6590</v>
      </c>
      <c r="J6014" s="5">
        <v>4.0</v>
      </c>
    </row>
    <row r="6015" hidden="1">
      <c r="A6015" s="1" t="s">
        <v>6591</v>
      </c>
      <c r="B6015" s="1">
        <v>497310.0</v>
      </c>
      <c r="C6015" s="1">
        <v>8.0</v>
      </c>
      <c r="D6015" s="1">
        <v>-2.0</v>
      </c>
      <c r="E6015" s="1">
        <f t="shared" si="1"/>
        <v>32</v>
      </c>
      <c r="F6015" s="1" t="str">
        <f>VLOOKUP(E6015,State_code!$B$1:$C$56, 2, FALSE)</f>
        <v>NV</v>
      </c>
      <c r="G6015" s="1">
        <v>3203.0</v>
      </c>
      <c r="H6015" s="1">
        <v>-2.0</v>
      </c>
      <c r="I6015" s="1" t="s">
        <v>6591</v>
      </c>
      <c r="J6015" s="5">
        <v>4.0</v>
      </c>
    </row>
    <row r="6016" hidden="1">
      <c r="A6016" s="1" t="s">
        <v>6592</v>
      </c>
      <c r="B6016" s="1">
        <v>497329.0</v>
      </c>
      <c r="C6016" s="1">
        <v>2.0</v>
      </c>
      <c r="D6016" s="1">
        <v>-2.0</v>
      </c>
      <c r="E6016" s="1">
        <f t="shared" si="1"/>
        <v>34</v>
      </c>
      <c r="F6016" s="1" t="str">
        <f>VLOOKUP(E6016,State_code!$B$1:$C$56, 2, FALSE)</f>
        <v>NJ</v>
      </c>
      <c r="G6016" s="1">
        <v>3401.0</v>
      </c>
      <c r="H6016" s="1">
        <v>-2.0</v>
      </c>
      <c r="I6016" s="1" t="s">
        <v>6592</v>
      </c>
      <c r="J6016" s="5">
        <v>2.0</v>
      </c>
    </row>
    <row r="6017" hidden="1">
      <c r="A6017" s="1" t="s">
        <v>6593</v>
      </c>
      <c r="B6017" s="1">
        <v>497338.0</v>
      </c>
      <c r="C6017" s="1">
        <v>8.0</v>
      </c>
      <c r="D6017" s="1">
        <v>-2.0</v>
      </c>
      <c r="E6017" s="1">
        <f t="shared" si="1"/>
        <v>6</v>
      </c>
      <c r="F6017" s="1" t="str">
        <f>VLOOKUP(E6017,State_code!$B$1:$C$56, 2, FALSE)</f>
        <v>CA</v>
      </c>
      <c r="G6017" s="1">
        <v>622.0</v>
      </c>
      <c r="H6017" s="1">
        <v>-2.0</v>
      </c>
      <c r="I6017" s="1" t="s">
        <v>6593</v>
      </c>
      <c r="J6017" s="5">
        <v>2.0</v>
      </c>
    </row>
    <row r="6018" hidden="1">
      <c r="A6018" s="1" t="s">
        <v>6594</v>
      </c>
      <c r="B6018" s="1">
        <v>497356.0</v>
      </c>
      <c r="C6018" s="1">
        <v>6.0</v>
      </c>
      <c r="D6018" s="1">
        <v>-2.0</v>
      </c>
      <c r="E6018" s="1">
        <f t="shared" si="1"/>
        <v>48</v>
      </c>
      <c r="F6018" s="1" t="str">
        <f>VLOOKUP(E6018,State_code!$B$1:$C$56, 2, FALSE)</f>
        <v>TX</v>
      </c>
      <c r="G6018" s="1">
        <v>4828.0</v>
      </c>
      <c r="H6018" s="1">
        <v>-2.0</v>
      </c>
      <c r="I6018" s="1" t="s">
        <v>6594</v>
      </c>
      <c r="J6018" s="5">
        <v>2.0</v>
      </c>
    </row>
    <row r="6019" hidden="1">
      <c r="A6019" s="1" t="s">
        <v>6595</v>
      </c>
      <c r="B6019" s="1">
        <v>497365.0</v>
      </c>
      <c r="C6019" s="1">
        <v>6.0</v>
      </c>
      <c r="D6019" s="1">
        <v>-2.0</v>
      </c>
      <c r="E6019" s="1">
        <f t="shared" si="1"/>
        <v>48</v>
      </c>
      <c r="F6019" s="1" t="str">
        <f>VLOOKUP(E6019,State_code!$B$1:$C$56, 2, FALSE)</f>
        <v>TX</v>
      </c>
      <c r="G6019" s="1">
        <v>4817.0</v>
      </c>
      <c r="H6019" s="1">
        <v>-2.0</v>
      </c>
      <c r="I6019" s="1" t="s">
        <v>6595</v>
      </c>
      <c r="J6019" s="5">
        <v>2.0</v>
      </c>
    </row>
    <row r="6020" hidden="1">
      <c r="A6020" s="1" t="s">
        <v>6596</v>
      </c>
      <c r="B6020" s="1">
        <v>497374.0</v>
      </c>
      <c r="C6020" s="1">
        <v>3.0</v>
      </c>
      <c r="D6020" s="1">
        <v>-2.0</v>
      </c>
      <c r="E6020" s="1">
        <f t="shared" si="1"/>
        <v>39</v>
      </c>
      <c r="F6020" s="1" t="str">
        <f>VLOOKUP(E6020,State_code!$B$1:$C$56, 2, FALSE)</f>
        <v>OH</v>
      </c>
      <c r="G6020" s="1">
        <v>3915.0</v>
      </c>
      <c r="H6020" s="1">
        <v>-2.0</v>
      </c>
      <c r="I6020" s="1" t="s">
        <v>6596</v>
      </c>
      <c r="J6020" s="5">
        <v>2.0</v>
      </c>
    </row>
    <row r="6021" hidden="1">
      <c r="A6021" s="1" t="s">
        <v>6597</v>
      </c>
      <c r="B6021" s="1">
        <v>497383.0</v>
      </c>
      <c r="C6021" s="1">
        <v>6.0</v>
      </c>
      <c r="D6021" s="1">
        <v>-2.0</v>
      </c>
      <c r="E6021" s="1">
        <f t="shared" si="1"/>
        <v>48</v>
      </c>
      <c r="F6021" s="1" t="str">
        <f>VLOOKUP(E6021,State_code!$B$1:$C$56, 2, FALSE)</f>
        <v>TX</v>
      </c>
      <c r="G6021" s="1">
        <v>4814.0</v>
      </c>
      <c r="H6021" s="1">
        <v>-2.0</v>
      </c>
      <c r="I6021" s="1" t="s">
        <v>6597</v>
      </c>
      <c r="J6021" s="5">
        <v>3.0</v>
      </c>
    </row>
    <row r="6022" hidden="1">
      <c r="A6022" s="1" t="s">
        <v>6598</v>
      </c>
      <c r="B6022" s="1">
        <v>497392.0</v>
      </c>
      <c r="C6022" s="1">
        <v>6.0</v>
      </c>
      <c r="D6022" s="1">
        <v>-2.0</v>
      </c>
      <c r="E6022" s="1">
        <f t="shared" si="1"/>
        <v>48</v>
      </c>
      <c r="F6022" s="1" t="str">
        <f>VLOOKUP(E6022,State_code!$B$1:$C$56, 2, FALSE)</f>
        <v>TX</v>
      </c>
      <c r="G6022" s="1">
        <v>4835.0</v>
      </c>
      <c r="H6022" s="1">
        <v>-2.0</v>
      </c>
      <c r="I6022" s="1" t="s">
        <v>6598</v>
      </c>
      <c r="J6022" s="5">
        <v>2.0</v>
      </c>
    </row>
    <row r="6023" hidden="1">
      <c r="A6023" s="1" t="s">
        <v>6599</v>
      </c>
      <c r="B6023" s="1">
        <v>497408.0</v>
      </c>
      <c r="C6023" s="1">
        <v>5.0</v>
      </c>
      <c r="D6023" s="1">
        <v>-2.0</v>
      </c>
      <c r="E6023" s="1">
        <f t="shared" si="1"/>
        <v>22</v>
      </c>
      <c r="F6023" s="1" t="str">
        <f>VLOOKUP(E6023,State_code!$B$1:$C$56, 2, FALSE)</f>
        <v>LA</v>
      </c>
      <c r="G6023" s="1">
        <v>2202.0</v>
      </c>
      <c r="H6023" s="1">
        <v>27.0</v>
      </c>
      <c r="I6023" s="1" t="s">
        <v>6599</v>
      </c>
      <c r="J6023" s="5">
        <v>3.0</v>
      </c>
    </row>
    <row r="6024" hidden="1">
      <c r="A6024" s="1" t="s">
        <v>6600</v>
      </c>
      <c r="B6024" s="1">
        <v>497417.0</v>
      </c>
      <c r="C6024" s="1">
        <v>6.0</v>
      </c>
      <c r="D6024" s="1">
        <v>-2.0</v>
      </c>
      <c r="E6024" s="1">
        <f t="shared" si="1"/>
        <v>4</v>
      </c>
      <c r="F6024" s="1" t="str">
        <f>VLOOKUP(E6024,State_code!$B$1:$C$56, 2, FALSE)</f>
        <v>AZ</v>
      </c>
      <c r="G6024" s="1">
        <v>406.0</v>
      </c>
      <c r="H6024" s="1">
        <v>-2.0</v>
      </c>
      <c r="I6024" s="1" t="s">
        <v>6600</v>
      </c>
      <c r="J6024" s="5">
        <v>2.0</v>
      </c>
    </row>
    <row r="6025" hidden="1">
      <c r="A6025" s="1" t="s">
        <v>6601</v>
      </c>
      <c r="B6025" s="1">
        <v>497426.0</v>
      </c>
      <c r="C6025" s="1">
        <v>2.0</v>
      </c>
      <c r="D6025" s="1">
        <v>-2.0</v>
      </c>
      <c r="E6025" s="1">
        <f t="shared" si="1"/>
        <v>34</v>
      </c>
      <c r="F6025" s="1" t="str">
        <f>VLOOKUP(E6025,State_code!$B$1:$C$56, 2, FALSE)</f>
        <v>NJ</v>
      </c>
      <c r="G6025" s="1">
        <v>3404.0</v>
      </c>
      <c r="H6025" s="1">
        <v>-2.0</v>
      </c>
      <c r="I6025" s="1" t="s">
        <v>6601</v>
      </c>
      <c r="J6025" s="5">
        <v>2.0</v>
      </c>
    </row>
    <row r="6026" hidden="1">
      <c r="A6026" s="1" t="s">
        <v>6602</v>
      </c>
      <c r="B6026" s="1">
        <v>497435.0</v>
      </c>
      <c r="C6026" s="1">
        <v>8.0</v>
      </c>
      <c r="D6026" s="1">
        <v>-2.0</v>
      </c>
      <c r="E6026" s="1">
        <f t="shared" si="1"/>
        <v>6</v>
      </c>
      <c r="F6026" s="1" t="str">
        <f>VLOOKUP(E6026,State_code!$B$1:$C$56, 2, FALSE)</f>
        <v>CA</v>
      </c>
      <c r="G6026" s="1">
        <v>648.0</v>
      </c>
      <c r="H6026" s="1">
        <v>-2.0</v>
      </c>
      <c r="I6026" s="1" t="s">
        <v>6602</v>
      </c>
      <c r="J6026" s="5">
        <v>2.0</v>
      </c>
    </row>
    <row r="6027" hidden="1">
      <c r="A6027" s="1" t="s">
        <v>6603</v>
      </c>
      <c r="B6027" s="1">
        <v>497444.0</v>
      </c>
      <c r="C6027" s="1">
        <v>6.0</v>
      </c>
      <c r="D6027" s="1">
        <v>-2.0</v>
      </c>
      <c r="E6027" s="1">
        <f t="shared" si="1"/>
        <v>40</v>
      </c>
      <c r="F6027" s="1" t="str">
        <f>VLOOKUP(E6027,State_code!$B$1:$C$56, 2, FALSE)</f>
        <v>OK</v>
      </c>
      <c r="G6027" s="1">
        <v>4003.0</v>
      </c>
      <c r="H6027" s="1">
        <v>-2.0</v>
      </c>
      <c r="I6027" s="1" t="s">
        <v>6603</v>
      </c>
      <c r="J6027" s="5">
        <v>2.0</v>
      </c>
    </row>
    <row r="6028" hidden="1">
      <c r="A6028" s="1" t="s">
        <v>6604</v>
      </c>
      <c r="B6028" s="1">
        <v>497453.0</v>
      </c>
      <c r="C6028" s="1">
        <v>5.0</v>
      </c>
      <c r="D6028" s="1">
        <v>-2.0</v>
      </c>
      <c r="E6028" s="1">
        <f t="shared" si="1"/>
        <v>5</v>
      </c>
      <c r="F6028" s="1" t="str">
        <f>VLOOKUP(E6028,State_code!$B$1:$C$56, 2, FALSE)</f>
        <v>AR</v>
      </c>
      <c r="G6028" s="1">
        <v>502.0</v>
      </c>
      <c r="H6028" s="1">
        <v>51.0</v>
      </c>
      <c r="I6028" s="1" t="s">
        <v>6604</v>
      </c>
      <c r="J6028" s="5">
        <v>2.0</v>
      </c>
    </row>
    <row r="6029" hidden="1">
      <c r="A6029" s="1" t="s">
        <v>6605</v>
      </c>
      <c r="B6029" s="1">
        <v>497462.0</v>
      </c>
      <c r="C6029" s="1">
        <v>6.0</v>
      </c>
      <c r="D6029" s="1">
        <v>-2.0</v>
      </c>
      <c r="E6029" s="1">
        <f t="shared" si="1"/>
        <v>48</v>
      </c>
      <c r="F6029" s="1" t="str">
        <f>VLOOKUP(E6029,State_code!$B$1:$C$56, 2, FALSE)</f>
        <v>TX</v>
      </c>
      <c r="G6029" s="1">
        <v>4803.0</v>
      </c>
      <c r="H6029" s="1">
        <v>47.0</v>
      </c>
      <c r="I6029" s="1" t="s">
        <v>6605</v>
      </c>
      <c r="J6029" s="5">
        <v>2.0</v>
      </c>
    </row>
    <row r="6030" hidden="1">
      <c r="A6030" s="1" t="s">
        <v>6606</v>
      </c>
      <c r="B6030" s="1">
        <v>497471.0</v>
      </c>
      <c r="C6030" s="1">
        <v>5.0</v>
      </c>
      <c r="D6030" s="1">
        <v>-2.0</v>
      </c>
      <c r="E6030" s="1">
        <f t="shared" si="1"/>
        <v>45</v>
      </c>
      <c r="F6030" s="1" t="str">
        <f>VLOOKUP(E6030,State_code!$B$1:$C$56, 2, FALSE)</f>
        <v>SC</v>
      </c>
      <c r="G6030" s="1">
        <v>4506.0</v>
      </c>
      <c r="H6030" s="1">
        <v>-2.0</v>
      </c>
      <c r="I6030" s="1" t="s">
        <v>6606</v>
      </c>
      <c r="J6030" s="5">
        <v>2.0</v>
      </c>
    </row>
    <row r="6031" hidden="1">
      <c r="A6031" s="1" t="s">
        <v>6607</v>
      </c>
      <c r="B6031" s="1">
        <v>497480.0</v>
      </c>
      <c r="C6031" s="1">
        <v>8.0</v>
      </c>
      <c r="D6031" s="1">
        <v>-2.0</v>
      </c>
      <c r="E6031" s="1">
        <f t="shared" si="1"/>
        <v>6</v>
      </c>
      <c r="F6031" s="1" t="str">
        <f>VLOOKUP(E6031,State_code!$B$1:$C$56, 2, FALSE)</f>
        <v>CA</v>
      </c>
      <c r="G6031" s="1">
        <v>612.0</v>
      </c>
      <c r="H6031" s="1">
        <v>-2.0</v>
      </c>
      <c r="I6031" s="1" t="s">
        <v>6607</v>
      </c>
      <c r="J6031" s="5">
        <v>2.0</v>
      </c>
    </row>
    <row r="6032" hidden="1">
      <c r="A6032" s="1" t="s">
        <v>6608</v>
      </c>
      <c r="B6032" s="1">
        <v>497499.0</v>
      </c>
      <c r="C6032" s="1">
        <v>1.0</v>
      </c>
      <c r="D6032" s="1">
        <v>-2.0</v>
      </c>
      <c r="E6032" s="1">
        <f t="shared" si="1"/>
        <v>25</v>
      </c>
      <c r="F6032" s="1" t="str">
        <f>VLOOKUP(E6032,State_code!$B$1:$C$56, 2, FALSE)</f>
        <v>MA</v>
      </c>
      <c r="G6032" s="1">
        <v>2501.0</v>
      </c>
      <c r="H6032" s="1">
        <v>-2.0</v>
      </c>
      <c r="I6032" s="1" t="s">
        <v>6608</v>
      </c>
      <c r="J6032" s="5">
        <v>2.0</v>
      </c>
    </row>
    <row r="6033" hidden="1">
      <c r="A6033" s="1" t="s">
        <v>6609</v>
      </c>
      <c r="B6033" s="1">
        <v>497657.0</v>
      </c>
      <c r="C6033" s="1">
        <v>8.0</v>
      </c>
      <c r="D6033" s="1">
        <v>-2.0</v>
      </c>
      <c r="E6033" s="1">
        <f t="shared" si="1"/>
        <v>15</v>
      </c>
      <c r="F6033" s="1" t="str">
        <f>VLOOKUP(E6033,State_code!$B$1:$C$56, 2, FALSE)</f>
        <v>HI</v>
      </c>
      <c r="G6033" s="1">
        <v>1501.0</v>
      </c>
      <c r="H6033" s="1">
        <v>-2.0</v>
      </c>
      <c r="I6033" s="1" t="s">
        <v>6609</v>
      </c>
      <c r="J6033" s="5">
        <v>2.0</v>
      </c>
    </row>
    <row r="6034" hidden="1">
      <c r="A6034" s="1" t="s">
        <v>6610</v>
      </c>
      <c r="B6034" s="1">
        <v>497666.0</v>
      </c>
      <c r="C6034" s="1">
        <v>8.0</v>
      </c>
      <c r="D6034" s="1">
        <v>-2.0</v>
      </c>
      <c r="E6034" s="1">
        <f t="shared" si="1"/>
        <v>6</v>
      </c>
      <c r="F6034" s="1" t="str">
        <f>VLOOKUP(E6034,State_code!$B$1:$C$56, 2, FALSE)</f>
        <v>CA</v>
      </c>
      <c r="G6034" s="1">
        <v>617.0</v>
      </c>
      <c r="H6034" s="1" t="e">
        <v>#N/A</v>
      </c>
      <c r="I6034" s="1" t="s">
        <v>6610</v>
      </c>
      <c r="J6034" s="5">
        <v>2.0</v>
      </c>
    </row>
    <row r="6035" hidden="1">
      <c r="A6035" s="1" t="s">
        <v>2324</v>
      </c>
      <c r="B6035" s="1">
        <v>497675.0</v>
      </c>
      <c r="C6035" s="1">
        <v>3.0</v>
      </c>
      <c r="D6035" s="1">
        <v>-2.0</v>
      </c>
      <c r="E6035" s="1">
        <f t="shared" si="1"/>
        <v>39</v>
      </c>
      <c r="F6035" s="1" t="str">
        <f>VLOOKUP(E6035,State_code!$B$1:$C$56, 2, FALSE)</f>
        <v>OH</v>
      </c>
      <c r="G6035" s="1">
        <v>3902.0</v>
      </c>
      <c r="H6035" s="1">
        <v>-2.0</v>
      </c>
      <c r="I6035" s="1" t="s">
        <v>2324</v>
      </c>
      <c r="J6035" s="5">
        <v>2.0</v>
      </c>
    </row>
    <row r="6036" hidden="1">
      <c r="A6036" s="1" t="s">
        <v>6611</v>
      </c>
      <c r="B6036" s="1">
        <v>497684.0</v>
      </c>
      <c r="C6036" s="1">
        <v>5.0</v>
      </c>
      <c r="D6036" s="1">
        <v>-2.0</v>
      </c>
      <c r="E6036" s="1">
        <f t="shared" si="1"/>
        <v>47</v>
      </c>
      <c r="F6036" s="1" t="str">
        <f>VLOOKUP(E6036,State_code!$B$1:$C$56, 2, FALSE)</f>
        <v>TN</v>
      </c>
      <c r="G6036" s="1">
        <v>4703.0</v>
      </c>
      <c r="H6036" s="1">
        <v>-2.0</v>
      </c>
      <c r="I6036" s="1" t="s">
        <v>6611</v>
      </c>
      <c r="J6036" s="5">
        <v>2.0</v>
      </c>
    </row>
    <row r="6037" hidden="1">
      <c r="A6037" s="1" t="s">
        <v>6612</v>
      </c>
      <c r="B6037" s="1">
        <v>497693.0</v>
      </c>
      <c r="C6037" s="1">
        <v>4.0</v>
      </c>
      <c r="D6037" s="1">
        <v>-2.0</v>
      </c>
      <c r="E6037" s="1">
        <f t="shared" si="1"/>
        <v>20</v>
      </c>
      <c r="F6037" s="1" t="str">
        <f>VLOOKUP(E6037,State_code!$B$1:$C$56, 2, FALSE)</f>
        <v>KS</v>
      </c>
      <c r="G6037" s="1">
        <v>2004.0</v>
      </c>
      <c r="H6037" s="1">
        <v>-2.0</v>
      </c>
      <c r="I6037" s="1" t="s">
        <v>6612</v>
      </c>
      <c r="J6037" s="5">
        <v>2.0</v>
      </c>
    </row>
    <row r="6038" hidden="1">
      <c r="A6038" s="1" t="s">
        <v>6613</v>
      </c>
      <c r="B6038" s="1">
        <v>497718.0</v>
      </c>
      <c r="C6038" s="1">
        <v>2.0</v>
      </c>
      <c r="D6038" s="1">
        <v>-2.0</v>
      </c>
      <c r="E6038" s="1">
        <f t="shared" si="1"/>
        <v>36</v>
      </c>
      <c r="F6038" s="1" t="str">
        <f>VLOOKUP(E6038,State_code!$B$1:$C$56, 2, FALSE)</f>
        <v>NY</v>
      </c>
      <c r="G6038" s="1">
        <v>3616.0</v>
      </c>
      <c r="H6038" s="1">
        <v>80.0</v>
      </c>
      <c r="I6038" s="1" t="s">
        <v>6613</v>
      </c>
      <c r="J6038" s="5">
        <v>2.0</v>
      </c>
    </row>
    <row r="6039" hidden="1">
      <c r="A6039" s="1" t="s">
        <v>6614</v>
      </c>
      <c r="B6039" s="1">
        <v>497736.0</v>
      </c>
      <c r="C6039" s="1">
        <v>8.0</v>
      </c>
      <c r="D6039" s="1">
        <v>-2.0</v>
      </c>
      <c r="E6039" s="1">
        <f t="shared" si="1"/>
        <v>6</v>
      </c>
      <c r="F6039" s="1" t="str">
        <f>VLOOKUP(E6039,State_code!$B$1:$C$56, 2, FALSE)</f>
        <v>CA</v>
      </c>
      <c r="G6039" s="1">
        <v>646.0</v>
      </c>
      <c r="H6039" s="1">
        <v>-2.0</v>
      </c>
      <c r="I6039" s="1" t="s">
        <v>6614</v>
      </c>
      <c r="J6039" s="5">
        <v>2.0</v>
      </c>
    </row>
    <row r="6040" hidden="1">
      <c r="A6040" s="1" t="s">
        <v>6615</v>
      </c>
      <c r="B6040" s="1">
        <v>497745.0</v>
      </c>
      <c r="C6040" s="1">
        <v>3.0</v>
      </c>
      <c r="D6040" s="1">
        <v>-2.0</v>
      </c>
      <c r="E6040" s="1">
        <f t="shared" si="1"/>
        <v>17</v>
      </c>
      <c r="F6040" s="1" t="str">
        <f>VLOOKUP(E6040,State_code!$B$1:$C$56, 2, FALSE)</f>
        <v>IL</v>
      </c>
      <c r="G6040" s="1">
        <v>1704.0</v>
      </c>
      <c r="H6040" s="1">
        <v>-2.0</v>
      </c>
      <c r="I6040" s="1" t="s">
        <v>6615</v>
      </c>
      <c r="J6040" s="5">
        <v>2.0</v>
      </c>
    </row>
    <row r="6041" hidden="1">
      <c r="A6041" s="1" t="s">
        <v>6616</v>
      </c>
      <c r="B6041" s="1">
        <v>497790.0</v>
      </c>
      <c r="C6041" s="1">
        <v>5.0</v>
      </c>
      <c r="D6041" s="1">
        <v>-2.0</v>
      </c>
      <c r="E6041" s="1">
        <f t="shared" si="1"/>
        <v>12</v>
      </c>
      <c r="F6041" s="1" t="str">
        <f>VLOOKUP(E6041,State_code!$B$1:$C$56, 2, FALSE)</f>
        <v>FL</v>
      </c>
      <c r="G6041" s="1">
        <v>1227.0</v>
      </c>
      <c r="H6041" s="1" t="e">
        <v>#N/A</v>
      </c>
      <c r="I6041" s="1" t="s">
        <v>6616</v>
      </c>
      <c r="J6041" s="5">
        <v>3.0</v>
      </c>
    </row>
    <row r="6042" hidden="1">
      <c r="A6042" s="1" t="s">
        <v>6617</v>
      </c>
      <c r="B6042" s="1">
        <v>497824.0</v>
      </c>
      <c r="C6042" s="1">
        <v>4.0</v>
      </c>
      <c r="D6042" s="1">
        <v>-2.0</v>
      </c>
      <c r="E6042" s="1">
        <f t="shared" si="1"/>
        <v>29</v>
      </c>
      <c r="F6042" s="1" t="str">
        <f>VLOOKUP(E6042,State_code!$B$1:$C$56, 2, FALSE)</f>
        <v>MO</v>
      </c>
      <c r="G6042" s="1">
        <v>2907.0</v>
      </c>
      <c r="H6042" s="1">
        <v>27.0</v>
      </c>
      <c r="I6042" s="1" t="s">
        <v>6617</v>
      </c>
      <c r="J6042" s="5">
        <v>2.0</v>
      </c>
    </row>
    <row r="6043" hidden="1">
      <c r="A6043" s="1" t="s">
        <v>6618</v>
      </c>
      <c r="B6043" s="1">
        <v>497833.0</v>
      </c>
      <c r="C6043" s="1">
        <v>3.0</v>
      </c>
      <c r="D6043" s="1">
        <v>-2.0</v>
      </c>
      <c r="E6043" s="1">
        <f t="shared" si="1"/>
        <v>18</v>
      </c>
      <c r="F6043" s="1" t="str">
        <f>VLOOKUP(E6043,State_code!$B$1:$C$56, 2, FALSE)</f>
        <v>IN</v>
      </c>
      <c r="G6043" s="1">
        <v>1802.0</v>
      </c>
      <c r="H6043" s="1">
        <v>30.0</v>
      </c>
      <c r="I6043" s="1" t="s">
        <v>6618</v>
      </c>
      <c r="J6043" s="5">
        <v>2.0</v>
      </c>
    </row>
    <row r="6044" hidden="1">
      <c r="A6044" s="1" t="s">
        <v>6619</v>
      </c>
      <c r="B6044" s="1">
        <v>497888.0</v>
      </c>
      <c r="C6044" s="1">
        <v>1.0</v>
      </c>
      <c r="D6044" s="1">
        <v>-2.0</v>
      </c>
      <c r="E6044" s="1">
        <f t="shared" si="1"/>
        <v>25</v>
      </c>
      <c r="F6044" s="1" t="str">
        <f>VLOOKUP(E6044,State_code!$B$1:$C$56, 2, FALSE)</f>
        <v>MA</v>
      </c>
      <c r="G6044" s="1">
        <v>2506.0</v>
      </c>
      <c r="H6044" s="1">
        <v>-2.0</v>
      </c>
      <c r="I6044" s="1" t="s">
        <v>6619</v>
      </c>
      <c r="J6044" s="5">
        <v>2.0</v>
      </c>
    </row>
    <row r="6045" hidden="1">
      <c r="A6045" s="1" t="s">
        <v>6620</v>
      </c>
      <c r="B6045" s="1">
        <v>497897.0</v>
      </c>
      <c r="C6045" s="1">
        <v>5.0</v>
      </c>
      <c r="D6045" s="1">
        <v>-2.0</v>
      </c>
      <c r="E6045" s="1">
        <f t="shared" si="1"/>
        <v>51</v>
      </c>
      <c r="F6045" s="1" t="str">
        <f>VLOOKUP(E6045,State_code!$B$1:$C$56, 2, FALSE)</f>
        <v>VA</v>
      </c>
      <c r="G6045" s="1">
        <v>5108.0</v>
      </c>
      <c r="H6045" s="1">
        <v>-2.0</v>
      </c>
      <c r="I6045" s="1" t="s">
        <v>6620</v>
      </c>
      <c r="J6045" s="5">
        <v>3.0</v>
      </c>
    </row>
    <row r="6046" hidden="1">
      <c r="A6046" s="1" t="s">
        <v>6621</v>
      </c>
      <c r="B6046" s="1">
        <v>497903.0</v>
      </c>
      <c r="C6046" s="1">
        <v>6.0</v>
      </c>
      <c r="D6046" s="1">
        <v>-2.0</v>
      </c>
      <c r="E6046" s="1">
        <f t="shared" si="1"/>
        <v>40</v>
      </c>
      <c r="F6046" s="1" t="str">
        <f>VLOOKUP(E6046,State_code!$B$1:$C$56, 2, FALSE)</f>
        <v>OK</v>
      </c>
      <c r="G6046" s="1">
        <v>4001.0</v>
      </c>
      <c r="H6046" s="1">
        <v>-2.0</v>
      </c>
      <c r="I6046" s="1" t="s">
        <v>6621</v>
      </c>
      <c r="J6046" s="5">
        <v>2.0</v>
      </c>
    </row>
    <row r="6047" hidden="1">
      <c r="A6047" s="1" t="s">
        <v>6622</v>
      </c>
      <c r="B6047" s="1">
        <v>497912.0</v>
      </c>
      <c r="C6047" s="1">
        <v>4.0</v>
      </c>
      <c r="D6047" s="1">
        <v>-2.0</v>
      </c>
      <c r="E6047" s="1">
        <f t="shared" si="1"/>
        <v>29</v>
      </c>
      <c r="F6047" s="1" t="str">
        <f>VLOOKUP(E6047,State_code!$B$1:$C$56, 2, FALSE)</f>
        <v>MO</v>
      </c>
      <c r="G6047" s="1">
        <v>2905.0</v>
      </c>
      <c r="H6047" s="1">
        <v>-2.0</v>
      </c>
      <c r="I6047" s="1" t="s">
        <v>6622</v>
      </c>
      <c r="J6047" s="5">
        <v>2.0</v>
      </c>
    </row>
    <row r="6048" hidden="1">
      <c r="A6048" s="1" t="s">
        <v>6623</v>
      </c>
      <c r="B6048" s="1">
        <v>497949.0</v>
      </c>
      <c r="C6048" s="1">
        <v>5.0</v>
      </c>
      <c r="D6048" s="1">
        <v>-2.0</v>
      </c>
      <c r="E6048" s="1">
        <f t="shared" si="1"/>
        <v>13</v>
      </c>
      <c r="F6048" s="1" t="str">
        <f>VLOOKUP(E6048,State_code!$B$1:$C$56, 2, FALSE)</f>
        <v>GA</v>
      </c>
      <c r="G6048" s="1">
        <v>1304.0</v>
      </c>
      <c r="H6048" s="1">
        <v>-2.0</v>
      </c>
      <c r="I6048" s="1" t="s">
        <v>6623</v>
      </c>
      <c r="J6048" s="5">
        <v>2.0</v>
      </c>
    </row>
    <row r="6049" hidden="1">
      <c r="A6049" s="1" t="s">
        <v>6624</v>
      </c>
      <c r="B6049" s="1">
        <v>497958.0</v>
      </c>
      <c r="C6049" s="1">
        <v>8.0</v>
      </c>
      <c r="D6049" s="1">
        <v>-2.0</v>
      </c>
      <c r="E6049" s="1">
        <f t="shared" si="1"/>
        <v>53</v>
      </c>
      <c r="F6049" s="1" t="str">
        <f>VLOOKUP(E6049,State_code!$B$1:$C$56, 2, FALSE)</f>
        <v>WA</v>
      </c>
      <c r="G6049" s="1">
        <v>5310.0</v>
      </c>
      <c r="H6049" s="1">
        <v>-2.0</v>
      </c>
      <c r="I6049" s="1" t="s">
        <v>6624</v>
      </c>
      <c r="J6049" s="5">
        <v>2.0</v>
      </c>
    </row>
    <row r="6050" hidden="1">
      <c r="A6050" s="1" t="s">
        <v>6625</v>
      </c>
      <c r="B6050" s="1">
        <v>498003.0</v>
      </c>
      <c r="C6050" s="1">
        <v>2.0</v>
      </c>
      <c r="D6050" s="1">
        <v>-2.0</v>
      </c>
      <c r="E6050" s="1">
        <f t="shared" si="1"/>
        <v>24</v>
      </c>
      <c r="F6050" s="1" t="str">
        <f>VLOOKUP(E6050,State_code!$B$1:$C$56, 2, FALSE)</f>
        <v>MD</v>
      </c>
      <c r="G6050" s="1">
        <v>2402.0</v>
      </c>
      <c r="H6050" s="1">
        <v>-2.0</v>
      </c>
      <c r="I6050" s="1" t="s">
        <v>6625</v>
      </c>
      <c r="J6050" s="5">
        <v>2.0</v>
      </c>
    </row>
    <row r="6051" hidden="1">
      <c r="A6051" s="1" t="s">
        <v>6626</v>
      </c>
      <c r="B6051" s="1">
        <v>498012.0</v>
      </c>
      <c r="C6051" s="1">
        <v>9.0</v>
      </c>
      <c r="D6051" s="1">
        <v>-2.0</v>
      </c>
      <c r="E6051" s="1">
        <f t="shared" si="1"/>
        <v>72</v>
      </c>
      <c r="F6051" s="1" t="str">
        <f>VLOOKUP(E6051,State_code!$B$1:$C$56, 2, FALSE)</f>
        <v>PR</v>
      </c>
      <c r="G6051" s="1">
        <v>7298.0</v>
      </c>
      <c r="H6051" s="1">
        <v>-2.0</v>
      </c>
      <c r="I6051" s="1" t="s">
        <v>6626</v>
      </c>
      <c r="J6051" s="4"/>
    </row>
    <row r="6052" hidden="1">
      <c r="A6052" s="1" t="s">
        <v>6627</v>
      </c>
      <c r="B6052" s="1">
        <v>498030.0</v>
      </c>
      <c r="C6052" s="1">
        <v>5.0</v>
      </c>
      <c r="D6052" s="1">
        <v>-2.0</v>
      </c>
      <c r="E6052" s="1">
        <f t="shared" si="1"/>
        <v>12</v>
      </c>
      <c r="F6052" s="1" t="str">
        <f>VLOOKUP(E6052,State_code!$B$1:$C$56, 2, FALSE)</f>
        <v>FL</v>
      </c>
      <c r="G6052" s="1">
        <v>1225.0</v>
      </c>
      <c r="H6052" s="1">
        <v>-2.0</v>
      </c>
      <c r="I6052" s="1" t="s">
        <v>6627</v>
      </c>
      <c r="J6052" s="4"/>
    </row>
    <row r="6053" hidden="1">
      <c r="A6053" s="1" t="s">
        <v>6628</v>
      </c>
      <c r="B6053" s="1">
        <v>498049.0</v>
      </c>
      <c r="C6053" s="1">
        <v>3.0</v>
      </c>
      <c r="D6053" s="1">
        <v>-2.0</v>
      </c>
      <c r="E6053" s="1">
        <f t="shared" si="1"/>
        <v>26</v>
      </c>
      <c r="F6053" s="1" t="str">
        <f>VLOOKUP(E6053,State_code!$B$1:$C$56, 2, FALSE)</f>
        <v>MI</v>
      </c>
      <c r="G6053" s="1">
        <v>2612.0</v>
      </c>
      <c r="H6053" s="1">
        <v>-2.0</v>
      </c>
      <c r="I6053" s="1" t="s">
        <v>6628</v>
      </c>
    </row>
    <row r="6054" hidden="1">
      <c r="A6054" s="1" t="s">
        <v>6629</v>
      </c>
      <c r="B6054" s="1">
        <v>498076.0</v>
      </c>
      <c r="C6054" s="1">
        <v>5.0</v>
      </c>
      <c r="D6054" s="1">
        <v>-2.0</v>
      </c>
      <c r="E6054" s="1">
        <f t="shared" si="1"/>
        <v>12</v>
      </c>
      <c r="F6054" s="1" t="str">
        <f>VLOOKUP(E6054,State_code!$B$1:$C$56, 2, FALSE)</f>
        <v>FL</v>
      </c>
      <c r="G6054" s="1">
        <v>1217.0</v>
      </c>
      <c r="H6054" s="1">
        <v>-2.0</v>
      </c>
      <c r="I6054" s="1" t="s">
        <v>6629</v>
      </c>
    </row>
    <row r="6055" hidden="1">
      <c r="A6055" s="1" t="s">
        <v>6630</v>
      </c>
      <c r="B6055" s="1">
        <v>498085.0</v>
      </c>
      <c r="C6055" s="1">
        <v>5.0</v>
      </c>
      <c r="D6055" s="1">
        <v>-2.0</v>
      </c>
      <c r="E6055" s="1">
        <f t="shared" si="1"/>
        <v>12</v>
      </c>
      <c r="F6055" s="1" t="str">
        <f>VLOOKUP(E6055,State_code!$B$1:$C$56, 2, FALSE)</f>
        <v>FL</v>
      </c>
      <c r="G6055" s="1">
        <v>1203.0</v>
      </c>
      <c r="H6055" s="1">
        <v>-2.0</v>
      </c>
      <c r="I6055" s="1" t="s">
        <v>6630</v>
      </c>
    </row>
    <row r="6056" hidden="1">
      <c r="A6056" s="1" t="s">
        <v>6631</v>
      </c>
      <c r="B6056" s="1">
        <v>498094.0</v>
      </c>
      <c r="C6056" s="1">
        <v>5.0</v>
      </c>
      <c r="D6056" s="1">
        <v>-2.0</v>
      </c>
      <c r="E6056" s="1">
        <f t="shared" si="1"/>
        <v>51</v>
      </c>
      <c r="F6056" s="1" t="str">
        <f>VLOOKUP(E6056,State_code!$B$1:$C$56, 2, FALSE)</f>
        <v>VA</v>
      </c>
      <c r="G6056" s="1">
        <v>5104.0</v>
      </c>
      <c r="H6056" s="1">
        <v>-2.0</v>
      </c>
      <c r="I6056" s="1" t="s">
        <v>6631</v>
      </c>
    </row>
    <row r="6057" hidden="1">
      <c r="A6057" s="1" t="s">
        <v>6632</v>
      </c>
      <c r="B6057" s="1">
        <v>498100.0</v>
      </c>
      <c r="C6057" s="1">
        <v>5.0</v>
      </c>
      <c r="D6057" s="1">
        <v>-2.0</v>
      </c>
      <c r="E6057" s="1">
        <f t="shared" si="1"/>
        <v>45</v>
      </c>
      <c r="F6057" s="1" t="str">
        <f>VLOOKUP(E6057,State_code!$B$1:$C$56, 2, FALSE)</f>
        <v>SC</v>
      </c>
      <c r="G6057" s="1">
        <v>4507.0</v>
      </c>
      <c r="H6057" s="1">
        <v>-2.0</v>
      </c>
      <c r="I6057" s="1" t="s">
        <v>6632</v>
      </c>
    </row>
    <row r="6058" hidden="1">
      <c r="A6058" s="1" t="s">
        <v>6633</v>
      </c>
      <c r="B6058" s="1">
        <v>498119.0</v>
      </c>
      <c r="C6058" s="1">
        <v>5.0</v>
      </c>
      <c r="D6058" s="1">
        <v>-2.0</v>
      </c>
      <c r="E6058" s="1">
        <f t="shared" si="1"/>
        <v>37</v>
      </c>
      <c r="F6058" s="1" t="str">
        <f>VLOOKUP(E6058,State_code!$B$1:$C$56, 2, FALSE)</f>
        <v>NC</v>
      </c>
      <c r="G6058" s="1">
        <v>3711.0</v>
      </c>
      <c r="H6058" s="1">
        <v>-2.0</v>
      </c>
      <c r="I6058" s="1" t="s">
        <v>6633</v>
      </c>
    </row>
    <row r="6059" hidden="1">
      <c r="A6059" s="1" t="s">
        <v>6634</v>
      </c>
      <c r="B6059" s="1">
        <v>498234.0</v>
      </c>
      <c r="C6059" s="1">
        <v>5.0</v>
      </c>
      <c r="D6059" s="1">
        <v>-2.0</v>
      </c>
      <c r="E6059" s="1">
        <f t="shared" si="1"/>
        <v>12</v>
      </c>
      <c r="F6059" s="1" t="str">
        <f>VLOOKUP(E6059,State_code!$B$1:$C$56, 2, FALSE)</f>
        <v>FL</v>
      </c>
      <c r="G6059" s="1">
        <v>1224.0</v>
      </c>
      <c r="H6059" s="1">
        <v>-2.0</v>
      </c>
      <c r="I6059" s="1" t="s">
        <v>6634</v>
      </c>
    </row>
    <row r="6060" hidden="1">
      <c r="A6060" s="1" t="s">
        <v>6635</v>
      </c>
      <c r="B6060" s="1">
        <v>498243.0</v>
      </c>
      <c r="C6060" s="1">
        <v>6.0</v>
      </c>
      <c r="D6060" s="1">
        <v>-2.0</v>
      </c>
      <c r="E6060" s="1">
        <f t="shared" si="1"/>
        <v>4</v>
      </c>
      <c r="F6060" s="1" t="str">
        <f>VLOOKUP(E6060,State_code!$B$1:$C$56, 2, FALSE)</f>
        <v>AZ</v>
      </c>
      <c r="G6060" s="1">
        <v>403.0</v>
      </c>
      <c r="H6060" s="1" t="e">
        <v>#N/A</v>
      </c>
      <c r="I6060" s="1" t="s">
        <v>6635</v>
      </c>
    </row>
    <row r="6061" hidden="1">
      <c r="A6061" s="1" t="s">
        <v>6636</v>
      </c>
      <c r="B6061" s="1">
        <v>498289.0</v>
      </c>
      <c r="C6061" s="1">
        <v>5.0</v>
      </c>
      <c r="D6061" s="1">
        <v>-2.0</v>
      </c>
      <c r="E6061" s="1">
        <f t="shared" si="1"/>
        <v>13</v>
      </c>
      <c r="F6061" s="1" t="str">
        <f>VLOOKUP(E6061,State_code!$B$1:$C$56, 2, FALSE)</f>
        <v>GA</v>
      </c>
      <c r="G6061" s="1">
        <v>1305.0</v>
      </c>
      <c r="H6061" s="1">
        <v>30.0</v>
      </c>
      <c r="I6061" s="1" t="s">
        <v>6636</v>
      </c>
    </row>
    <row r="6062" hidden="1">
      <c r="A6062" s="1" t="s">
        <v>6637</v>
      </c>
      <c r="B6062" s="1">
        <v>498298.0</v>
      </c>
      <c r="C6062" s="1">
        <v>4.0</v>
      </c>
      <c r="D6062" s="1">
        <v>-2.0</v>
      </c>
      <c r="E6062" s="1">
        <f t="shared" si="1"/>
        <v>27</v>
      </c>
      <c r="F6062" s="1" t="str">
        <f>VLOOKUP(E6062,State_code!$B$1:$C$56, 2, FALSE)</f>
        <v>MN</v>
      </c>
      <c r="G6062" s="1">
        <v>2704.0</v>
      </c>
      <c r="H6062" s="1">
        <v>-2.0</v>
      </c>
      <c r="I6062" s="1" t="s">
        <v>6637</v>
      </c>
    </row>
    <row r="6063" hidden="1">
      <c r="A6063" s="1" t="s">
        <v>6477</v>
      </c>
      <c r="B6063" s="1">
        <v>498322.0</v>
      </c>
      <c r="C6063" s="1">
        <v>6.0</v>
      </c>
      <c r="D6063" s="1">
        <v>-2.0</v>
      </c>
      <c r="E6063" s="1">
        <f t="shared" si="1"/>
        <v>4</v>
      </c>
      <c r="F6063" s="1" t="str">
        <f>VLOOKUP(E6063,State_code!$B$1:$C$56, 2, FALSE)</f>
        <v>AZ</v>
      </c>
      <c r="G6063" s="1">
        <v>407.0</v>
      </c>
      <c r="H6063" s="1">
        <v>-2.0</v>
      </c>
      <c r="I6063" s="1" t="s">
        <v>6477</v>
      </c>
    </row>
    <row r="6064" hidden="1">
      <c r="A6064" s="1" t="s">
        <v>6638</v>
      </c>
      <c r="B6064" s="1">
        <v>498331.0</v>
      </c>
      <c r="C6064" s="1">
        <v>8.0</v>
      </c>
      <c r="D6064" s="1">
        <v>-2.0</v>
      </c>
      <c r="E6064" s="1">
        <f t="shared" si="1"/>
        <v>6</v>
      </c>
      <c r="F6064" s="1" t="str">
        <f>VLOOKUP(E6064,State_code!$B$1:$C$56, 2, FALSE)</f>
        <v>CA</v>
      </c>
      <c r="G6064" s="1">
        <v>611.0</v>
      </c>
      <c r="H6064" s="1">
        <v>-2.0</v>
      </c>
      <c r="I6064" s="1" t="s">
        <v>6638</v>
      </c>
    </row>
    <row r="6065" hidden="1">
      <c r="A6065" s="1" t="s">
        <v>6639</v>
      </c>
      <c r="B6065" s="1">
        <v>498340.0</v>
      </c>
      <c r="C6065" s="1">
        <v>5.0</v>
      </c>
      <c r="D6065" s="1">
        <v>-2.0</v>
      </c>
      <c r="E6065" s="1">
        <f t="shared" si="1"/>
        <v>12</v>
      </c>
      <c r="F6065" s="1" t="str">
        <f>VLOOKUP(E6065,State_code!$B$1:$C$56, 2, FALSE)</f>
        <v>FL</v>
      </c>
      <c r="G6065" s="1">
        <v>1220.0</v>
      </c>
      <c r="H6065" s="1">
        <v>-2.0</v>
      </c>
      <c r="I6065" s="1" t="s">
        <v>6639</v>
      </c>
    </row>
    <row r="6066" hidden="1">
      <c r="A6066" s="1" t="s">
        <v>3729</v>
      </c>
      <c r="B6066" s="1">
        <v>498359.0</v>
      </c>
      <c r="C6066" s="1">
        <v>2.0</v>
      </c>
      <c r="D6066" s="1">
        <v>-2.0</v>
      </c>
      <c r="E6066" s="1">
        <f t="shared" si="1"/>
        <v>42</v>
      </c>
      <c r="F6066" s="1" t="str">
        <f>VLOOKUP(E6066,State_code!$B$1:$C$56, 2, FALSE)</f>
        <v>PA</v>
      </c>
      <c r="G6066" s="1">
        <v>4204.0</v>
      </c>
      <c r="H6066" s="1">
        <v>-2.0</v>
      </c>
      <c r="I6066" s="1" t="s">
        <v>3729</v>
      </c>
    </row>
    <row r="6067" hidden="1">
      <c r="A6067" s="1" t="s">
        <v>6640</v>
      </c>
      <c r="B6067" s="1">
        <v>498368.0</v>
      </c>
      <c r="C6067" s="1">
        <v>5.0</v>
      </c>
      <c r="D6067" s="1">
        <v>-2.0</v>
      </c>
      <c r="E6067" s="1">
        <f t="shared" si="1"/>
        <v>47</v>
      </c>
      <c r="F6067" s="1" t="str">
        <f>VLOOKUP(E6067,State_code!$B$1:$C$56, 2, FALSE)</f>
        <v>TN</v>
      </c>
      <c r="G6067" s="1">
        <v>4709.0</v>
      </c>
      <c r="H6067" s="1">
        <v>-2.0</v>
      </c>
      <c r="I6067" s="1" t="s">
        <v>6640</v>
      </c>
    </row>
    <row r="6068" hidden="1">
      <c r="A6068" s="1" t="s">
        <v>6641</v>
      </c>
      <c r="B6068" s="1">
        <v>498377.0</v>
      </c>
      <c r="C6068" s="1">
        <v>5.0</v>
      </c>
      <c r="D6068" s="1">
        <v>-2.0</v>
      </c>
      <c r="E6068" s="1">
        <f t="shared" si="1"/>
        <v>12</v>
      </c>
      <c r="F6068" s="1" t="str">
        <f>VLOOKUP(E6068,State_code!$B$1:$C$56, 2, FALSE)</f>
        <v>FL</v>
      </c>
      <c r="G6068" s="1">
        <v>1212.0</v>
      </c>
      <c r="H6068" s="1">
        <v>-2.0</v>
      </c>
      <c r="I6068" s="1" t="s">
        <v>6641</v>
      </c>
    </row>
    <row r="6069" hidden="1">
      <c r="A6069" s="1" t="s">
        <v>6642</v>
      </c>
      <c r="B6069" s="1">
        <v>498386.0</v>
      </c>
      <c r="C6069" s="1">
        <v>5.0</v>
      </c>
      <c r="D6069" s="1">
        <v>-2.0</v>
      </c>
      <c r="E6069" s="1">
        <f t="shared" si="1"/>
        <v>54</v>
      </c>
      <c r="F6069" s="1" t="str">
        <f>VLOOKUP(E6069,State_code!$B$1:$C$56, 2, FALSE)</f>
        <v>WV</v>
      </c>
      <c r="G6069" s="1">
        <v>5401.0</v>
      </c>
      <c r="H6069" s="1">
        <v>-2.0</v>
      </c>
      <c r="I6069" s="1" t="s">
        <v>6642</v>
      </c>
    </row>
    <row r="6070" hidden="1">
      <c r="A6070" s="1" t="s">
        <v>6643</v>
      </c>
      <c r="B6070" s="1">
        <v>498401.0</v>
      </c>
      <c r="C6070" s="1">
        <v>5.0</v>
      </c>
      <c r="D6070" s="1">
        <v>-2.0</v>
      </c>
      <c r="E6070" s="1">
        <f t="shared" si="1"/>
        <v>21</v>
      </c>
      <c r="F6070" s="1" t="str">
        <f>VLOOKUP(E6070,State_code!$B$1:$C$56, 2, FALSE)</f>
        <v>KY</v>
      </c>
      <c r="G6070" s="1">
        <v>2105.0</v>
      </c>
      <c r="H6070" s="1">
        <v>-2.0</v>
      </c>
      <c r="I6070" s="1" t="s">
        <v>6643</v>
      </c>
    </row>
    <row r="6071" hidden="1">
      <c r="A6071" s="1" t="s">
        <v>6644</v>
      </c>
      <c r="B6071" s="1">
        <v>498410.0</v>
      </c>
      <c r="C6071" s="1">
        <v>6.0</v>
      </c>
      <c r="D6071" s="1">
        <v>-2.0</v>
      </c>
      <c r="E6071" s="1">
        <f t="shared" si="1"/>
        <v>48</v>
      </c>
      <c r="F6071" s="1" t="str">
        <f>VLOOKUP(E6071,State_code!$B$1:$C$56, 2, FALSE)</f>
        <v>TX</v>
      </c>
      <c r="G6071" s="1">
        <v>4818.0</v>
      </c>
      <c r="H6071" s="1">
        <v>-2.0</v>
      </c>
      <c r="I6071" s="1" t="s">
        <v>6644</v>
      </c>
    </row>
    <row r="6072" hidden="1">
      <c r="A6072" s="1" t="s">
        <v>6645</v>
      </c>
      <c r="B6072" s="1">
        <v>498447.0</v>
      </c>
      <c r="C6072" s="1">
        <v>5.0</v>
      </c>
      <c r="D6072" s="1">
        <v>-2.0</v>
      </c>
      <c r="E6072" s="1">
        <f t="shared" si="1"/>
        <v>51</v>
      </c>
      <c r="F6072" s="1" t="str">
        <f>VLOOKUP(E6072,State_code!$B$1:$C$56, 2, FALSE)</f>
        <v>VA</v>
      </c>
      <c r="G6072" s="1">
        <v>5108.0</v>
      </c>
      <c r="H6072" s="1">
        <v>-2.0</v>
      </c>
      <c r="I6072" s="1" t="s">
        <v>6645</v>
      </c>
    </row>
    <row r="6073" hidden="1">
      <c r="A6073" s="1" t="s">
        <v>6646</v>
      </c>
      <c r="B6073" s="1">
        <v>498456.0</v>
      </c>
      <c r="C6073" s="1">
        <v>8.0</v>
      </c>
      <c r="D6073" s="1">
        <v>-2.0</v>
      </c>
      <c r="E6073" s="1">
        <f t="shared" si="1"/>
        <v>6</v>
      </c>
      <c r="F6073" s="1" t="str">
        <f>VLOOKUP(E6073,State_code!$B$1:$C$56, 2, FALSE)</f>
        <v>CA</v>
      </c>
      <c r="G6073" s="1">
        <v>635.0</v>
      </c>
      <c r="H6073" s="1">
        <v>-2.0</v>
      </c>
      <c r="I6073" s="1" t="s">
        <v>6646</v>
      </c>
    </row>
    <row r="6074" hidden="1">
      <c r="A6074" s="1" t="s">
        <v>6647</v>
      </c>
      <c r="B6074" s="1">
        <v>498465.0</v>
      </c>
      <c r="C6074" s="1">
        <v>6.0</v>
      </c>
      <c r="D6074" s="1">
        <v>-2.0</v>
      </c>
      <c r="E6074" s="1">
        <f t="shared" si="1"/>
        <v>4</v>
      </c>
      <c r="F6074" s="1" t="str">
        <f>VLOOKUP(E6074,State_code!$B$1:$C$56, 2, FALSE)</f>
        <v>AZ</v>
      </c>
      <c r="G6074" s="1">
        <v>403.0</v>
      </c>
      <c r="H6074" s="1" t="e">
        <v>#N/A</v>
      </c>
      <c r="I6074" s="1" t="s">
        <v>6647</v>
      </c>
    </row>
    <row r="6075" hidden="1">
      <c r="A6075" s="1" t="s">
        <v>6648</v>
      </c>
      <c r="B6075" s="1">
        <v>498474.0</v>
      </c>
      <c r="C6075" s="1">
        <v>6.0</v>
      </c>
      <c r="D6075" s="1">
        <v>-2.0</v>
      </c>
      <c r="E6075" s="1">
        <f t="shared" si="1"/>
        <v>48</v>
      </c>
      <c r="F6075" s="1" t="str">
        <f>VLOOKUP(E6075,State_code!$B$1:$C$56, 2, FALSE)</f>
        <v>TX</v>
      </c>
      <c r="G6075" s="1">
        <v>4818.0</v>
      </c>
      <c r="H6075" s="1">
        <v>-2.0</v>
      </c>
      <c r="I6075" s="1" t="s">
        <v>6648</v>
      </c>
    </row>
    <row r="6076" hidden="1">
      <c r="A6076" s="1" t="s">
        <v>6649</v>
      </c>
      <c r="B6076" s="1">
        <v>498483.0</v>
      </c>
      <c r="C6076" s="1">
        <v>5.0</v>
      </c>
      <c r="D6076" s="1">
        <v>-2.0</v>
      </c>
      <c r="E6076" s="1">
        <f t="shared" si="1"/>
        <v>21</v>
      </c>
      <c r="F6076" s="1" t="str">
        <f>VLOOKUP(E6076,State_code!$B$1:$C$56, 2, FALSE)</f>
        <v>KY</v>
      </c>
      <c r="G6076" s="1">
        <v>2105.0</v>
      </c>
      <c r="H6076" s="1">
        <v>-2.0</v>
      </c>
      <c r="I6076" s="1" t="s">
        <v>6649</v>
      </c>
    </row>
    <row r="6077" hidden="1">
      <c r="A6077" s="1" t="s">
        <v>5145</v>
      </c>
      <c r="B6077" s="1">
        <v>498553.0</v>
      </c>
      <c r="C6077" s="1">
        <v>3.0</v>
      </c>
      <c r="D6077" s="1">
        <v>-2.0</v>
      </c>
      <c r="E6077" s="1">
        <f t="shared" si="1"/>
        <v>17</v>
      </c>
      <c r="F6077" s="1" t="str">
        <f>VLOOKUP(E6077,State_code!$B$1:$C$56, 2, FALSE)</f>
        <v>IL</v>
      </c>
      <c r="G6077" s="1">
        <v>1707.0</v>
      </c>
      <c r="H6077" s="1">
        <v>-2.0</v>
      </c>
      <c r="I6077" s="1" t="s">
        <v>5145</v>
      </c>
    </row>
    <row r="6078" hidden="1">
      <c r="A6078" s="1" t="s">
        <v>6650</v>
      </c>
      <c r="B6078" s="1">
        <v>498562.0</v>
      </c>
      <c r="C6078" s="1">
        <v>2.0</v>
      </c>
      <c r="D6078" s="1">
        <v>-2.0</v>
      </c>
      <c r="E6078" s="1">
        <f t="shared" si="1"/>
        <v>42</v>
      </c>
      <c r="F6078" s="1" t="str">
        <f>VLOOKUP(E6078,State_code!$B$1:$C$56, 2, FALSE)</f>
        <v>PA</v>
      </c>
      <c r="G6078" s="1">
        <v>4209.0</v>
      </c>
      <c r="H6078" s="1">
        <v>-2.0</v>
      </c>
      <c r="I6078" s="1" t="s">
        <v>6650</v>
      </c>
    </row>
    <row r="6079" hidden="1">
      <c r="A6079" s="1" t="s">
        <v>6651</v>
      </c>
      <c r="B6079" s="1">
        <v>498571.0</v>
      </c>
      <c r="C6079" s="1">
        <v>2.0</v>
      </c>
      <c r="D6079" s="1">
        <v>18.0</v>
      </c>
      <c r="E6079" s="1">
        <f t="shared" si="1"/>
        <v>42</v>
      </c>
      <c r="F6079" s="1" t="str">
        <f>VLOOKUP(E6079,State_code!$B$1:$C$56, 2, FALSE)</f>
        <v>PA</v>
      </c>
      <c r="G6079" s="1">
        <v>4214.0</v>
      </c>
      <c r="H6079" s="1">
        <v>-2.0</v>
      </c>
      <c r="I6079" s="1" t="s">
        <v>6651</v>
      </c>
    </row>
    <row r="6080" hidden="1">
      <c r="A6080" s="1" t="s">
        <v>6652</v>
      </c>
      <c r="B6080" s="1">
        <v>498669.0</v>
      </c>
      <c r="C6080" s="1">
        <v>7.0</v>
      </c>
      <c r="D6080" s="1">
        <v>-2.0</v>
      </c>
      <c r="E6080" s="1">
        <f t="shared" si="1"/>
        <v>30</v>
      </c>
      <c r="F6080" s="1" t="str">
        <f>VLOOKUP(E6080,State_code!$B$1:$C$56, 2, FALSE)</f>
        <v>MT</v>
      </c>
      <c r="G6080" s="1">
        <v>3002.0</v>
      </c>
      <c r="H6080" s="1">
        <v>-2.0</v>
      </c>
      <c r="I6080" s="1" t="s">
        <v>6652</v>
      </c>
    </row>
    <row r="6081" hidden="1">
      <c r="A6081" s="1" t="s">
        <v>6653</v>
      </c>
      <c r="B6081" s="1">
        <v>498696.0</v>
      </c>
      <c r="C6081" s="1">
        <v>5.0</v>
      </c>
      <c r="D6081" s="1">
        <v>-2.0</v>
      </c>
      <c r="E6081" s="1">
        <f t="shared" si="1"/>
        <v>13</v>
      </c>
      <c r="F6081" s="1" t="str">
        <f>VLOOKUP(E6081,State_code!$B$1:$C$56, 2, FALSE)</f>
        <v>GA</v>
      </c>
      <c r="G6081" s="1">
        <v>1309.0</v>
      </c>
      <c r="H6081" s="1">
        <v>-2.0</v>
      </c>
      <c r="I6081" s="1" t="s">
        <v>6653</v>
      </c>
    </row>
    <row r="6082" hidden="1">
      <c r="A6082" s="1" t="s">
        <v>6654</v>
      </c>
      <c r="B6082" s="1">
        <v>498739.0</v>
      </c>
      <c r="C6082" s="1">
        <v>2.0</v>
      </c>
      <c r="D6082" s="1">
        <v>-2.0</v>
      </c>
      <c r="E6082" s="1">
        <f t="shared" si="1"/>
        <v>42</v>
      </c>
      <c r="F6082" s="1" t="str">
        <f>VLOOKUP(E6082,State_code!$B$1:$C$56, 2, FALSE)</f>
        <v>PA</v>
      </c>
      <c r="G6082" s="1">
        <v>4207.0</v>
      </c>
      <c r="H6082" s="1">
        <v>-2.0</v>
      </c>
      <c r="I6082" s="1" t="s">
        <v>6654</v>
      </c>
    </row>
    <row r="6083" hidden="1">
      <c r="A6083" s="1" t="s">
        <v>6655</v>
      </c>
      <c r="B6083" s="1">
        <v>498748.0</v>
      </c>
      <c r="C6083" s="1">
        <v>8.0</v>
      </c>
      <c r="D6083" s="1">
        <v>-2.0</v>
      </c>
      <c r="E6083" s="1">
        <f t="shared" si="1"/>
        <v>6</v>
      </c>
      <c r="F6083" s="1" t="str">
        <f>VLOOKUP(E6083,State_code!$B$1:$C$56, 2, FALSE)</f>
        <v>CA</v>
      </c>
      <c r="G6083" s="1">
        <v>647.0</v>
      </c>
      <c r="H6083" s="1">
        <v>-2.0</v>
      </c>
      <c r="I6083" s="1" t="s">
        <v>6655</v>
      </c>
    </row>
    <row r="6084" hidden="1">
      <c r="A6084" s="1" t="s">
        <v>6656</v>
      </c>
      <c r="B6084" s="1">
        <v>498757.0</v>
      </c>
      <c r="C6084" s="1">
        <v>5.0</v>
      </c>
      <c r="D6084" s="1">
        <v>-2.0</v>
      </c>
      <c r="E6084" s="1">
        <f t="shared" si="1"/>
        <v>51</v>
      </c>
      <c r="F6084" s="1" t="str">
        <f>VLOOKUP(E6084,State_code!$B$1:$C$56, 2, FALSE)</f>
        <v>VA</v>
      </c>
      <c r="G6084" s="1">
        <v>5105.0</v>
      </c>
      <c r="H6084" s="1">
        <v>-2.0</v>
      </c>
      <c r="I6084" s="1" t="s">
        <v>6656</v>
      </c>
    </row>
    <row r="6085" hidden="1">
      <c r="A6085" s="1" t="s">
        <v>6657</v>
      </c>
      <c r="B6085" s="1">
        <v>498766.0</v>
      </c>
      <c r="C6085" s="1">
        <v>4.0</v>
      </c>
      <c r="D6085" s="1">
        <v>-2.0</v>
      </c>
      <c r="E6085" s="1">
        <f t="shared" si="1"/>
        <v>20</v>
      </c>
      <c r="F6085" s="1" t="str">
        <f>VLOOKUP(E6085,State_code!$B$1:$C$56, 2, FALSE)</f>
        <v>KS</v>
      </c>
      <c r="G6085" s="1">
        <v>2004.0</v>
      </c>
      <c r="H6085" s="1">
        <v>-2.0</v>
      </c>
      <c r="I6085" s="1" t="s">
        <v>6657</v>
      </c>
    </row>
    <row r="6086" hidden="1">
      <c r="A6086" s="1" t="s">
        <v>6658</v>
      </c>
      <c r="B6086" s="1">
        <v>498775.0</v>
      </c>
      <c r="C6086" s="1">
        <v>5.0</v>
      </c>
      <c r="D6086" s="1">
        <v>-2.0</v>
      </c>
      <c r="E6086" s="1">
        <f t="shared" si="1"/>
        <v>13</v>
      </c>
      <c r="F6086" s="1" t="str">
        <f>VLOOKUP(E6086,State_code!$B$1:$C$56, 2, FALSE)</f>
        <v>GA</v>
      </c>
      <c r="G6086" s="1">
        <v>1305.0</v>
      </c>
      <c r="H6086" s="1">
        <v>-2.0</v>
      </c>
      <c r="I6086" s="1" t="s">
        <v>6658</v>
      </c>
    </row>
    <row r="6087" hidden="1">
      <c r="A6087" s="1" t="s">
        <v>6659</v>
      </c>
      <c r="B6087" s="1">
        <v>498784.0</v>
      </c>
      <c r="C6087" s="1">
        <v>5.0</v>
      </c>
      <c r="D6087" s="1">
        <v>-2.0</v>
      </c>
      <c r="E6087" s="1">
        <f t="shared" si="1"/>
        <v>28</v>
      </c>
      <c r="F6087" s="1" t="str">
        <f>VLOOKUP(E6087,State_code!$B$1:$C$56, 2, FALSE)</f>
        <v>MS</v>
      </c>
      <c r="G6087" s="1">
        <v>2802.0</v>
      </c>
      <c r="H6087" s="1">
        <v>-2.0</v>
      </c>
      <c r="I6087" s="1" t="s">
        <v>6659</v>
      </c>
    </row>
    <row r="6088" hidden="1">
      <c r="A6088" s="1" t="s">
        <v>6660</v>
      </c>
      <c r="B6088" s="1">
        <v>498793.0</v>
      </c>
      <c r="C6088" s="1">
        <v>2.0</v>
      </c>
      <c r="D6088" s="1">
        <v>-2.0</v>
      </c>
      <c r="E6088" s="1">
        <f t="shared" si="1"/>
        <v>10</v>
      </c>
      <c r="F6088" s="1" t="str">
        <f>VLOOKUP(E6088,State_code!$B$1:$C$56, 2, FALSE)</f>
        <v>DE</v>
      </c>
      <c r="G6088" s="1">
        <v>1000.0</v>
      </c>
      <c r="H6088" s="1">
        <v>-2.0</v>
      </c>
      <c r="I6088" s="1" t="s">
        <v>6660</v>
      </c>
    </row>
    <row r="6089" hidden="1">
      <c r="A6089" s="1" t="s">
        <v>6661</v>
      </c>
      <c r="B6089" s="1">
        <v>498809.0</v>
      </c>
      <c r="C6089" s="1">
        <v>2.0</v>
      </c>
      <c r="D6089" s="1">
        <v>-2.0</v>
      </c>
      <c r="E6089" s="1">
        <f t="shared" si="1"/>
        <v>36</v>
      </c>
      <c r="F6089" s="1" t="str">
        <f>VLOOKUP(E6089,State_code!$B$1:$C$56, 2, FALSE)</f>
        <v>NY</v>
      </c>
      <c r="G6089" s="1">
        <v>3610.0</v>
      </c>
      <c r="H6089" s="1">
        <v>80.0</v>
      </c>
      <c r="I6089" s="1" t="s">
        <v>6661</v>
      </c>
    </row>
    <row r="6090" hidden="1">
      <c r="A6090" s="1" t="s">
        <v>6662</v>
      </c>
      <c r="B6090" s="1">
        <v>498818.0</v>
      </c>
      <c r="C6090" s="1">
        <v>2.0</v>
      </c>
      <c r="D6090" s="1">
        <v>-2.0</v>
      </c>
      <c r="E6090" s="1">
        <f t="shared" si="1"/>
        <v>42</v>
      </c>
      <c r="F6090" s="1" t="str">
        <f>VLOOKUP(E6090,State_code!$B$1:$C$56, 2, FALSE)</f>
        <v>PA</v>
      </c>
      <c r="G6090" s="1">
        <v>4211.0</v>
      </c>
      <c r="H6090" s="1">
        <v>-2.0</v>
      </c>
      <c r="I6090" s="1" t="s">
        <v>6662</v>
      </c>
    </row>
    <row r="6091" hidden="1">
      <c r="A6091" s="1" t="s">
        <v>6663</v>
      </c>
      <c r="B6091" s="1">
        <v>498827.0</v>
      </c>
      <c r="C6091" s="1">
        <v>5.0</v>
      </c>
      <c r="D6091" s="1">
        <v>-2.0</v>
      </c>
      <c r="E6091" s="1">
        <f t="shared" si="1"/>
        <v>12</v>
      </c>
      <c r="F6091" s="1" t="str">
        <f>VLOOKUP(E6091,State_code!$B$1:$C$56, 2, FALSE)</f>
        <v>FL</v>
      </c>
      <c r="G6091" s="1">
        <v>1223.0</v>
      </c>
      <c r="H6091" s="1">
        <v>-2.0</v>
      </c>
      <c r="I6091" s="1" t="s">
        <v>6663</v>
      </c>
    </row>
    <row r="6092" hidden="1">
      <c r="A6092" s="1" t="s">
        <v>6664</v>
      </c>
      <c r="B6092" s="1">
        <v>498836.0</v>
      </c>
      <c r="C6092" s="1">
        <v>8.0</v>
      </c>
      <c r="D6092" s="1">
        <v>-2.0</v>
      </c>
      <c r="E6092" s="1">
        <f t="shared" si="1"/>
        <v>6</v>
      </c>
      <c r="F6092" s="1" t="str">
        <f>VLOOKUP(E6092,State_code!$B$1:$C$56, 2, FALSE)</f>
        <v>CA</v>
      </c>
      <c r="G6092" s="1">
        <v>652.0</v>
      </c>
      <c r="H6092" s="1">
        <v>-2.0</v>
      </c>
      <c r="I6092" s="1" t="s">
        <v>6664</v>
      </c>
    </row>
    <row r="6093" hidden="1">
      <c r="A6093" s="1" t="s">
        <v>6665</v>
      </c>
      <c r="B6093" s="1">
        <v>498845.0</v>
      </c>
      <c r="C6093" s="1">
        <v>4.0</v>
      </c>
      <c r="D6093" s="1">
        <v>-2.0</v>
      </c>
      <c r="E6093" s="1">
        <f t="shared" si="1"/>
        <v>20</v>
      </c>
      <c r="F6093" s="1" t="str">
        <f>VLOOKUP(E6093,State_code!$B$1:$C$56, 2, FALSE)</f>
        <v>KS</v>
      </c>
      <c r="G6093" s="1">
        <v>2004.0</v>
      </c>
      <c r="H6093" s="1">
        <v>-2.0</v>
      </c>
      <c r="I6093" s="1" t="s">
        <v>6665</v>
      </c>
    </row>
    <row r="6094" hidden="1">
      <c r="A6094" s="1" t="s">
        <v>6666</v>
      </c>
      <c r="B6094" s="1">
        <v>498854.0</v>
      </c>
      <c r="C6094" s="1">
        <v>5.0</v>
      </c>
      <c r="D6094" s="1">
        <v>-2.0</v>
      </c>
      <c r="E6094" s="1">
        <f t="shared" si="1"/>
        <v>51</v>
      </c>
      <c r="F6094" s="1" t="str">
        <f>VLOOKUP(E6094,State_code!$B$1:$C$56, 2, FALSE)</f>
        <v>VA</v>
      </c>
      <c r="G6094" s="1">
        <v>5104.0</v>
      </c>
      <c r="H6094" s="1">
        <v>-2.0</v>
      </c>
      <c r="I6094" s="1" t="s">
        <v>6666</v>
      </c>
    </row>
    <row r="6095" hidden="1">
      <c r="A6095" s="1" t="s">
        <v>6667</v>
      </c>
      <c r="B6095" s="1">
        <v>498863.0</v>
      </c>
      <c r="C6095" s="1">
        <v>4.0</v>
      </c>
      <c r="D6095" s="1">
        <v>-2.0</v>
      </c>
      <c r="E6095" s="1">
        <f t="shared" si="1"/>
        <v>29</v>
      </c>
      <c r="F6095" s="1" t="str">
        <f>VLOOKUP(E6095,State_code!$B$1:$C$56, 2, FALSE)</f>
        <v>MO</v>
      </c>
      <c r="G6095" s="1">
        <v>2908.0</v>
      </c>
      <c r="H6095" s="1">
        <v>-2.0</v>
      </c>
      <c r="I6095" s="1" t="s">
        <v>6667</v>
      </c>
    </row>
    <row r="6096" hidden="1">
      <c r="A6096" s="1" t="s">
        <v>6668</v>
      </c>
      <c r="B6096" s="1">
        <v>498872.0</v>
      </c>
      <c r="C6096" s="1">
        <v>8.0</v>
      </c>
      <c r="D6096" s="1">
        <v>-2.0</v>
      </c>
      <c r="E6096" s="1">
        <f t="shared" si="1"/>
        <v>6</v>
      </c>
      <c r="F6096" s="1" t="str">
        <f>VLOOKUP(E6096,State_code!$B$1:$C$56, 2, FALSE)</f>
        <v>CA</v>
      </c>
      <c r="G6096" s="1">
        <v>605.0</v>
      </c>
      <c r="H6096" s="1">
        <v>-2.0</v>
      </c>
      <c r="I6096" s="1" t="s">
        <v>6668</v>
      </c>
    </row>
    <row r="6097" hidden="1">
      <c r="A6097" s="1" t="s">
        <v>6669</v>
      </c>
      <c r="B6097" s="1">
        <v>498881.0</v>
      </c>
      <c r="C6097" s="1">
        <v>5.0</v>
      </c>
      <c r="D6097" s="1">
        <v>-2.0</v>
      </c>
      <c r="E6097" s="1">
        <f t="shared" si="1"/>
        <v>37</v>
      </c>
      <c r="F6097" s="1" t="str">
        <f>VLOOKUP(E6097,State_code!$B$1:$C$56, 2, FALSE)</f>
        <v>NC</v>
      </c>
      <c r="G6097" s="1">
        <v>3709.0</v>
      </c>
      <c r="H6097" s="1">
        <v>-2.0</v>
      </c>
      <c r="I6097" s="1" t="s">
        <v>6669</v>
      </c>
    </row>
    <row r="6098" hidden="1">
      <c r="A6098" s="1" t="s">
        <v>6670</v>
      </c>
      <c r="B6098" s="1">
        <v>498890.0</v>
      </c>
      <c r="C6098" s="1">
        <v>6.0</v>
      </c>
      <c r="D6098" s="1">
        <v>-2.0</v>
      </c>
      <c r="E6098" s="1">
        <f t="shared" si="1"/>
        <v>48</v>
      </c>
      <c r="F6098" s="1" t="str">
        <f>VLOOKUP(E6098,State_code!$B$1:$C$56, 2, FALSE)</f>
        <v>TX</v>
      </c>
      <c r="G6098" s="1">
        <v>4817.0</v>
      </c>
      <c r="H6098" s="1">
        <v>-2.0</v>
      </c>
      <c r="I6098" s="1" t="s">
        <v>6670</v>
      </c>
    </row>
    <row r="6099" hidden="1">
      <c r="A6099" s="1" t="s">
        <v>6671</v>
      </c>
      <c r="B6099" s="1">
        <v>498906.0</v>
      </c>
      <c r="C6099" s="1">
        <v>2.0</v>
      </c>
      <c r="D6099" s="1">
        <v>-2.0</v>
      </c>
      <c r="E6099" s="1">
        <f t="shared" si="1"/>
        <v>36</v>
      </c>
      <c r="F6099" s="1" t="str">
        <f>VLOOKUP(E6099,State_code!$B$1:$C$56, 2, FALSE)</f>
        <v>NY</v>
      </c>
      <c r="G6099" s="1">
        <v>3610.0</v>
      </c>
      <c r="H6099" s="1">
        <v>80.0</v>
      </c>
      <c r="I6099" s="1" t="s">
        <v>6671</v>
      </c>
    </row>
    <row r="6100" hidden="1">
      <c r="A6100" s="1" t="s">
        <v>6672</v>
      </c>
      <c r="B6100" s="1">
        <v>498915.0</v>
      </c>
      <c r="C6100" s="1">
        <v>5.0</v>
      </c>
      <c r="D6100" s="1">
        <v>-2.0</v>
      </c>
      <c r="E6100" s="1">
        <f t="shared" si="1"/>
        <v>51</v>
      </c>
      <c r="F6100" s="1" t="str">
        <f>VLOOKUP(E6100,State_code!$B$1:$C$56, 2, FALSE)</f>
        <v>VA</v>
      </c>
      <c r="G6100" s="1">
        <v>5111.0</v>
      </c>
      <c r="H6100" s="1">
        <v>110.0</v>
      </c>
      <c r="I6100" s="1" t="s">
        <v>6672</v>
      </c>
    </row>
    <row r="6101" hidden="1">
      <c r="A6101" s="1" t="s">
        <v>6673</v>
      </c>
      <c r="B6101" s="1">
        <v>498924.0</v>
      </c>
      <c r="C6101" s="1">
        <v>5.0</v>
      </c>
      <c r="D6101" s="1">
        <v>-2.0</v>
      </c>
      <c r="E6101" s="1">
        <f t="shared" si="1"/>
        <v>12</v>
      </c>
      <c r="F6101" s="1" t="str">
        <f>VLOOKUP(E6101,State_code!$B$1:$C$56, 2, FALSE)</f>
        <v>FL</v>
      </c>
      <c r="G6101" s="1">
        <v>1228.0</v>
      </c>
      <c r="H6101" s="1">
        <v>-2.0</v>
      </c>
      <c r="I6101" s="1" t="s">
        <v>6673</v>
      </c>
    </row>
    <row r="6102" hidden="1">
      <c r="A6102" s="1" t="s">
        <v>6674</v>
      </c>
      <c r="B6102" s="1">
        <v>498951.0</v>
      </c>
      <c r="C6102" s="1">
        <v>3.0</v>
      </c>
      <c r="D6102" s="1">
        <v>-2.0</v>
      </c>
      <c r="E6102" s="1">
        <f t="shared" si="1"/>
        <v>18</v>
      </c>
      <c r="F6102" s="1" t="str">
        <f>VLOOKUP(E6102,State_code!$B$1:$C$56, 2, FALSE)</f>
        <v>IN</v>
      </c>
      <c r="G6102" s="1">
        <v>1803.0</v>
      </c>
      <c r="H6102" s="1">
        <v>-2.0</v>
      </c>
      <c r="I6102" s="1" t="s">
        <v>6674</v>
      </c>
    </row>
    <row r="6103" hidden="1">
      <c r="A6103" s="1" t="s">
        <v>6675</v>
      </c>
      <c r="B6103" s="1">
        <v>498960.0</v>
      </c>
      <c r="C6103" s="1">
        <v>3.0</v>
      </c>
      <c r="D6103" s="1">
        <v>-2.0</v>
      </c>
      <c r="E6103" s="1">
        <f t="shared" si="1"/>
        <v>55</v>
      </c>
      <c r="F6103" s="1" t="str">
        <f>VLOOKUP(E6103,State_code!$B$1:$C$56, 2, FALSE)</f>
        <v>WI</v>
      </c>
      <c r="G6103" s="1">
        <v>5503.0</v>
      </c>
      <c r="H6103" s="1">
        <v>-2.0</v>
      </c>
      <c r="I6103" s="1" t="s">
        <v>6675</v>
      </c>
    </row>
    <row r="6104" hidden="1">
      <c r="A6104" s="1" t="s">
        <v>6676</v>
      </c>
      <c r="B6104" s="1">
        <v>498979.0</v>
      </c>
      <c r="C6104" s="1">
        <v>5.0</v>
      </c>
      <c r="D6104" s="1">
        <v>-2.0</v>
      </c>
      <c r="E6104" s="1">
        <f t="shared" si="1"/>
        <v>47</v>
      </c>
      <c r="F6104" s="1" t="str">
        <f>VLOOKUP(E6104,State_code!$B$1:$C$56, 2, FALSE)</f>
        <v>TN</v>
      </c>
      <c r="G6104" s="1">
        <v>4703.0</v>
      </c>
      <c r="H6104" s="1" t="e">
        <v>#N/A</v>
      </c>
      <c r="I6104" s="1" t="s">
        <v>6676</v>
      </c>
    </row>
    <row r="6105" hidden="1">
      <c r="A6105" s="1" t="s">
        <v>6677</v>
      </c>
      <c r="B6105" s="1">
        <v>498988.0</v>
      </c>
      <c r="C6105" s="1">
        <v>5.0</v>
      </c>
      <c r="D6105" s="1">
        <v>-2.0</v>
      </c>
      <c r="E6105" s="1">
        <f t="shared" si="1"/>
        <v>12</v>
      </c>
      <c r="F6105" s="1" t="str">
        <f>VLOOKUP(E6105,State_code!$B$1:$C$56, 2, FALSE)</f>
        <v>FL</v>
      </c>
      <c r="G6105" s="1">
        <v>1208.0</v>
      </c>
      <c r="H6105" s="1" t="e">
        <v>#N/A</v>
      </c>
      <c r="I6105" s="1" t="s">
        <v>6677</v>
      </c>
    </row>
    <row r="6106" hidden="1">
      <c r="A6106" s="1" t="s">
        <v>6678</v>
      </c>
      <c r="B6106" s="1">
        <v>498997.0</v>
      </c>
      <c r="C6106" s="1">
        <v>2.0</v>
      </c>
      <c r="D6106" s="1">
        <v>-2.0</v>
      </c>
      <c r="E6106" s="1">
        <f t="shared" si="1"/>
        <v>42</v>
      </c>
      <c r="F6106" s="1" t="str">
        <f>VLOOKUP(E6106,State_code!$B$1:$C$56, 2, FALSE)</f>
        <v>PA</v>
      </c>
      <c r="G6106" s="1">
        <v>4208.0</v>
      </c>
      <c r="H6106" s="1" t="e">
        <v>#N/A</v>
      </c>
      <c r="I6106" s="1" t="s">
        <v>6678</v>
      </c>
    </row>
    <row r="6107" hidden="1">
      <c r="A6107" s="1" t="s">
        <v>6679</v>
      </c>
      <c r="B6107" s="1">
        <v>499006.0</v>
      </c>
      <c r="C6107" s="1">
        <v>6.0</v>
      </c>
      <c r="D6107" s="1">
        <v>-2.0</v>
      </c>
      <c r="E6107" s="1">
        <f t="shared" si="1"/>
        <v>4</v>
      </c>
      <c r="F6107" s="1" t="str">
        <f>VLOOKUP(E6107,State_code!$B$1:$C$56, 2, FALSE)</f>
        <v>AZ</v>
      </c>
      <c r="G6107" s="1">
        <v>406.0</v>
      </c>
      <c r="H6107" s="1" t="e">
        <v>#N/A</v>
      </c>
      <c r="I6107" s="1" t="s">
        <v>6679</v>
      </c>
    </row>
    <row r="6108" hidden="1">
      <c r="A6108" s="1" t="s">
        <v>6680</v>
      </c>
      <c r="B6108" s="1">
        <v>499015.0</v>
      </c>
      <c r="C6108" s="1">
        <v>5.0</v>
      </c>
      <c r="D6108" s="1">
        <v>-2.0</v>
      </c>
      <c r="E6108" s="1">
        <f t="shared" si="1"/>
        <v>47</v>
      </c>
      <c r="F6108" s="1" t="str">
        <f>VLOOKUP(E6108,State_code!$B$1:$C$56, 2, FALSE)</f>
        <v>TN</v>
      </c>
      <c r="G6108" s="1">
        <v>4702.0</v>
      </c>
      <c r="H6108" s="1" t="e">
        <v>#N/A</v>
      </c>
      <c r="I6108" s="1" t="s">
        <v>6680</v>
      </c>
    </row>
    <row r="6109" hidden="1">
      <c r="A6109" s="1" t="s">
        <v>6681</v>
      </c>
      <c r="B6109" s="1">
        <v>499024.0</v>
      </c>
      <c r="C6109" s="1">
        <v>2.0</v>
      </c>
      <c r="D6109" s="1">
        <v>-2.0</v>
      </c>
      <c r="E6109" s="1">
        <f t="shared" si="1"/>
        <v>42</v>
      </c>
      <c r="F6109" s="1" t="str">
        <f>VLOOKUP(E6109,State_code!$B$1:$C$56, 2, FALSE)</f>
        <v>PA</v>
      </c>
      <c r="G6109" s="1">
        <v>4204.0</v>
      </c>
      <c r="H6109" s="1" t="e">
        <v>#N/A</v>
      </c>
      <c r="I6109" s="1" t="s">
        <v>6681</v>
      </c>
    </row>
    <row r="6110" hidden="1">
      <c r="A6110" s="1" t="s">
        <v>6682</v>
      </c>
      <c r="B6110" s="1">
        <v>499033.0</v>
      </c>
      <c r="C6110" s="1">
        <v>2.0</v>
      </c>
      <c r="D6110" s="1">
        <v>-2.0</v>
      </c>
      <c r="E6110" s="1">
        <f t="shared" si="1"/>
        <v>42</v>
      </c>
      <c r="F6110" s="1" t="str">
        <f>VLOOKUP(E6110,State_code!$B$1:$C$56, 2, FALSE)</f>
        <v>PA</v>
      </c>
      <c r="G6110" s="1">
        <v>4209.0</v>
      </c>
      <c r="H6110" s="1">
        <v>-2.0</v>
      </c>
      <c r="I6110" s="1" t="s">
        <v>6682</v>
      </c>
    </row>
    <row r="6111" hidden="1">
      <c r="A6111" s="1" t="s">
        <v>6683</v>
      </c>
      <c r="B6111" s="1">
        <v>499051.0</v>
      </c>
      <c r="C6111" s="1">
        <v>8.0</v>
      </c>
      <c r="D6111" s="1">
        <v>-2.0</v>
      </c>
      <c r="E6111" s="1">
        <f t="shared" si="1"/>
        <v>41</v>
      </c>
      <c r="F6111" s="1" t="str">
        <f>VLOOKUP(E6111,State_code!$B$1:$C$56, 2, FALSE)</f>
        <v>OR</v>
      </c>
      <c r="G6111" s="1">
        <v>4104.0</v>
      </c>
      <c r="H6111" s="1" t="e">
        <v>#N/A</v>
      </c>
      <c r="I6111" s="1" t="s">
        <v>6683</v>
      </c>
    </row>
    <row r="6112" hidden="1">
      <c r="A6112" s="1" t="s">
        <v>6684</v>
      </c>
      <c r="B6112" s="1">
        <v>499060.0</v>
      </c>
      <c r="C6112" s="1">
        <v>5.0</v>
      </c>
      <c r="D6112" s="1">
        <v>-2.0</v>
      </c>
      <c r="E6112" s="1">
        <f t="shared" si="1"/>
        <v>47</v>
      </c>
      <c r="F6112" s="1" t="str">
        <f>VLOOKUP(E6112,State_code!$B$1:$C$56, 2, FALSE)</f>
        <v>TN</v>
      </c>
      <c r="G6112" s="1">
        <v>4703.0</v>
      </c>
      <c r="H6112" s="1" t="e">
        <v>#N/A</v>
      </c>
      <c r="I6112" s="1" t="s">
        <v>6684</v>
      </c>
    </row>
    <row r="6113" hidden="1">
      <c r="A6113" s="1" t="s">
        <v>6685</v>
      </c>
      <c r="B6113" s="1">
        <v>499079.0</v>
      </c>
      <c r="C6113" s="1">
        <v>6.0</v>
      </c>
      <c r="D6113" s="1">
        <v>-2.0</v>
      </c>
      <c r="E6113" s="1">
        <f t="shared" si="1"/>
        <v>48</v>
      </c>
      <c r="F6113" s="1" t="str">
        <f>VLOOKUP(E6113,State_code!$B$1:$C$56, 2, FALSE)</f>
        <v>TX</v>
      </c>
      <c r="G6113" s="1">
        <v>4832.0</v>
      </c>
      <c r="H6113" s="1">
        <v>-2.0</v>
      </c>
      <c r="I6113" s="1" t="s">
        <v>6685</v>
      </c>
    </row>
    <row r="6114" hidden="1">
      <c r="A6114" s="1" t="s">
        <v>6686</v>
      </c>
      <c r="B6114" s="1">
        <v>499088.0</v>
      </c>
      <c r="C6114" s="1">
        <v>3.0</v>
      </c>
      <c r="D6114" s="1">
        <v>-2.0</v>
      </c>
      <c r="E6114" s="1">
        <f t="shared" si="1"/>
        <v>39</v>
      </c>
      <c r="F6114" s="1" t="str">
        <f>VLOOKUP(E6114,State_code!$B$1:$C$56, 2, FALSE)</f>
        <v>OH</v>
      </c>
      <c r="G6114" s="1">
        <v>3903.0</v>
      </c>
      <c r="H6114" s="1" t="e">
        <v>#N/A</v>
      </c>
      <c r="I6114" s="1" t="s">
        <v>6686</v>
      </c>
    </row>
    <row r="6115" hidden="1">
      <c r="A6115" s="1" t="s">
        <v>6687</v>
      </c>
      <c r="B6115" s="1">
        <v>499103.0</v>
      </c>
      <c r="C6115" s="1">
        <v>8.0</v>
      </c>
      <c r="D6115" s="1">
        <v>-2.0</v>
      </c>
      <c r="E6115" s="1">
        <f t="shared" si="1"/>
        <v>6</v>
      </c>
      <c r="F6115" s="1" t="str">
        <f>VLOOKUP(E6115,State_code!$B$1:$C$56, 2, FALSE)</f>
        <v>CA</v>
      </c>
      <c r="G6115" s="1">
        <v>647.0</v>
      </c>
      <c r="H6115" s="1">
        <v>-2.0</v>
      </c>
      <c r="I6115" s="1" t="s">
        <v>6687</v>
      </c>
    </row>
    <row r="6116" hidden="1">
      <c r="A6116" s="1" t="s">
        <v>6688</v>
      </c>
      <c r="B6116" s="1">
        <v>499112.0</v>
      </c>
      <c r="C6116" s="1">
        <v>9.0</v>
      </c>
      <c r="D6116" s="1">
        <v>-2.0</v>
      </c>
      <c r="E6116" s="1">
        <f t="shared" si="1"/>
        <v>-1</v>
      </c>
      <c r="F6116" s="1" t="str">
        <f>VLOOKUP(E6116,State_code!$B$1:$C$56, 2, FALSE)</f>
        <v>#N/A</v>
      </c>
      <c r="G6116" s="1">
        <v>-2.0</v>
      </c>
      <c r="H6116" s="1" t="e">
        <v>#N/A</v>
      </c>
      <c r="I6116" s="1" t="s">
        <v>6688</v>
      </c>
    </row>
    <row r="6117" hidden="1">
      <c r="A6117" s="1" t="s">
        <v>6689</v>
      </c>
      <c r="B6117" s="1">
        <v>499121.0</v>
      </c>
      <c r="C6117" s="1">
        <v>5.0</v>
      </c>
      <c r="D6117" s="1">
        <v>-2.0</v>
      </c>
      <c r="E6117" s="1">
        <f t="shared" si="1"/>
        <v>47</v>
      </c>
      <c r="F6117" s="1" t="str">
        <f>VLOOKUP(E6117,State_code!$B$1:$C$56, 2, FALSE)</f>
        <v>TN</v>
      </c>
      <c r="G6117" s="1">
        <v>4706.0</v>
      </c>
      <c r="H6117" s="1" t="e">
        <v>#N/A</v>
      </c>
      <c r="I6117" s="1" t="s">
        <v>6689</v>
      </c>
    </row>
    <row r="6118" hidden="1">
      <c r="A6118" s="1" t="s">
        <v>5981</v>
      </c>
      <c r="B6118" s="1">
        <v>499130.0</v>
      </c>
      <c r="C6118" s="1">
        <v>2.0</v>
      </c>
      <c r="D6118" s="1">
        <v>-2.0</v>
      </c>
      <c r="E6118" s="1">
        <f t="shared" si="1"/>
        <v>34</v>
      </c>
      <c r="F6118" s="1" t="str">
        <f>VLOOKUP(E6118,State_code!$B$1:$C$56, 2, FALSE)</f>
        <v>NJ</v>
      </c>
      <c r="G6118" s="1">
        <v>3404.0</v>
      </c>
      <c r="H6118" s="1">
        <v>-2.0</v>
      </c>
      <c r="I6118" s="1" t="s">
        <v>5981</v>
      </c>
    </row>
    <row r="6119" hidden="1">
      <c r="A6119" s="1" t="s">
        <v>6690</v>
      </c>
      <c r="B6119" s="1">
        <v>499149.0</v>
      </c>
      <c r="C6119" s="1">
        <v>5.0</v>
      </c>
      <c r="D6119" s="1">
        <v>-2.0</v>
      </c>
      <c r="E6119" s="1">
        <f t="shared" si="1"/>
        <v>47</v>
      </c>
      <c r="F6119" s="1" t="str">
        <f>VLOOKUP(E6119,State_code!$B$1:$C$56, 2, FALSE)</f>
        <v>TN</v>
      </c>
      <c r="G6119" s="1">
        <v>4706.0</v>
      </c>
      <c r="H6119" s="1">
        <v>-2.0</v>
      </c>
      <c r="I6119" s="1" t="s">
        <v>6690</v>
      </c>
    </row>
    <row r="6120" hidden="1">
      <c r="A6120" s="1" t="s">
        <v>6691</v>
      </c>
      <c r="B6120" s="1">
        <v>499158.0</v>
      </c>
      <c r="C6120" s="1">
        <v>5.0</v>
      </c>
      <c r="D6120" s="1">
        <v>-2.0</v>
      </c>
      <c r="E6120" s="1">
        <f t="shared" si="1"/>
        <v>37</v>
      </c>
      <c r="F6120" s="1" t="str">
        <f>VLOOKUP(E6120,State_code!$B$1:$C$56, 2, FALSE)</f>
        <v>NC</v>
      </c>
      <c r="G6120" s="1">
        <v>3701.0</v>
      </c>
      <c r="H6120" s="1" t="e">
        <v>#N/A</v>
      </c>
      <c r="I6120" s="1" t="s">
        <v>6691</v>
      </c>
    </row>
    <row r="6121" hidden="1">
      <c r="A6121" s="1" t="s">
        <v>6692</v>
      </c>
      <c r="B6121" s="1">
        <v>499167.0</v>
      </c>
      <c r="C6121" s="1">
        <v>5.0</v>
      </c>
      <c r="D6121" s="1">
        <v>-2.0</v>
      </c>
      <c r="E6121" s="1">
        <f t="shared" si="1"/>
        <v>37</v>
      </c>
      <c r="F6121" s="1" t="str">
        <f>VLOOKUP(E6121,State_code!$B$1:$C$56, 2, FALSE)</f>
        <v>NC</v>
      </c>
      <c r="G6121" s="1">
        <v>3713.0</v>
      </c>
      <c r="H6121" s="1" t="e">
        <v>#N/A</v>
      </c>
      <c r="I6121" s="1" t="s">
        <v>6692</v>
      </c>
    </row>
    <row r="6122" hidden="1">
      <c r="A6122" s="1" t="s">
        <v>6693</v>
      </c>
      <c r="B6122" s="1">
        <v>499176.0</v>
      </c>
      <c r="C6122" s="1">
        <v>6.0</v>
      </c>
      <c r="D6122" s="1">
        <v>-2.0</v>
      </c>
      <c r="E6122" s="1">
        <f t="shared" si="1"/>
        <v>48</v>
      </c>
      <c r="F6122" s="1" t="str">
        <f>VLOOKUP(E6122,State_code!$B$1:$C$56, 2, FALSE)</f>
        <v>TX</v>
      </c>
      <c r="G6122" s="1">
        <v>4820.0</v>
      </c>
      <c r="H6122" s="1">
        <v>-2.0</v>
      </c>
      <c r="I6122" s="1" t="s">
        <v>6693</v>
      </c>
    </row>
    <row r="6123" hidden="1">
      <c r="A6123" s="1" t="s">
        <v>6694</v>
      </c>
      <c r="B6123" s="1">
        <v>499185.0</v>
      </c>
      <c r="C6123" s="1">
        <v>3.0</v>
      </c>
      <c r="D6123" s="1">
        <v>-2.0</v>
      </c>
      <c r="E6123" s="1">
        <f t="shared" si="1"/>
        <v>26</v>
      </c>
      <c r="F6123" s="1" t="str">
        <f>VLOOKUP(E6123,State_code!$B$1:$C$56, 2, FALSE)</f>
        <v>MI</v>
      </c>
      <c r="G6123" s="1">
        <v>2603.0</v>
      </c>
      <c r="H6123" s="1">
        <v>-2.0</v>
      </c>
      <c r="I6123" s="1" t="s">
        <v>6694</v>
      </c>
    </row>
    <row r="6124" hidden="1">
      <c r="A6124" s="1" t="s">
        <v>6695</v>
      </c>
      <c r="B6124" s="1">
        <v>499246.0</v>
      </c>
      <c r="C6124" s="1">
        <v>5.0</v>
      </c>
      <c r="D6124" s="1">
        <v>-2.0</v>
      </c>
      <c r="E6124" s="1">
        <f t="shared" si="1"/>
        <v>13</v>
      </c>
      <c r="F6124" s="1" t="str">
        <f>VLOOKUP(E6124,State_code!$B$1:$C$56, 2, FALSE)</f>
        <v>GA</v>
      </c>
      <c r="G6124" s="1">
        <v>1304.0</v>
      </c>
      <c r="H6124" s="1" t="e">
        <v>#N/A</v>
      </c>
      <c r="I6124" s="1" t="s">
        <v>6695</v>
      </c>
    </row>
    <row r="6125" hidden="1">
      <c r="A6125" s="1" t="s">
        <v>6696</v>
      </c>
      <c r="B6125" s="1">
        <v>499255.0</v>
      </c>
      <c r="C6125" s="1">
        <v>2.0</v>
      </c>
      <c r="D6125" s="1">
        <v>-2.0</v>
      </c>
      <c r="E6125" s="1">
        <f t="shared" si="1"/>
        <v>24</v>
      </c>
      <c r="F6125" s="1" t="str">
        <f>VLOOKUP(E6125,State_code!$B$1:$C$56, 2, FALSE)</f>
        <v>MD</v>
      </c>
      <c r="G6125" s="1">
        <v>2402.0</v>
      </c>
      <c r="H6125" s="1">
        <v>-2.0</v>
      </c>
      <c r="I6125" s="1" t="s">
        <v>6696</v>
      </c>
    </row>
    <row r="6126" hidden="1">
      <c r="A6126" s="1" t="s">
        <v>6697</v>
      </c>
      <c r="B6126" s="1">
        <v>499264.0</v>
      </c>
      <c r="C6126" s="1">
        <v>5.0</v>
      </c>
      <c r="D6126" s="1">
        <v>-2.0</v>
      </c>
      <c r="E6126" s="1">
        <f t="shared" si="1"/>
        <v>1</v>
      </c>
      <c r="F6126" s="1" t="str">
        <f>VLOOKUP(E6126,State_code!$B$1:$C$56, 2, FALSE)</f>
        <v>AL</v>
      </c>
      <c r="G6126" s="1">
        <v>101.0</v>
      </c>
      <c r="H6126" s="1" t="e">
        <v>#N/A</v>
      </c>
      <c r="I6126" s="1" t="s">
        <v>6697</v>
      </c>
    </row>
    <row r="6127" hidden="1">
      <c r="A6127" s="1" t="s">
        <v>6698</v>
      </c>
      <c r="B6127" s="1">
        <v>499273.0</v>
      </c>
      <c r="C6127" s="1">
        <v>6.0</v>
      </c>
      <c r="D6127" s="1">
        <v>-2.0</v>
      </c>
      <c r="E6127" s="1">
        <f t="shared" si="1"/>
        <v>48</v>
      </c>
      <c r="F6127" s="1" t="str">
        <f>VLOOKUP(E6127,State_code!$B$1:$C$56, 2, FALSE)</f>
        <v>TX</v>
      </c>
      <c r="G6127" s="1">
        <v>4832.0</v>
      </c>
      <c r="H6127" s="1">
        <v>-2.0</v>
      </c>
      <c r="I6127" s="1" t="s">
        <v>6698</v>
      </c>
    </row>
    <row r="6128" hidden="1">
      <c r="A6128" s="1" t="s">
        <v>6699</v>
      </c>
      <c r="B6128" s="1">
        <v>499282.0</v>
      </c>
      <c r="C6128" s="1">
        <v>5.0</v>
      </c>
      <c r="D6128" s="1">
        <v>-2.0</v>
      </c>
      <c r="E6128" s="1">
        <f t="shared" si="1"/>
        <v>51</v>
      </c>
      <c r="F6128" s="1" t="str">
        <f>VLOOKUP(E6128,State_code!$B$1:$C$56, 2, FALSE)</f>
        <v>VA</v>
      </c>
      <c r="G6128" s="1">
        <v>5109.0</v>
      </c>
      <c r="H6128" s="1">
        <v>-2.0</v>
      </c>
      <c r="I6128" s="1" t="s">
        <v>6699</v>
      </c>
    </row>
    <row r="6129" hidden="1">
      <c r="A6129" s="1" t="s">
        <v>6700</v>
      </c>
      <c r="B6129" s="1">
        <v>499291.0</v>
      </c>
      <c r="C6129" s="1">
        <v>4.0</v>
      </c>
      <c r="D6129" s="1">
        <v>-2.0</v>
      </c>
      <c r="E6129" s="1">
        <f t="shared" si="1"/>
        <v>20</v>
      </c>
      <c r="F6129" s="1" t="str">
        <f>VLOOKUP(E6129,State_code!$B$1:$C$56, 2, FALSE)</f>
        <v>KS</v>
      </c>
      <c r="G6129" s="1">
        <v>2004.0</v>
      </c>
      <c r="H6129" s="1">
        <v>-2.0</v>
      </c>
      <c r="I6129" s="1" t="s">
        <v>6700</v>
      </c>
    </row>
    <row r="6130" hidden="1">
      <c r="A6130" s="1" t="s">
        <v>6701</v>
      </c>
      <c r="B6130" s="1">
        <v>499307.0</v>
      </c>
      <c r="C6130" s="1">
        <v>7.0</v>
      </c>
      <c r="D6130" s="1">
        <v>-2.0</v>
      </c>
      <c r="E6130" s="1">
        <f t="shared" si="1"/>
        <v>49</v>
      </c>
      <c r="F6130" s="1" t="str">
        <f>VLOOKUP(E6130,State_code!$B$1:$C$56, 2, FALSE)</f>
        <v>UT</v>
      </c>
      <c r="G6130" s="1">
        <v>4904.0</v>
      </c>
      <c r="H6130" s="1">
        <v>-2.0</v>
      </c>
      <c r="I6130" s="1" t="s">
        <v>6701</v>
      </c>
    </row>
    <row r="6131" hidden="1">
      <c r="A6131" s="1" t="s">
        <v>6702</v>
      </c>
      <c r="B6131" s="1">
        <v>499325.0</v>
      </c>
      <c r="C6131" s="1">
        <v>6.0</v>
      </c>
      <c r="D6131" s="1">
        <v>-2.0</v>
      </c>
      <c r="E6131" s="1">
        <f t="shared" si="1"/>
        <v>40</v>
      </c>
      <c r="F6131" s="1" t="str">
        <f>VLOOKUP(E6131,State_code!$B$1:$C$56, 2, FALSE)</f>
        <v>OK</v>
      </c>
      <c r="G6131" s="1">
        <v>4004.0</v>
      </c>
      <c r="H6131" s="1">
        <v>-2.0</v>
      </c>
      <c r="I6131" s="1" t="s">
        <v>6702</v>
      </c>
    </row>
    <row r="6132" hidden="1">
      <c r="A6132" s="1" t="s">
        <v>6703</v>
      </c>
      <c r="B6132" s="1">
        <v>499334.0</v>
      </c>
      <c r="C6132" s="1">
        <v>6.0</v>
      </c>
      <c r="D6132" s="1">
        <v>-2.0</v>
      </c>
      <c r="E6132" s="1">
        <f t="shared" si="1"/>
        <v>4</v>
      </c>
      <c r="F6132" s="1" t="str">
        <f>VLOOKUP(E6132,State_code!$B$1:$C$56, 2, FALSE)</f>
        <v>AZ</v>
      </c>
      <c r="G6132" s="1">
        <v>407.0</v>
      </c>
      <c r="H6132" s="1">
        <v>-2.0</v>
      </c>
      <c r="I6132" s="1" t="s">
        <v>6703</v>
      </c>
    </row>
    <row r="6133" hidden="1">
      <c r="A6133" s="1" t="s">
        <v>6704</v>
      </c>
      <c r="B6133" s="1">
        <v>499343.0</v>
      </c>
      <c r="C6133" s="1">
        <v>7.0</v>
      </c>
      <c r="D6133" s="1">
        <v>-2.0</v>
      </c>
      <c r="E6133" s="1">
        <f t="shared" si="1"/>
        <v>16</v>
      </c>
      <c r="F6133" s="1" t="str">
        <f>VLOOKUP(E6133,State_code!$B$1:$C$56, 2, FALSE)</f>
        <v>ID</v>
      </c>
      <c r="G6133" s="1">
        <v>1601.0</v>
      </c>
      <c r="H6133" s="1" t="e">
        <v>#N/A</v>
      </c>
      <c r="I6133" s="1" t="s">
        <v>6704</v>
      </c>
    </row>
    <row r="6134" hidden="1">
      <c r="A6134" s="1" t="s">
        <v>6705</v>
      </c>
      <c r="B6134" s="1">
        <v>499352.0</v>
      </c>
      <c r="C6134" s="1">
        <v>5.0</v>
      </c>
      <c r="D6134" s="1">
        <v>-2.0</v>
      </c>
      <c r="E6134" s="1">
        <f t="shared" si="1"/>
        <v>12</v>
      </c>
      <c r="F6134" s="1" t="str">
        <f>VLOOKUP(E6134,State_code!$B$1:$C$56, 2, FALSE)</f>
        <v>FL</v>
      </c>
      <c r="G6134" s="1">
        <v>1217.0</v>
      </c>
      <c r="H6134" s="1" t="e">
        <v>#N/A</v>
      </c>
      <c r="I6134" s="1" t="s">
        <v>6705</v>
      </c>
    </row>
    <row r="6135" hidden="1">
      <c r="A6135" s="1" t="s">
        <v>6706</v>
      </c>
      <c r="B6135" s="1">
        <v>499361.0</v>
      </c>
      <c r="C6135" s="1">
        <v>7.0</v>
      </c>
      <c r="D6135" s="1">
        <v>-2.0</v>
      </c>
      <c r="E6135" s="1">
        <f t="shared" si="1"/>
        <v>16</v>
      </c>
      <c r="F6135" s="1" t="str">
        <f>VLOOKUP(E6135,State_code!$B$1:$C$56, 2, FALSE)</f>
        <v>ID</v>
      </c>
      <c r="G6135" s="1">
        <v>1601.0</v>
      </c>
      <c r="H6135" s="1">
        <v>-2.0</v>
      </c>
      <c r="I6135" s="1" t="s">
        <v>6706</v>
      </c>
    </row>
    <row r="6136" hidden="1">
      <c r="A6136" s="1" t="s">
        <v>6707</v>
      </c>
      <c r="B6136" s="1">
        <v>499370.0</v>
      </c>
      <c r="C6136" s="1">
        <v>5.0</v>
      </c>
      <c r="D6136" s="1">
        <v>-2.0</v>
      </c>
      <c r="E6136" s="1">
        <f t="shared" si="1"/>
        <v>12</v>
      </c>
      <c r="F6136" s="1" t="str">
        <f>VLOOKUP(E6136,State_code!$B$1:$C$56, 2, FALSE)</f>
        <v>FL</v>
      </c>
      <c r="G6136" s="1">
        <v>1216.0</v>
      </c>
      <c r="H6136" s="1">
        <v>-2.0</v>
      </c>
      <c r="I6136" s="1" t="s">
        <v>6707</v>
      </c>
    </row>
    <row r="6137" hidden="1">
      <c r="A6137" s="1" t="s">
        <v>6708</v>
      </c>
      <c r="B6137" s="1">
        <v>499389.0</v>
      </c>
      <c r="C6137" s="1">
        <v>7.0</v>
      </c>
      <c r="D6137" s="1">
        <v>-2.0</v>
      </c>
      <c r="E6137" s="1">
        <f t="shared" si="1"/>
        <v>8</v>
      </c>
      <c r="F6137" s="1" t="str">
        <f>VLOOKUP(E6137,State_code!$B$1:$C$56, 2, FALSE)</f>
        <v>CO</v>
      </c>
      <c r="G6137" s="1">
        <v>806.0</v>
      </c>
      <c r="H6137" s="1">
        <v>-2.0</v>
      </c>
      <c r="I6137" s="1" t="s">
        <v>6708</v>
      </c>
    </row>
    <row r="6138" hidden="1">
      <c r="A6138" s="1" t="s">
        <v>6709</v>
      </c>
      <c r="B6138" s="1">
        <v>499398.0</v>
      </c>
      <c r="C6138" s="1">
        <v>3.0</v>
      </c>
      <c r="D6138" s="1">
        <v>-2.0</v>
      </c>
      <c r="E6138" s="1">
        <f t="shared" si="1"/>
        <v>39</v>
      </c>
      <c r="F6138" s="1" t="str">
        <f>VLOOKUP(E6138,State_code!$B$1:$C$56, 2, FALSE)</f>
        <v>OH</v>
      </c>
      <c r="G6138" s="1">
        <v>3901.0</v>
      </c>
      <c r="H6138" s="1">
        <v>-2.0</v>
      </c>
      <c r="I6138" s="1" t="s">
        <v>6709</v>
      </c>
    </row>
    <row r="6139" hidden="1">
      <c r="A6139" s="1" t="s">
        <v>6710</v>
      </c>
      <c r="B6139" s="1">
        <v>499404.0</v>
      </c>
      <c r="C6139" s="1">
        <v>3.0</v>
      </c>
      <c r="D6139" s="1">
        <v>-2.0</v>
      </c>
      <c r="E6139" s="1">
        <f t="shared" si="1"/>
        <v>39</v>
      </c>
      <c r="F6139" s="1" t="str">
        <f>VLOOKUP(E6139,State_code!$B$1:$C$56, 2, FALSE)</f>
        <v>OH</v>
      </c>
      <c r="G6139" s="1">
        <v>3911.0</v>
      </c>
      <c r="H6139" s="1">
        <v>-2.0</v>
      </c>
      <c r="I6139" s="1" t="s">
        <v>6710</v>
      </c>
    </row>
    <row r="6140" hidden="1">
      <c r="A6140" s="1" t="s">
        <v>6711</v>
      </c>
      <c r="B6140" s="1">
        <v>499413.0</v>
      </c>
      <c r="C6140" s="1">
        <v>8.0</v>
      </c>
      <c r="D6140" s="1">
        <v>-2.0</v>
      </c>
      <c r="E6140" s="1">
        <f t="shared" si="1"/>
        <v>6</v>
      </c>
      <c r="F6140" s="1" t="str">
        <f>VLOOKUP(E6140,State_code!$B$1:$C$56, 2, FALSE)</f>
        <v>CA</v>
      </c>
      <c r="G6140" s="1">
        <v>631.0</v>
      </c>
      <c r="H6140" s="1">
        <v>-2.0</v>
      </c>
      <c r="I6140" s="1" t="s">
        <v>6711</v>
      </c>
    </row>
    <row r="6141" hidden="1">
      <c r="A6141" s="1" t="s">
        <v>6712</v>
      </c>
      <c r="B6141" s="1">
        <v>499422.0</v>
      </c>
      <c r="C6141" s="1">
        <v>6.0</v>
      </c>
      <c r="D6141" s="1">
        <v>-2.0</v>
      </c>
      <c r="E6141" s="1">
        <f t="shared" si="1"/>
        <v>48</v>
      </c>
      <c r="F6141" s="1" t="str">
        <f>VLOOKUP(E6141,State_code!$B$1:$C$56, 2, FALSE)</f>
        <v>TX</v>
      </c>
      <c r="G6141" s="1">
        <v>4838.0</v>
      </c>
      <c r="H6141" s="1">
        <v>-2.0</v>
      </c>
      <c r="I6141" s="1" t="s">
        <v>6712</v>
      </c>
    </row>
    <row r="6142" hidden="1">
      <c r="A6142" s="1" t="s">
        <v>6713</v>
      </c>
      <c r="B6142" s="1">
        <v>499431.0</v>
      </c>
      <c r="C6142" s="1">
        <v>5.0</v>
      </c>
      <c r="D6142" s="1">
        <v>-2.0</v>
      </c>
      <c r="E6142" s="1">
        <f t="shared" si="1"/>
        <v>12</v>
      </c>
      <c r="F6142" s="1" t="str">
        <f>VLOOKUP(E6142,State_code!$B$1:$C$56, 2, FALSE)</f>
        <v>FL</v>
      </c>
      <c r="G6142" s="1">
        <v>1224.0</v>
      </c>
      <c r="H6142" s="1" t="e">
        <v>#N/A</v>
      </c>
      <c r="I6142" s="1" t="s">
        <v>6713</v>
      </c>
    </row>
    <row r="6143" hidden="1">
      <c r="A6143" s="1" t="s">
        <v>6714</v>
      </c>
      <c r="B6143" s="1">
        <v>499440.0</v>
      </c>
      <c r="C6143" s="1">
        <v>6.0</v>
      </c>
      <c r="D6143" s="1">
        <v>-2.0</v>
      </c>
      <c r="E6143" s="1">
        <f t="shared" si="1"/>
        <v>48</v>
      </c>
      <c r="F6143" s="1" t="str">
        <f>VLOOKUP(E6143,State_code!$B$1:$C$56, 2, FALSE)</f>
        <v>TX</v>
      </c>
      <c r="G6143" s="1">
        <v>4809.0</v>
      </c>
      <c r="H6143" s="1" t="e">
        <v>#N/A</v>
      </c>
      <c r="I6143" s="1" t="s">
        <v>6714</v>
      </c>
    </row>
    <row r="6144" hidden="1">
      <c r="A6144" s="1" t="s">
        <v>6715</v>
      </c>
      <c r="B6144" s="1">
        <v>499459.0</v>
      </c>
      <c r="C6144" s="1">
        <v>1.0</v>
      </c>
      <c r="D6144" s="1">
        <v>-2.0</v>
      </c>
      <c r="E6144" s="1">
        <f t="shared" si="1"/>
        <v>44</v>
      </c>
      <c r="F6144" s="1" t="str">
        <f>VLOOKUP(E6144,State_code!$B$1:$C$56, 2, FALSE)</f>
        <v>RI</v>
      </c>
      <c r="G6144" s="1">
        <v>4401.0</v>
      </c>
      <c r="H6144" s="1" t="e">
        <v>#N/A</v>
      </c>
      <c r="I6144" s="1" t="s">
        <v>6715</v>
      </c>
    </row>
    <row r="6145" hidden="1">
      <c r="A6145" s="1" t="s">
        <v>6716</v>
      </c>
      <c r="B6145" s="1">
        <v>499486.0</v>
      </c>
      <c r="C6145" s="1">
        <v>1.0</v>
      </c>
      <c r="D6145" s="1">
        <v>-2.0</v>
      </c>
      <c r="E6145" s="1">
        <f t="shared" si="1"/>
        <v>9</v>
      </c>
      <c r="F6145" s="1" t="str">
        <f>VLOOKUP(E6145,State_code!$B$1:$C$56, 2, FALSE)</f>
        <v>CT</v>
      </c>
      <c r="G6145" s="1">
        <v>902.0</v>
      </c>
      <c r="H6145" s="1" t="e">
        <v>#N/A</v>
      </c>
      <c r="I6145" s="1" t="s">
        <v>6716</v>
      </c>
    </row>
    <row r="6146" hidden="1">
      <c r="A6146" s="1" t="s">
        <v>6303</v>
      </c>
      <c r="B6146" s="1">
        <v>499495.0</v>
      </c>
      <c r="C6146" s="1">
        <v>5.0</v>
      </c>
      <c r="D6146" s="1">
        <v>-2.0</v>
      </c>
      <c r="E6146" s="1">
        <f t="shared" si="1"/>
        <v>12</v>
      </c>
      <c r="F6146" s="1" t="str">
        <f>VLOOKUP(E6146,State_code!$B$1:$C$56, 2, FALSE)</f>
        <v>FL</v>
      </c>
      <c r="G6146" s="1">
        <v>1210.0</v>
      </c>
      <c r="H6146" s="1">
        <v>-2.0</v>
      </c>
      <c r="I6146" s="1" t="s">
        <v>6303</v>
      </c>
    </row>
    <row r="6147" hidden="1">
      <c r="A6147" s="1" t="s">
        <v>6717</v>
      </c>
      <c r="B6147" s="1">
        <v>499501.0</v>
      </c>
      <c r="C6147" s="1">
        <v>1.0</v>
      </c>
      <c r="D6147" s="1">
        <v>-2.0</v>
      </c>
      <c r="E6147" s="1">
        <f t="shared" si="1"/>
        <v>23</v>
      </c>
      <c r="F6147" s="1" t="str">
        <f>VLOOKUP(E6147,State_code!$B$1:$C$56, 2, FALSE)</f>
        <v>ME</v>
      </c>
      <c r="G6147" s="1">
        <v>2301.0</v>
      </c>
      <c r="H6147" s="1" t="e">
        <v>#N/A</v>
      </c>
      <c r="I6147" s="1" t="s">
        <v>6717</v>
      </c>
    </row>
    <row r="6148" hidden="1">
      <c r="A6148" s="1" t="s">
        <v>6718</v>
      </c>
      <c r="B6148" s="1">
        <v>499538.0</v>
      </c>
      <c r="C6148" s="1">
        <v>9.0</v>
      </c>
      <c r="D6148" s="1">
        <v>-2.0</v>
      </c>
      <c r="E6148" s="1">
        <f t="shared" si="1"/>
        <v>72</v>
      </c>
      <c r="F6148" s="1" t="str">
        <f>VLOOKUP(E6148,State_code!$B$1:$C$56, 2, FALSE)</f>
        <v>PR</v>
      </c>
      <c r="G6148" s="1">
        <v>7298.0</v>
      </c>
      <c r="H6148" s="1">
        <v>-2.0</v>
      </c>
      <c r="I6148" s="1" t="s">
        <v>6718</v>
      </c>
    </row>
    <row r="6149" hidden="1">
      <c r="A6149" s="1" t="s">
        <v>6719</v>
      </c>
      <c r="B6149" s="1">
        <v>499547.0</v>
      </c>
      <c r="C6149" s="1">
        <v>2.0</v>
      </c>
      <c r="D6149" s="1">
        <v>-2.0</v>
      </c>
      <c r="E6149" s="1">
        <f t="shared" si="1"/>
        <v>36</v>
      </c>
      <c r="F6149" s="1" t="str">
        <f>VLOOKUP(E6149,State_code!$B$1:$C$56, 2, FALSE)</f>
        <v>NY</v>
      </c>
      <c r="G6149" s="1">
        <v>3606.0</v>
      </c>
      <c r="H6149" s="1">
        <v>-2.0</v>
      </c>
      <c r="I6149" s="1" t="s">
        <v>6719</v>
      </c>
    </row>
    <row r="6150" hidden="1">
      <c r="A6150" s="1" t="s">
        <v>6720</v>
      </c>
      <c r="B6150" s="1">
        <v>499556.0</v>
      </c>
      <c r="C6150" s="1">
        <v>5.0</v>
      </c>
      <c r="D6150" s="1">
        <v>-2.0</v>
      </c>
      <c r="E6150" s="1">
        <f t="shared" si="1"/>
        <v>13</v>
      </c>
      <c r="F6150" s="1" t="str">
        <f>VLOOKUP(E6150,State_code!$B$1:$C$56, 2, FALSE)</f>
        <v>GA</v>
      </c>
      <c r="G6150" s="1">
        <v>1302.0</v>
      </c>
      <c r="H6150" s="1">
        <v>-2.0</v>
      </c>
      <c r="I6150" s="1" t="s">
        <v>6720</v>
      </c>
    </row>
    <row r="6151" hidden="1">
      <c r="A6151" s="1" t="s">
        <v>6721</v>
      </c>
      <c r="B6151" s="1">
        <v>499565.0</v>
      </c>
      <c r="C6151" s="1">
        <v>6.0</v>
      </c>
      <c r="D6151" s="1">
        <v>-2.0</v>
      </c>
      <c r="E6151" s="1">
        <f t="shared" si="1"/>
        <v>4</v>
      </c>
      <c r="F6151" s="1" t="str">
        <f>VLOOKUP(E6151,State_code!$B$1:$C$56, 2, FALSE)</f>
        <v>AZ</v>
      </c>
      <c r="G6151" s="1">
        <v>403.0</v>
      </c>
      <c r="H6151" s="1" t="e">
        <v>#N/A</v>
      </c>
      <c r="I6151" s="1" t="s">
        <v>6721</v>
      </c>
    </row>
    <row r="6152" hidden="1">
      <c r="A6152" s="1" t="s">
        <v>6722</v>
      </c>
      <c r="B6152" s="1">
        <v>499592.0</v>
      </c>
      <c r="C6152" s="1">
        <v>6.0</v>
      </c>
      <c r="D6152" s="1">
        <v>-2.0</v>
      </c>
      <c r="E6152" s="1">
        <f t="shared" si="1"/>
        <v>40</v>
      </c>
      <c r="F6152" s="1" t="str">
        <f>VLOOKUP(E6152,State_code!$B$1:$C$56, 2, FALSE)</f>
        <v>OK</v>
      </c>
      <c r="G6152" s="1">
        <v>4001.0</v>
      </c>
      <c r="H6152" s="1" t="e">
        <v>#N/A</v>
      </c>
      <c r="I6152" s="1" t="s">
        <v>6722</v>
      </c>
    </row>
    <row r="6153" hidden="1">
      <c r="A6153" s="1" t="s">
        <v>6723</v>
      </c>
      <c r="B6153" s="1">
        <v>499608.0</v>
      </c>
      <c r="C6153" s="1">
        <v>6.0</v>
      </c>
      <c r="D6153" s="1">
        <v>-2.0</v>
      </c>
      <c r="E6153" s="1">
        <f t="shared" si="1"/>
        <v>40</v>
      </c>
      <c r="F6153" s="1" t="str">
        <f>VLOOKUP(E6153,State_code!$B$1:$C$56, 2, FALSE)</f>
        <v>OK</v>
      </c>
      <c r="G6153" s="1">
        <v>4003.0</v>
      </c>
      <c r="H6153" s="1">
        <v>-2.0</v>
      </c>
      <c r="I6153" s="1" t="s">
        <v>6723</v>
      </c>
    </row>
    <row r="6154" hidden="1">
      <c r="A6154" s="1" t="s">
        <v>6724</v>
      </c>
      <c r="B6154" s="1">
        <v>499626.0</v>
      </c>
      <c r="C6154" s="1">
        <v>1.0</v>
      </c>
      <c r="D6154" s="1">
        <v>-2.0</v>
      </c>
      <c r="E6154" s="1">
        <f t="shared" si="1"/>
        <v>23</v>
      </c>
      <c r="F6154" s="1" t="str">
        <f>VLOOKUP(E6154,State_code!$B$1:$C$56, 2, FALSE)</f>
        <v>ME</v>
      </c>
      <c r="G6154" s="1">
        <v>2302.0</v>
      </c>
      <c r="H6154" s="1" t="e">
        <v>#N/A</v>
      </c>
      <c r="I6154" s="1" t="s">
        <v>6724</v>
      </c>
    </row>
    <row r="6155" hidden="1">
      <c r="A6155" s="1" t="s">
        <v>6725</v>
      </c>
      <c r="B6155" s="1">
        <v>499635.0</v>
      </c>
      <c r="C6155" s="1">
        <v>9.0</v>
      </c>
      <c r="D6155" s="1">
        <v>-2.0</v>
      </c>
      <c r="E6155" s="1">
        <f t="shared" si="1"/>
        <v>72</v>
      </c>
      <c r="F6155" s="1" t="str">
        <f>VLOOKUP(E6155,State_code!$B$1:$C$56, 2, FALSE)</f>
        <v>PR</v>
      </c>
      <c r="G6155" s="1">
        <v>7298.0</v>
      </c>
      <c r="H6155" s="1">
        <v>-2.0</v>
      </c>
      <c r="I6155" s="1" t="s">
        <v>6725</v>
      </c>
    </row>
    <row r="6156" hidden="1">
      <c r="A6156" s="1" t="s">
        <v>6726</v>
      </c>
      <c r="B6156" s="1">
        <v>499644.0</v>
      </c>
      <c r="C6156" s="1">
        <v>3.0</v>
      </c>
      <c r="D6156" s="1">
        <v>-2.0</v>
      </c>
      <c r="E6156" s="1">
        <f t="shared" si="1"/>
        <v>26</v>
      </c>
      <c r="F6156" s="1" t="str">
        <f>VLOOKUP(E6156,State_code!$B$1:$C$56, 2, FALSE)</f>
        <v>MI</v>
      </c>
      <c r="G6156" s="1">
        <v>2611.0</v>
      </c>
      <c r="H6156" s="1" t="e">
        <v>#N/A</v>
      </c>
      <c r="I6156" s="1" t="s">
        <v>6726</v>
      </c>
    </row>
    <row r="6157" hidden="1">
      <c r="A6157" s="1" t="s">
        <v>6727</v>
      </c>
      <c r="B6157" s="1">
        <v>499653.0</v>
      </c>
      <c r="C6157" s="1">
        <v>4.0</v>
      </c>
      <c r="D6157" s="1">
        <v>-2.0</v>
      </c>
      <c r="E6157" s="1">
        <f t="shared" si="1"/>
        <v>31</v>
      </c>
      <c r="F6157" s="1" t="str">
        <f>VLOOKUP(E6157,State_code!$B$1:$C$56, 2, FALSE)</f>
        <v>NE</v>
      </c>
      <c r="G6157" s="1">
        <v>3101.0</v>
      </c>
      <c r="H6157" s="1" t="e">
        <v>#N/A</v>
      </c>
      <c r="I6157" s="1" t="s">
        <v>6727</v>
      </c>
    </row>
    <row r="6158" hidden="1">
      <c r="A6158" s="1" t="s">
        <v>6728</v>
      </c>
      <c r="B6158" s="1">
        <v>499662.0</v>
      </c>
      <c r="C6158" s="1">
        <v>6.0</v>
      </c>
      <c r="D6158" s="1">
        <v>-2.0</v>
      </c>
      <c r="E6158" s="1">
        <f t="shared" si="1"/>
        <v>4</v>
      </c>
      <c r="F6158" s="1" t="str">
        <f>VLOOKUP(E6158,State_code!$B$1:$C$56, 2, FALSE)</f>
        <v>AZ</v>
      </c>
      <c r="G6158" s="1">
        <v>403.0</v>
      </c>
      <c r="H6158" s="1">
        <v>-2.0</v>
      </c>
      <c r="I6158" s="1" t="s">
        <v>6728</v>
      </c>
    </row>
    <row r="6159" hidden="1">
      <c r="A6159" s="1" t="s">
        <v>6729</v>
      </c>
      <c r="B6159" s="1">
        <v>499671.0</v>
      </c>
      <c r="C6159" s="1">
        <v>8.0</v>
      </c>
      <c r="D6159" s="1">
        <v>-2.0</v>
      </c>
      <c r="E6159" s="1">
        <f t="shared" si="1"/>
        <v>32</v>
      </c>
      <c r="F6159" s="1" t="str">
        <f>VLOOKUP(E6159,State_code!$B$1:$C$56, 2, FALSE)</f>
        <v>NV</v>
      </c>
      <c r="G6159" s="1">
        <v>3203.0</v>
      </c>
      <c r="H6159" s="1">
        <v>-2.0</v>
      </c>
      <c r="I6159" s="1" t="s">
        <v>6729</v>
      </c>
    </row>
    <row r="6160" hidden="1">
      <c r="A6160" s="1" t="s">
        <v>6730</v>
      </c>
      <c r="B6160" s="1">
        <v>499680.0</v>
      </c>
      <c r="C6160" s="1">
        <v>3.0</v>
      </c>
      <c r="D6160" s="1">
        <v>-2.0</v>
      </c>
      <c r="E6160" s="1">
        <f t="shared" si="1"/>
        <v>18</v>
      </c>
      <c r="F6160" s="1" t="str">
        <f>VLOOKUP(E6160,State_code!$B$1:$C$56, 2, FALSE)</f>
        <v>IN</v>
      </c>
      <c r="G6160" s="1">
        <v>1801.0</v>
      </c>
      <c r="H6160" s="1">
        <v>-2.0</v>
      </c>
      <c r="I6160" s="1" t="s">
        <v>6730</v>
      </c>
    </row>
    <row r="6161" hidden="1">
      <c r="A6161" s="1" t="s">
        <v>6731</v>
      </c>
      <c r="B6161" s="1">
        <v>499699.0</v>
      </c>
      <c r="C6161" s="1">
        <v>5.0</v>
      </c>
      <c r="D6161" s="1">
        <v>-2.0</v>
      </c>
      <c r="E6161" s="1">
        <f t="shared" si="1"/>
        <v>12</v>
      </c>
      <c r="F6161" s="1" t="str">
        <f>VLOOKUP(E6161,State_code!$B$1:$C$56, 2, FALSE)</f>
        <v>FL</v>
      </c>
      <c r="G6161" s="1">
        <v>1216.0</v>
      </c>
      <c r="H6161" s="1" t="e">
        <v>#N/A</v>
      </c>
      <c r="I6161" s="1" t="s">
        <v>6731</v>
      </c>
    </row>
    <row r="6162" hidden="1">
      <c r="A6162" s="1" t="s">
        <v>6732</v>
      </c>
      <c r="B6162" s="1">
        <v>499705.0</v>
      </c>
      <c r="C6162" s="1">
        <v>6.0</v>
      </c>
      <c r="D6162" s="1">
        <v>-2.0</v>
      </c>
      <c r="E6162" s="1">
        <f t="shared" si="1"/>
        <v>48</v>
      </c>
      <c r="F6162" s="1" t="str">
        <f>VLOOKUP(E6162,State_code!$B$1:$C$56, 2, FALSE)</f>
        <v>TX</v>
      </c>
      <c r="G6162" s="1">
        <v>4833.0</v>
      </c>
      <c r="H6162" s="1">
        <v>-2.0</v>
      </c>
      <c r="I6162" s="1" t="s">
        <v>6732</v>
      </c>
    </row>
    <row r="6163" hidden="1">
      <c r="A6163" s="1" t="s">
        <v>6733</v>
      </c>
      <c r="B6163" s="1">
        <v>499714.0</v>
      </c>
      <c r="C6163" s="1">
        <v>5.0</v>
      </c>
      <c r="D6163" s="1">
        <v>-2.0</v>
      </c>
      <c r="E6163" s="1">
        <f t="shared" si="1"/>
        <v>28</v>
      </c>
      <c r="F6163" s="1" t="str">
        <f>VLOOKUP(E6163,State_code!$B$1:$C$56, 2, FALSE)</f>
        <v>MS</v>
      </c>
      <c r="G6163" s="1">
        <v>2804.0</v>
      </c>
      <c r="H6163" s="1" t="e">
        <v>#N/A</v>
      </c>
      <c r="I6163" s="1" t="s">
        <v>6733</v>
      </c>
    </row>
    <row r="6164" hidden="1">
      <c r="A6164" s="1" t="s">
        <v>6734</v>
      </c>
      <c r="B6164" s="1">
        <v>499723.0</v>
      </c>
      <c r="C6164" s="1">
        <v>5.0</v>
      </c>
      <c r="D6164" s="1">
        <v>-2.0</v>
      </c>
      <c r="E6164" s="1">
        <f t="shared" si="1"/>
        <v>45</v>
      </c>
      <c r="F6164" s="1" t="str">
        <f>VLOOKUP(E6164,State_code!$B$1:$C$56, 2, FALSE)</f>
        <v>SC</v>
      </c>
      <c r="G6164" s="1">
        <v>4506.0</v>
      </c>
      <c r="H6164" s="1">
        <v>-2.0</v>
      </c>
      <c r="I6164" s="1" t="s">
        <v>6734</v>
      </c>
    </row>
  </sheetData>
  <autoFilter ref="$A$1:$AB$6164">
    <filterColumn colId="0">
      <filters>
        <filter val="SUNY College at Geneseo"/>
        <filter val="MotoRing Technical Training Institute"/>
        <filter val="SUNY Brockport"/>
        <filter val="SUNY Maritime College"/>
        <filter val="CUNY Stella and Charles Guttman Community College"/>
        <filter val="SUNY at Fredonia"/>
        <filter val="CUNY Brooklyn College"/>
        <filter val="SUNY Polytechnic Institute"/>
        <filter val="SUNY College of Agriculture and Technology at Cobleskill"/>
        <filter val="SUNY College at Plattsburgh"/>
        <filter val="CUNY Lehman College"/>
        <filter val="SUNY College of Environmental Science and Forestry"/>
        <filter val="CUNY York College"/>
        <filter val="CUNY Kingsborough Community College"/>
        <filter val="CUNY System Office"/>
        <filter val="SUNY College of Technology at Canton"/>
        <filter val="CUNY LaGuardia Community College"/>
        <filter val="CUNY Bronx Community College"/>
        <filter val="CUNY Queensborough Community College"/>
        <filter val="SUNY College of Technology at Alfred"/>
        <filter val="College of Staten Island CUNY"/>
        <filter val="CUNY Hostos Community College"/>
        <filter val="SUNY College of Optometry"/>
        <filter val="CUNY Graduate School and University Center"/>
        <filter val="SUNY-System Office"/>
        <filter val="SUNY College at Potsdam"/>
        <filter val="CUNY Queens College"/>
        <filter val="SUNY Westchester Community College"/>
        <filter val="CUNY Borough of Manhattan Community College"/>
        <filter val="SUNY Broome Community College"/>
        <filter val="CUNY School of Law"/>
        <filter val="SUNY College of Technology at Delhi"/>
        <filter val="SUNY Old Westbury"/>
        <filter val="CUNY Bernard M Baruch College"/>
        <filter val="SUNY Morrisville"/>
        <filter val="SUNY Downstate Health Sciences University"/>
        <filter val="CUNY Hunter College"/>
        <filter val="CUNY City College"/>
        <filter val="SUNY at Purchase College"/>
        <filter val="CUNY John Jay College of Criminal Justice"/>
        <filter val="CUNY New York City College of Technology"/>
        <filter val="SUNY Corning Community College"/>
        <filter val="CUNY Medgar Evers College"/>
        <filter val="SUNY Adirondack"/>
        <filter val="SUNY Oneonta"/>
        <filter val="SUNY Buffalo State University"/>
      </filters>
    </filterColumn>
  </autoFil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8.0"/>
    <col customWidth="1" min="3" max="3" width="25.75"/>
    <col customWidth="1" min="4" max="4" width="25.63"/>
  </cols>
  <sheetData>
    <row r="1">
      <c r="A1" s="3" t="str">
        <f>IFERROR(__xludf.DUMMYFUNCTION("QUERY(IPEDS!F2:F1000, ""SELECT F, COUNT(F) WHERE F IS NOT NULL GROUP BY F LABEL COUNT(F) 'Total_number_IHE'"")"),"")</f>
        <v/>
      </c>
      <c r="B1" s="3" t="str">
        <f>IFERROR(__xludf.DUMMYFUNCTION("""COMPUTED_VALUE"""),"Total_number_IHE")</f>
        <v>Total_number_IHE</v>
      </c>
      <c r="C1" s="1" t="s">
        <v>6735</v>
      </c>
      <c r="D1" s="1" t="s">
        <v>6736</v>
      </c>
    </row>
    <row r="2">
      <c r="A2" s="3" t="str">
        <f>IFERROR(__xludf.DUMMYFUNCTION("""COMPUTED_VALUE"""),"#N/A")</f>
        <v>#N/A</v>
      </c>
      <c r="B2" s="3">
        <f>IFERROR(__xludf.DUMMYFUNCTION("""COMPUTED_VALUE"""),4.0)</f>
        <v>4</v>
      </c>
      <c r="C2" s="1">
        <v>0.0</v>
      </c>
      <c r="D2" s="3">
        <f t="shared" ref="D2:D58" si="1">C2/B2</f>
        <v>0</v>
      </c>
    </row>
    <row r="3">
      <c r="A3" s="3" t="str">
        <f>IFERROR(__xludf.DUMMYFUNCTION("""COMPUTED_VALUE"""),"AK")</f>
        <v>AK</v>
      </c>
      <c r="B3" s="3">
        <f>IFERROR(__xludf.DUMMYFUNCTION("""COMPUTED_VALUE"""),11.0)</f>
        <v>11</v>
      </c>
      <c r="C3" s="1">
        <v>0.0</v>
      </c>
      <c r="D3" s="3">
        <f t="shared" si="1"/>
        <v>0</v>
      </c>
    </row>
    <row r="4">
      <c r="A4" s="3" t="str">
        <f>IFERROR(__xludf.DUMMYFUNCTION("""COMPUTED_VALUE"""),"AL")</f>
        <v>AL</v>
      </c>
      <c r="B4" s="3">
        <f>IFERROR(__xludf.DUMMYFUNCTION("""COMPUTED_VALUE"""),79.0)</f>
        <v>79</v>
      </c>
      <c r="C4" s="3">
        <f>vlookup(A3:A1000, State_count!$A$2:$B$43, 2, FALSE)</f>
        <v>1</v>
      </c>
      <c r="D4" s="3">
        <f t="shared" si="1"/>
        <v>0.01265822785</v>
      </c>
    </row>
    <row r="5">
      <c r="A5" s="3" t="str">
        <f>IFERROR(__xludf.DUMMYFUNCTION("""COMPUTED_VALUE"""),"AR")</f>
        <v>AR</v>
      </c>
      <c r="B5" s="3">
        <f>IFERROR(__xludf.DUMMYFUNCTION("""COMPUTED_VALUE"""),82.0)</f>
        <v>82</v>
      </c>
      <c r="C5" s="1">
        <v>0.0</v>
      </c>
      <c r="D5" s="3">
        <f t="shared" si="1"/>
        <v>0</v>
      </c>
    </row>
    <row r="6">
      <c r="A6" s="3" t="str">
        <f>IFERROR(__xludf.DUMMYFUNCTION("""COMPUTED_VALUE"""),"AS")</f>
        <v>AS</v>
      </c>
      <c r="B6" s="3">
        <f>IFERROR(__xludf.DUMMYFUNCTION("""COMPUTED_VALUE"""),1.0)</f>
        <v>1</v>
      </c>
      <c r="C6" s="1">
        <v>0.0</v>
      </c>
      <c r="D6" s="3">
        <f t="shared" si="1"/>
        <v>0</v>
      </c>
    </row>
    <row r="7">
      <c r="A7" s="3" t="str">
        <f>IFERROR(__xludf.DUMMYFUNCTION("""COMPUTED_VALUE"""),"AZ")</f>
        <v>AZ</v>
      </c>
      <c r="B7" s="3">
        <f>IFERROR(__xludf.DUMMYFUNCTION("""COMPUTED_VALUE"""),111.0)</f>
        <v>111</v>
      </c>
      <c r="C7" s="1">
        <v>0.0</v>
      </c>
      <c r="D7" s="3">
        <f t="shared" si="1"/>
        <v>0</v>
      </c>
    </row>
    <row r="8">
      <c r="A8" s="3" t="str">
        <f>IFERROR(__xludf.DUMMYFUNCTION("""COMPUTED_VALUE"""),"CA")</f>
        <v>CA</v>
      </c>
      <c r="B8" s="3">
        <f>IFERROR(__xludf.DUMMYFUNCTION("""COMPUTED_VALUE"""),679.0)</f>
        <v>679</v>
      </c>
      <c r="C8" s="3">
        <f>vlookup(A7:A1000, State_count!$A$2:$B$43, 2, FALSE)</f>
        <v>72</v>
      </c>
      <c r="D8" s="3">
        <f t="shared" si="1"/>
        <v>0.1060382916</v>
      </c>
    </row>
    <row r="9">
      <c r="A9" s="3" t="str">
        <f>IFERROR(__xludf.DUMMYFUNCTION("""COMPUTED_VALUE"""),"CO")</f>
        <v>CO</v>
      </c>
      <c r="B9" s="3">
        <f>IFERROR(__xludf.DUMMYFUNCTION("""COMPUTED_VALUE"""),88.0)</f>
        <v>88</v>
      </c>
      <c r="C9" s="3">
        <f>vlookup(A8:A1000, State_count!$A$2:$B$43, 2, FALSE)</f>
        <v>6</v>
      </c>
      <c r="D9" s="3">
        <f t="shared" si="1"/>
        <v>0.06818181818</v>
      </c>
    </row>
    <row r="10">
      <c r="A10" s="3" t="str">
        <f>IFERROR(__xludf.DUMMYFUNCTION("""COMPUTED_VALUE"""),"CT")</f>
        <v>CT</v>
      </c>
      <c r="B10" s="3">
        <f>IFERROR(__xludf.DUMMYFUNCTION("""COMPUTED_VALUE"""),67.0)</f>
        <v>67</v>
      </c>
      <c r="C10" s="3">
        <f>vlookup(A9:A1000, State_count!$A$2:$B$43, 2, FALSE)</f>
        <v>10</v>
      </c>
      <c r="D10" s="3">
        <f t="shared" si="1"/>
        <v>0.1492537313</v>
      </c>
    </row>
    <row r="11">
      <c r="A11" s="3" t="str">
        <f>IFERROR(__xludf.DUMMYFUNCTION("""COMPUTED_VALUE"""),"DC")</f>
        <v>DC</v>
      </c>
      <c r="B11" s="3">
        <f>IFERROR(__xludf.DUMMYFUNCTION("""COMPUTED_VALUE"""),22.0)</f>
        <v>22</v>
      </c>
      <c r="C11" s="3">
        <f>vlookup(A10:A1000, State_count!$A$2:$B$43, 2, FALSE)</f>
        <v>4</v>
      </c>
      <c r="D11" s="3">
        <f t="shared" si="1"/>
        <v>0.1818181818</v>
      </c>
    </row>
    <row r="12">
      <c r="A12" s="3" t="str">
        <f>IFERROR(__xludf.DUMMYFUNCTION("""COMPUTED_VALUE"""),"DE")</f>
        <v>DE</v>
      </c>
      <c r="B12" s="3">
        <f>IFERROR(__xludf.DUMMYFUNCTION("""COMPUTED_VALUE"""),17.0)</f>
        <v>17</v>
      </c>
      <c r="C12" s="3">
        <f>vlookup(A11:A1000, State_count!$A$2:$B$43, 2, FALSE)</f>
        <v>2</v>
      </c>
      <c r="D12" s="3">
        <f t="shared" si="1"/>
        <v>0.1176470588</v>
      </c>
    </row>
    <row r="13">
      <c r="A13" s="3" t="str">
        <f>IFERROR(__xludf.DUMMYFUNCTION("""COMPUTED_VALUE"""),"FL")</f>
        <v>FL</v>
      </c>
      <c r="B13" s="3">
        <f>IFERROR(__xludf.DUMMYFUNCTION("""COMPUTED_VALUE"""),340.0)</f>
        <v>340</v>
      </c>
      <c r="C13" s="3">
        <f>vlookup(A12:A1000, State_count!$A$2:$B$43, 2, FALSE)</f>
        <v>3</v>
      </c>
      <c r="D13" s="3">
        <f t="shared" si="1"/>
        <v>0.008823529412</v>
      </c>
    </row>
    <row r="14">
      <c r="A14" s="3" t="str">
        <f>IFERROR(__xludf.DUMMYFUNCTION("""COMPUTED_VALUE"""),"GA")</f>
        <v>GA</v>
      </c>
      <c r="B14" s="3">
        <f>IFERROR(__xludf.DUMMYFUNCTION("""COMPUTED_VALUE"""),143.0)</f>
        <v>143</v>
      </c>
      <c r="C14" s="3">
        <f>vlookup(A13:A1000, State_count!$A$2:$B$43, 2, FALSE)</f>
        <v>2</v>
      </c>
      <c r="D14" s="3">
        <f t="shared" si="1"/>
        <v>0.01398601399</v>
      </c>
    </row>
    <row r="15">
      <c r="A15" s="3" t="str">
        <f>IFERROR(__xludf.DUMMYFUNCTION("""COMPUTED_VALUE"""),"GU")</f>
        <v>GU</v>
      </c>
      <c r="B15" s="3">
        <f>IFERROR(__xludf.DUMMYFUNCTION("""COMPUTED_VALUE"""),3.0)</f>
        <v>3</v>
      </c>
      <c r="C15" s="1">
        <v>0.0</v>
      </c>
      <c r="D15" s="3">
        <f t="shared" si="1"/>
        <v>0</v>
      </c>
    </row>
    <row r="16">
      <c r="A16" s="3" t="str">
        <f>IFERROR(__xludf.DUMMYFUNCTION("""COMPUTED_VALUE"""),"HI")</f>
        <v>HI</v>
      </c>
      <c r="B16" s="3">
        <f>IFERROR(__xludf.DUMMYFUNCTION("""COMPUTED_VALUE"""),24.0)</f>
        <v>24</v>
      </c>
      <c r="C16" s="3">
        <f>vlookup(A15:A1000, State_count!$A$2:$B$43, 2, FALSE)</f>
        <v>2</v>
      </c>
      <c r="D16" s="3">
        <f t="shared" si="1"/>
        <v>0.08333333333</v>
      </c>
    </row>
    <row r="17">
      <c r="A17" s="3" t="str">
        <f>IFERROR(__xludf.DUMMYFUNCTION("""COMPUTED_VALUE"""),"IA")</f>
        <v>IA</v>
      </c>
      <c r="B17" s="3">
        <f>IFERROR(__xludf.DUMMYFUNCTION("""COMPUTED_VALUE"""),76.0)</f>
        <v>76</v>
      </c>
      <c r="C17" s="3">
        <f>vlookup(A16:A1000, State_count!$A$2:$B$43, 2, FALSE)</f>
        <v>2</v>
      </c>
      <c r="D17" s="3">
        <f t="shared" si="1"/>
        <v>0.02631578947</v>
      </c>
    </row>
    <row r="18">
      <c r="A18" s="3" t="str">
        <f>IFERROR(__xludf.DUMMYFUNCTION("""COMPUTED_VALUE"""),"ID")</f>
        <v>ID</v>
      </c>
      <c r="B18" s="3">
        <f>IFERROR(__xludf.DUMMYFUNCTION("""COMPUTED_VALUE"""),37.0)</f>
        <v>37</v>
      </c>
      <c r="C18" s="1">
        <v>0.0</v>
      </c>
      <c r="D18" s="3">
        <f t="shared" si="1"/>
        <v>0</v>
      </c>
    </row>
    <row r="19">
      <c r="A19" s="3" t="str">
        <f>IFERROR(__xludf.DUMMYFUNCTION("""COMPUTED_VALUE"""),"IL")</f>
        <v>IL</v>
      </c>
      <c r="B19" s="3">
        <f>IFERROR(__xludf.DUMMYFUNCTION("""COMPUTED_VALUE"""),242.0)</f>
        <v>242</v>
      </c>
      <c r="C19" s="3">
        <f>vlookup(A18:A1000, State_count!$A$2:$B$43, 2, FALSE)</f>
        <v>34</v>
      </c>
      <c r="D19" s="3">
        <f t="shared" si="1"/>
        <v>0.1404958678</v>
      </c>
    </row>
    <row r="20">
      <c r="A20" s="3" t="str">
        <f>IFERROR(__xludf.DUMMYFUNCTION("""COMPUTED_VALUE"""),"IN")</f>
        <v>IN</v>
      </c>
      <c r="B20" s="3">
        <f>IFERROR(__xludf.DUMMYFUNCTION("""COMPUTED_VALUE"""),105.0)</f>
        <v>105</v>
      </c>
      <c r="C20" s="3">
        <f>vlookup(A19:A1000, State_count!$A$2:$B$43, 2, FALSE)</f>
        <v>5</v>
      </c>
      <c r="D20" s="3">
        <f t="shared" si="1"/>
        <v>0.04761904762</v>
      </c>
    </row>
    <row r="21">
      <c r="A21" s="3" t="str">
        <f>IFERROR(__xludf.DUMMYFUNCTION("""COMPUTED_VALUE"""),"KS")</f>
        <v>KS</v>
      </c>
      <c r="B21" s="3">
        <f>IFERROR(__xludf.DUMMYFUNCTION("""COMPUTED_VALUE"""),77.0)</f>
        <v>77</v>
      </c>
      <c r="C21" s="3">
        <f>vlookup(A20:A1000, State_count!$A$2:$B$43, 2, FALSE)</f>
        <v>2</v>
      </c>
      <c r="D21" s="3">
        <f t="shared" si="1"/>
        <v>0.02597402597</v>
      </c>
    </row>
    <row r="22">
      <c r="A22" s="3" t="str">
        <f>IFERROR(__xludf.DUMMYFUNCTION("""COMPUTED_VALUE"""),"KY")</f>
        <v>KY</v>
      </c>
      <c r="B22" s="3">
        <f>IFERROR(__xludf.DUMMYFUNCTION("""COMPUTED_VALUE"""),86.0)</f>
        <v>86</v>
      </c>
      <c r="C22" s="3">
        <f>vlookup(A21:A1000, State_count!$A$2:$B$43, 2, FALSE)</f>
        <v>6</v>
      </c>
      <c r="D22" s="3">
        <f t="shared" si="1"/>
        <v>0.06976744186</v>
      </c>
    </row>
    <row r="23">
      <c r="A23" s="3" t="str">
        <f>IFERROR(__xludf.DUMMYFUNCTION("""COMPUTED_VALUE"""),"LA")</f>
        <v>LA</v>
      </c>
      <c r="B23" s="3">
        <f>IFERROR(__xludf.DUMMYFUNCTION("""COMPUTED_VALUE"""),112.0)</f>
        <v>112</v>
      </c>
      <c r="C23" s="1">
        <v>0.0</v>
      </c>
      <c r="D23" s="3">
        <f t="shared" si="1"/>
        <v>0</v>
      </c>
    </row>
    <row r="24">
      <c r="A24" s="3" t="str">
        <f>IFERROR(__xludf.DUMMYFUNCTION("""COMPUTED_VALUE"""),"MA")</f>
        <v>MA</v>
      </c>
      <c r="B24" s="3">
        <f>IFERROR(__xludf.DUMMYFUNCTION("""COMPUTED_VALUE"""),147.0)</f>
        <v>147</v>
      </c>
      <c r="C24" s="3">
        <f>vlookup(A23:A1000, State_count!$A$2:$B$43, 2, FALSE)</f>
        <v>56</v>
      </c>
      <c r="D24" s="3">
        <f t="shared" si="1"/>
        <v>0.380952381</v>
      </c>
    </row>
    <row r="25">
      <c r="A25" s="3" t="str">
        <f>IFERROR(__xludf.DUMMYFUNCTION("""COMPUTED_VALUE"""),"MD")</f>
        <v>MD</v>
      </c>
      <c r="B25" s="3">
        <f>IFERROR(__xludf.DUMMYFUNCTION("""COMPUTED_VALUE"""),79.0)</f>
        <v>79</v>
      </c>
      <c r="C25" s="3">
        <f>vlookup(A24:A1000, State_count!$A$2:$B$43, 2, FALSE)</f>
        <v>19</v>
      </c>
      <c r="D25" s="3">
        <f t="shared" si="1"/>
        <v>0.2405063291</v>
      </c>
    </row>
    <row r="26">
      <c r="A26" s="3" t="str">
        <f>IFERROR(__xludf.DUMMYFUNCTION("""COMPUTED_VALUE"""),"ME")</f>
        <v>ME</v>
      </c>
      <c r="B26" s="3">
        <f>IFERROR(__xludf.DUMMYFUNCTION("""COMPUTED_VALUE"""),36.0)</f>
        <v>36</v>
      </c>
      <c r="C26" s="3">
        <f>vlookup(A25:A1000, State_count!$A$2:$B$43, 2, FALSE)</f>
        <v>6</v>
      </c>
      <c r="D26" s="3">
        <f t="shared" si="1"/>
        <v>0.1666666667</v>
      </c>
    </row>
    <row r="27">
      <c r="A27" s="3" t="str">
        <f>IFERROR(__xludf.DUMMYFUNCTION("""COMPUTED_VALUE"""),"MI")</f>
        <v>MI</v>
      </c>
      <c r="B27" s="3">
        <f>IFERROR(__xludf.DUMMYFUNCTION("""COMPUTED_VALUE"""),160.0)</f>
        <v>160</v>
      </c>
      <c r="C27" s="3">
        <f>vlookup(A26:A1000, State_count!$A$2:$B$43, 2, FALSE)</f>
        <v>12</v>
      </c>
      <c r="D27" s="3">
        <f t="shared" si="1"/>
        <v>0.075</v>
      </c>
    </row>
    <row r="28">
      <c r="A28" s="3" t="str">
        <f>IFERROR(__xludf.DUMMYFUNCTION("""COMPUTED_VALUE"""),"MN")</f>
        <v>MN</v>
      </c>
      <c r="B28" s="3">
        <f>IFERROR(__xludf.DUMMYFUNCTION("""COMPUTED_VALUE"""),91.0)</f>
        <v>91</v>
      </c>
      <c r="C28" s="3">
        <f>vlookup(A27:A1000, State_count!$A$2:$B$43, 2, FALSE)</f>
        <v>17</v>
      </c>
      <c r="D28" s="3">
        <f t="shared" si="1"/>
        <v>0.1868131868</v>
      </c>
    </row>
    <row r="29">
      <c r="A29" s="3" t="str">
        <f>IFERROR(__xludf.DUMMYFUNCTION("""COMPUTED_VALUE"""),"MO")</f>
        <v>MO</v>
      </c>
      <c r="B29" s="3">
        <f>IFERROR(__xludf.DUMMYFUNCTION("""COMPUTED_VALUE"""),142.0)</f>
        <v>142</v>
      </c>
      <c r="C29" s="3">
        <f>vlookup(A28:A1000, State_count!$A$2:$B$43, 2, FALSE)</f>
        <v>5</v>
      </c>
      <c r="D29" s="3">
        <f t="shared" si="1"/>
        <v>0.03521126761</v>
      </c>
    </row>
    <row r="30">
      <c r="A30" s="3" t="str">
        <f>IFERROR(__xludf.DUMMYFUNCTION("""COMPUTED_VALUE"""),"MP")</f>
        <v>MP</v>
      </c>
      <c r="B30" s="3">
        <f>IFERROR(__xludf.DUMMYFUNCTION("""COMPUTED_VALUE"""),1.0)</f>
        <v>1</v>
      </c>
      <c r="C30" s="1">
        <v>0.0</v>
      </c>
      <c r="D30" s="3">
        <f t="shared" si="1"/>
        <v>0</v>
      </c>
    </row>
    <row r="31">
      <c r="A31" s="3" t="str">
        <f>IFERROR(__xludf.DUMMYFUNCTION("""COMPUTED_VALUE"""),"MS")</f>
        <v>MS</v>
      </c>
      <c r="B31" s="3">
        <f>IFERROR(__xludf.DUMMYFUNCTION("""COMPUTED_VALUE"""),54.0)</f>
        <v>54</v>
      </c>
      <c r="C31" s="3">
        <f>vlookup(A30:A1000, State_count!$A$2:$B$43, 2, FALSE)</f>
        <v>1</v>
      </c>
      <c r="D31" s="3">
        <f t="shared" si="1"/>
        <v>0.01851851852</v>
      </c>
    </row>
    <row r="32">
      <c r="A32" s="3" t="str">
        <f>IFERROR(__xludf.DUMMYFUNCTION("""COMPUTED_VALUE"""),"MT")</f>
        <v>MT</v>
      </c>
      <c r="B32" s="3">
        <f>IFERROR(__xludf.DUMMYFUNCTION("""COMPUTED_VALUE"""),29.0)</f>
        <v>29</v>
      </c>
      <c r="C32" s="1">
        <v>0.0</v>
      </c>
      <c r="D32" s="3">
        <f t="shared" si="1"/>
        <v>0</v>
      </c>
    </row>
    <row r="33">
      <c r="A33" s="3" t="str">
        <f>IFERROR(__xludf.DUMMYFUNCTION("""COMPUTED_VALUE"""),"NC")</f>
        <v>NC</v>
      </c>
      <c r="B33" s="3">
        <f>IFERROR(__xludf.DUMMYFUNCTION("""COMPUTED_VALUE"""),167.0)</f>
        <v>167</v>
      </c>
      <c r="C33" s="3">
        <f>vlookup(A32:A1000, State_count!$A$2:$B$43, 2, FALSE)</f>
        <v>5</v>
      </c>
      <c r="D33" s="3">
        <f t="shared" si="1"/>
        <v>0.02994011976</v>
      </c>
    </row>
    <row r="34">
      <c r="A34" s="3" t="str">
        <f>IFERROR(__xludf.DUMMYFUNCTION("""COMPUTED_VALUE"""),"ND")</f>
        <v>ND</v>
      </c>
      <c r="B34" s="3">
        <f>IFERROR(__xludf.DUMMYFUNCTION("""COMPUTED_VALUE"""),25.0)</f>
        <v>25</v>
      </c>
      <c r="C34" s="1">
        <v>0.0</v>
      </c>
      <c r="D34" s="3">
        <f t="shared" si="1"/>
        <v>0</v>
      </c>
    </row>
    <row r="35">
      <c r="A35" s="3" t="str">
        <f>IFERROR(__xludf.DUMMYFUNCTION("""COMPUTED_VALUE"""),"NE")</f>
        <v>NE</v>
      </c>
      <c r="B35" s="3">
        <f>IFERROR(__xludf.DUMMYFUNCTION("""COMPUTED_VALUE"""),41.0)</f>
        <v>41</v>
      </c>
      <c r="C35" s="3">
        <f>vlookup(A34:A1000, State_count!$A$2:$B$43, 2, FALSE)</f>
        <v>1</v>
      </c>
      <c r="D35" s="3">
        <f t="shared" si="1"/>
        <v>0.0243902439</v>
      </c>
    </row>
    <row r="36">
      <c r="A36" s="3" t="str">
        <f>IFERROR(__xludf.DUMMYFUNCTION("""COMPUTED_VALUE"""),"NH")</f>
        <v>NH</v>
      </c>
      <c r="B36" s="3">
        <f>IFERROR(__xludf.DUMMYFUNCTION("""COMPUTED_VALUE"""),34.0)</f>
        <v>34</v>
      </c>
      <c r="C36" s="3">
        <f>vlookup(A35:A1000, State_count!$A$2:$B$43, 2, FALSE)</f>
        <v>1</v>
      </c>
      <c r="D36" s="3">
        <f t="shared" si="1"/>
        <v>0.02941176471</v>
      </c>
    </row>
    <row r="37">
      <c r="A37" s="3" t="str">
        <f>IFERROR(__xludf.DUMMYFUNCTION("""COMPUTED_VALUE"""),"NJ")</f>
        <v>NJ</v>
      </c>
      <c r="B37" s="3">
        <f>IFERROR(__xludf.DUMMYFUNCTION("""COMPUTED_VALUE"""),148.0)</f>
        <v>148</v>
      </c>
      <c r="C37" s="3">
        <f>vlookup(A36:A1000, State_count!$A$2:$B$43, 2, FALSE)</f>
        <v>23</v>
      </c>
      <c r="D37" s="3">
        <f t="shared" si="1"/>
        <v>0.1554054054</v>
      </c>
    </row>
    <row r="38">
      <c r="A38" s="3" t="str">
        <f>IFERROR(__xludf.DUMMYFUNCTION("""COMPUTED_VALUE"""),"NM")</f>
        <v>NM</v>
      </c>
      <c r="B38" s="3">
        <f>IFERROR(__xludf.DUMMYFUNCTION("""COMPUTED_VALUE"""),44.0)</f>
        <v>44</v>
      </c>
      <c r="C38" s="3">
        <f>vlookup(A37:A1000, State_count!$A$2:$B$43, 2, FALSE)</f>
        <v>3</v>
      </c>
      <c r="D38" s="3">
        <f t="shared" si="1"/>
        <v>0.06818181818</v>
      </c>
    </row>
    <row r="39">
      <c r="A39" s="3" t="str">
        <f>IFERROR(__xludf.DUMMYFUNCTION("""COMPUTED_VALUE"""),"NV")</f>
        <v>NV</v>
      </c>
      <c r="B39" s="3">
        <f>IFERROR(__xludf.DUMMYFUNCTION("""COMPUTED_VALUE"""),40.0)</f>
        <v>40</v>
      </c>
      <c r="C39" s="3">
        <f>vlookup(A38:A1000, State_count!$A$2:$B$43, 2, FALSE)</f>
        <v>5</v>
      </c>
      <c r="D39" s="3">
        <f t="shared" si="1"/>
        <v>0.125</v>
      </c>
    </row>
    <row r="40">
      <c r="A40" s="3" t="str">
        <f>IFERROR(__xludf.DUMMYFUNCTION("""COMPUTED_VALUE"""),"NY")</f>
        <v>NY</v>
      </c>
      <c r="B40" s="3">
        <f>IFERROR(__xludf.DUMMYFUNCTION("""COMPUTED_VALUE"""),417.0)</f>
        <v>417</v>
      </c>
      <c r="C40" s="3">
        <f>vlookup(A39:A1000, State_count!$A$2:$B$43, 2, FALSE)</f>
        <v>85</v>
      </c>
      <c r="D40" s="3">
        <f t="shared" si="1"/>
        <v>0.2038369305</v>
      </c>
    </row>
    <row r="41">
      <c r="A41" s="3" t="str">
        <f>IFERROR(__xludf.DUMMYFUNCTION("""COMPUTED_VALUE"""),"OH")</f>
        <v>OH</v>
      </c>
      <c r="B41" s="3">
        <f>IFERROR(__xludf.DUMMYFUNCTION("""COMPUTED_VALUE"""),281.0)</f>
        <v>281</v>
      </c>
      <c r="C41" s="3">
        <f>vlookup(A40:A1000, State_count!$A$2:$B$43, 2, FALSE)</f>
        <v>17</v>
      </c>
      <c r="D41" s="3">
        <f t="shared" si="1"/>
        <v>0.06049822064</v>
      </c>
    </row>
    <row r="42">
      <c r="A42" s="3" t="str">
        <f>IFERROR(__xludf.DUMMYFUNCTION("""COMPUTED_VALUE"""),"OK")</f>
        <v>OK</v>
      </c>
      <c r="B42" s="3">
        <f>IFERROR(__xludf.DUMMYFUNCTION("""COMPUTED_VALUE"""),100.0)</f>
        <v>100</v>
      </c>
      <c r="C42" s="1">
        <v>0.0</v>
      </c>
      <c r="D42" s="3">
        <f t="shared" si="1"/>
        <v>0</v>
      </c>
    </row>
    <row r="43">
      <c r="A43" s="3" t="str">
        <f>IFERROR(__xludf.DUMMYFUNCTION("""COMPUTED_VALUE"""),"OR")</f>
        <v>OR</v>
      </c>
      <c r="B43" s="3">
        <f>IFERROR(__xludf.DUMMYFUNCTION("""COMPUTED_VALUE"""),74.0)</f>
        <v>74</v>
      </c>
      <c r="C43" s="3">
        <f>vlookup(A42:A1000, State_count!$A$2:$B$43, 2, FALSE)</f>
        <v>11</v>
      </c>
      <c r="D43" s="3">
        <f t="shared" si="1"/>
        <v>0.1486486486</v>
      </c>
    </row>
    <row r="44">
      <c r="A44" s="3" t="str">
        <f>IFERROR(__xludf.DUMMYFUNCTION("""COMPUTED_VALUE"""),"PA")</f>
        <v>PA</v>
      </c>
      <c r="B44" s="3">
        <f>IFERROR(__xludf.DUMMYFUNCTION("""COMPUTED_VALUE"""),321.0)</f>
        <v>321</v>
      </c>
      <c r="C44" s="3">
        <f>vlookup(A43:A1000, State_count!$A$2:$B$43, 2, FALSE)</f>
        <v>33</v>
      </c>
      <c r="D44" s="3">
        <f t="shared" si="1"/>
        <v>0.1028037383</v>
      </c>
    </row>
    <row r="45">
      <c r="A45" s="3" t="str">
        <f>IFERROR(__xludf.DUMMYFUNCTION("""COMPUTED_VALUE"""),"PR")</f>
        <v>PR</v>
      </c>
      <c r="B45" s="3">
        <f>IFERROR(__xludf.DUMMYFUNCTION("""COMPUTED_VALUE"""),131.0)</f>
        <v>131</v>
      </c>
      <c r="C45" s="1">
        <v>0.0</v>
      </c>
      <c r="D45" s="3">
        <f t="shared" si="1"/>
        <v>0</v>
      </c>
    </row>
    <row r="46">
      <c r="A46" s="3" t="str">
        <f>IFERROR(__xludf.DUMMYFUNCTION("""COMPUTED_VALUE"""),"RI")</f>
        <v>RI</v>
      </c>
      <c r="B46" s="3">
        <f>IFERROR(__xludf.DUMMYFUNCTION("""COMPUTED_VALUE"""),22.0)</f>
        <v>22</v>
      </c>
      <c r="C46" s="3">
        <f>vlookup(A45:A1000, State_count!$A$2:$B$43, 2, FALSE)</f>
        <v>4</v>
      </c>
      <c r="D46" s="3">
        <f t="shared" si="1"/>
        <v>0.1818181818</v>
      </c>
    </row>
    <row r="47">
      <c r="A47" s="3" t="str">
        <f>IFERROR(__xludf.DUMMYFUNCTION("""COMPUTED_VALUE"""),"SC")</f>
        <v>SC</v>
      </c>
      <c r="B47" s="3">
        <f>IFERROR(__xludf.DUMMYFUNCTION("""COMPUTED_VALUE"""),91.0)</f>
        <v>91</v>
      </c>
      <c r="C47" s="3">
        <f>vlookup(A46:A1000, State_count!$A$2:$B$43, 2, FALSE)</f>
        <v>2</v>
      </c>
      <c r="D47" s="3">
        <f t="shared" si="1"/>
        <v>0.02197802198</v>
      </c>
    </row>
    <row r="48">
      <c r="A48" s="3" t="str">
        <f>IFERROR(__xludf.DUMMYFUNCTION("""COMPUTED_VALUE"""),"SD")</f>
        <v>SD</v>
      </c>
      <c r="B48" s="3">
        <f>IFERROR(__xludf.DUMMYFUNCTION("""COMPUTED_VALUE"""),29.0)</f>
        <v>29</v>
      </c>
      <c r="C48" s="1">
        <v>0.0</v>
      </c>
      <c r="D48" s="3">
        <f t="shared" si="1"/>
        <v>0</v>
      </c>
    </row>
    <row r="49">
      <c r="A49" s="3" t="str">
        <f>IFERROR(__xludf.DUMMYFUNCTION("""COMPUTED_VALUE"""),"TN")</f>
        <v>TN</v>
      </c>
      <c r="B49" s="3">
        <f>IFERROR(__xludf.DUMMYFUNCTION("""COMPUTED_VALUE"""),155.0)</f>
        <v>155</v>
      </c>
      <c r="C49" s="3">
        <f>vlookup(A48:A1000, State_count!$A$2:$B$43, 2, FALSE)</f>
        <v>3</v>
      </c>
      <c r="D49" s="3">
        <f t="shared" si="1"/>
        <v>0.01935483871</v>
      </c>
    </row>
    <row r="50">
      <c r="A50" s="3" t="str">
        <f>IFERROR(__xludf.DUMMYFUNCTION("""COMPUTED_VALUE"""),"TX")</f>
        <v>TX</v>
      </c>
      <c r="B50" s="3">
        <f>IFERROR(__xludf.DUMMYFUNCTION("""COMPUTED_VALUE"""),407.0)</f>
        <v>407</v>
      </c>
      <c r="C50" s="3">
        <f>vlookup(A49:A1000, State_count!$A$2:$B$43, 2, FALSE)</f>
        <v>3</v>
      </c>
      <c r="D50" s="3">
        <f t="shared" si="1"/>
        <v>0.007371007371</v>
      </c>
    </row>
    <row r="51">
      <c r="A51" s="3" t="str">
        <f>IFERROR(__xludf.DUMMYFUNCTION("""COMPUTED_VALUE"""),"UT")</f>
        <v>UT</v>
      </c>
      <c r="B51" s="3">
        <f>IFERROR(__xludf.DUMMYFUNCTION("""COMPUTED_VALUE"""),60.0)</f>
        <v>60</v>
      </c>
      <c r="C51" s="3">
        <f>vlookup(A50:A1000, State_count!$A$2:$B$43, 2, FALSE)</f>
        <v>1</v>
      </c>
      <c r="D51" s="3">
        <f t="shared" si="1"/>
        <v>0.01666666667</v>
      </c>
    </row>
    <row r="52">
      <c r="A52" s="3" t="str">
        <f>IFERROR(__xludf.DUMMYFUNCTION("""COMPUTED_VALUE"""),"VA")</f>
        <v>VA</v>
      </c>
      <c r="B52" s="3">
        <f>IFERROR(__xludf.DUMMYFUNCTION("""COMPUTED_VALUE"""),145.0)</f>
        <v>145</v>
      </c>
      <c r="C52" s="3">
        <f>vlookup(A51:A1000, State_count!$A$2:$B$43, 2, FALSE)</f>
        <v>6</v>
      </c>
      <c r="D52" s="3">
        <f t="shared" si="1"/>
        <v>0.04137931034</v>
      </c>
    </row>
    <row r="53">
      <c r="A53" s="3" t="str">
        <f>IFERROR(__xludf.DUMMYFUNCTION("""COMPUTED_VALUE"""),"VI")</f>
        <v>VI</v>
      </c>
      <c r="B53" s="3">
        <f>IFERROR(__xludf.DUMMYFUNCTION("""COMPUTED_VALUE"""),1.0)</f>
        <v>1</v>
      </c>
      <c r="C53" s="1">
        <v>0.0</v>
      </c>
      <c r="D53" s="3">
        <f t="shared" si="1"/>
        <v>0</v>
      </c>
    </row>
    <row r="54">
      <c r="A54" s="3" t="str">
        <f>IFERROR(__xludf.DUMMYFUNCTION("""COMPUTED_VALUE"""),"VT")</f>
        <v>VT</v>
      </c>
      <c r="B54" s="3">
        <f>IFERROR(__xludf.DUMMYFUNCTION("""COMPUTED_VALUE"""),19.0)</f>
        <v>19</v>
      </c>
      <c r="C54" s="3">
        <f>vlookup(A53:A1000, State_count!$A$2:$B$43, 2, FALSE)</f>
        <v>8</v>
      </c>
      <c r="D54" s="3">
        <f t="shared" si="1"/>
        <v>0.4210526316</v>
      </c>
    </row>
    <row r="55">
      <c r="A55" s="3" t="str">
        <f>IFERROR(__xludf.DUMMYFUNCTION("""COMPUTED_VALUE"""),"WA")</f>
        <v>WA</v>
      </c>
      <c r="B55" s="3">
        <f>IFERROR(__xludf.DUMMYFUNCTION("""COMPUTED_VALUE"""),97.0)</f>
        <v>97</v>
      </c>
      <c r="C55" s="3">
        <f>vlookup(A54:A1000, State_count!$A$2:$B$43, 2, FALSE)</f>
        <v>24</v>
      </c>
      <c r="D55" s="3">
        <f t="shared" si="1"/>
        <v>0.2474226804</v>
      </c>
    </row>
    <row r="56">
      <c r="A56" s="3" t="str">
        <f>IFERROR(__xludf.DUMMYFUNCTION("""COMPUTED_VALUE"""),"WI")</f>
        <v>WI</v>
      </c>
      <c r="B56" s="3">
        <f>IFERROR(__xludf.DUMMYFUNCTION("""COMPUTED_VALUE"""),89.0)</f>
        <v>89</v>
      </c>
      <c r="C56" s="3">
        <f>vlookup(A55:A1000, State_count!$A$2:$B$43, 2, FALSE)</f>
        <v>10</v>
      </c>
      <c r="D56" s="3">
        <f t="shared" si="1"/>
        <v>0.1123595506</v>
      </c>
    </row>
    <row r="57">
      <c r="A57" s="3" t="str">
        <f>IFERROR(__xludf.DUMMYFUNCTION("""COMPUTED_VALUE"""),"WV")</f>
        <v>WV</v>
      </c>
      <c r="B57" s="3">
        <f>IFERROR(__xludf.DUMMYFUNCTION("""COMPUTED_VALUE"""),70.0)</f>
        <v>70</v>
      </c>
      <c r="C57" s="1">
        <v>0.0</v>
      </c>
      <c r="D57" s="3">
        <f t="shared" si="1"/>
        <v>0</v>
      </c>
    </row>
    <row r="58">
      <c r="A58" s="3" t="str">
        <f>IFERROR(__xludf.DUMMYFUNCTION("""COMPUTED_VALUE"""),"WY")</f>
        <v>WY</v>
      </c>
      <c r="B58" s="3">
        <f>IFERROR(__xludf.DUMMYFUNCTION("""COMPUTED_VALUE"""),10.0)</f>
        <v>10</v>
      </c>
      <c r="C58" s="3">
        <f>vlookup(A57:A1000, State_count!$A$2:$B$43, 2, FALSE)</f>
        <v>1</v>
      </c>
      <c r="D58" s="3">
        <f t="shared" si="1"/>
        <v>0.1</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10.88"/>
  </cols>
  <sheetData>
    <row r="1">
      <c r="A1" s="1" t="s">
        <v>11</v>
      </c>
      <c r="B1" s="1" t="s">
        <v>6737</v>
      </c>
      <c r="C1" s="1" t="s">
        <v>6738</v>
      </c>
      <c r="D1" s="6" t="s">
        <v>6739</v>
      </c>
      <c r="E1" s="7" t="s">
        <v>6740</v>
      </c>
    </row>
    <row r="2">
      <c r="A2" s="3" t="s">
        <v>6741</v>
      </c>
      <c r="B2" s="3">
        <v>11.0</v>
      </c>
      <c r="C2" s="1">
        <v>0.0</v>
      </c>
      <c r="D2" s="8">
        <v>0.0</v>
      </c>
      <c r="E2" s="7">
        <v>0.5454</v>
      </c>
    </row>
    <row r="3">
      <c r="A3" s="3" t="s">
        <v>6742</v>
      </c>
      <c r="B3" s="3">
        <v>79.0</v>
      </c>
      <c r="C3" s="3">
        <v>1.0</v>
      </c>
      <c r="D3" s="8">
        <v>0.012658227848101266</v>
      </c>
      <c r="E3" s="7">
        <v>0.6457</v>
      </c>
    </row>
    <row r="4">
      <c r="A4" s="3" t="s">
        <v>6743</v>
      </c>
      <c r="B4" s="3">
        <v>82.0</v>
      </c>
      <c r="C4" s="1">
        <v>0.0</v>
      </c>
      <c r="D4" s="8">
        <v>0.0</v>
      </c>
      <c r="E4" s="7">
        <v>0.642</v>
      </c>
    </row>
    <row r="5">
      <c r="A5" s="3" t="s">
        <v>6744</v>
      </c>
      <c r="B5" s="3">
        <v>111.0</v>
      </c>
      <c r="C5" s="1">
        <v>0.0</v>
      </c>
      <c r="D5" s="8">
        <v>0.0</v>
      </c>
      <c r="E5" s="7">
        <v>0.5222</v>
      </c>
    </row>
    <row r="6">
      <c r="A6" s="3" t="s">
        <v>6745</v>
      </c>
      <c r="B6" s="3">
        <v>679.0</v>
      </c>
      <c r="C6" s="3">
        <v>72.0</v>
      </c>
      <c r="D6" s="8">
        <v>0.10603829160530191</v>
      </c>
      <c r="E6" s="7">
        <v>0.3833</v>
      </c>
    </row>
    <row r="7">
      <c r="A7" s="3" t="s">
        <v>6746</v>
      </c>
      <c r="B7" s="3">
        <v>88.0</v>
      </c>
      <c r="C7" s="3">
        <v>6.0</v>
      </c>
      <c r="D7" s="8">
        <v>0.06818181818181818</v>
      </c>
      <c r="E7" s="7">
        <v>0.4314</v>
      </c>
    </row>
    <row r="8">
      <c r="A8" s="3" t="s">
        <v>6747</v>
      </c>
      <c r="B8" s="3">
        <v>67.0</v>
      </c>
      <c r="C8" s="3">
        <v>10.0</v>
      </c>
      <c r="D8" s="8">
        <v>0.14925373134328357</v>
      </c>
      <c r="E8" s="7">
        <v>0.4189</v>
      </c>
    </row>
    <row r="9">
      <c r="A9" s="3" t="s">
        <v>6748</v>
      </c>
      <c r="B9" s="3">
        <v>22.0</v>
      </c>
      <c r="C9" s="3">
        <v>4.0</v>
      </c>
      <c r="D9" s="8">
        <v>0.18181818181818182</v>
      </c>
      <c r="E9" s="7">
        <v>0.0647</v>
      </c>
    </row>
    <row r="10">
      <c r="A10" s="3" t="s">
        <v>6749</v>
      </c>
      <c r="B10" s="3">
        <v>17.0</v>
      </c>
      <c r="C10" s="3">
        <v>2.0</v>
      </c>
      <c r="D10" s="8">
        <v>0.11764705882352941</v>
      </c>
      <c r="E10" s="7">
        <v>0.4189</v>
      </c>
    </row>
    <row r="11">
      <c r="A11" s="3" t="s">
        <v>6750</v>
      </c>
      <c r="B11" s="3">
        <v>340.0</v>
      </c>
      <c r="C11" s="3">
        <v>3.0</v>
      </c>
      <c r="D11" s="8">
        <v>0.008823529411764706</v>
      </c>
      <c r="E11" s="7">
        <v>0.5609</v>
      </c>
    </row>
    <row r="12">
      <c r="A12" s="3" t="s">
        <v>6751</v>
      </c>
      <c r="B12" s="3">
        <v>143.0</v>
      </c>
      <c r="C12" s="3">
        <v>2.0</v>
      </c>
      <c r="D12" s="8">
        <v>0.013986013986013986</v>
      </c>
      <c r="E12" s="7">
        <v>0.5073</v>
      </c>
    </row>
    <row r="13">
      <c r="A13" s="3" t="s">
        <v>6752</v>
      </c>
      <c r="B13" s="3">
        <v>24.0</v>
      </c>
      <c r="C13" s="3">
        <v>2.0</v>
      </c>
      <c r="D13" s="8">
        <v>0.08333333333333333</v>
      </c>
      <c r="E13" s="7">
        <v>0.3748</v>
      </c>
    </row>
    <row r="14">
      <c r="A14" s="3" t="s">
        <v>6753</v>
      </c>
      <c r="B14" s="3">
        <v>76.0</v>
      </c>
      <c r="C14" s="3">
        <v>2.0</v>
      </c>
      <c r="D14" s="8">
        <v>0.02631578947368421</v>
      </c>
      <c r="E14" s="7">
        <v>0.5573</v>
      </c>
    </row>
    <row r="15">
      <c r="A15" s="3" t="s">
        <v>6754</v>
      </c>
      <c r="B15" s="3">
        <v>37.0</v>
      </c>
      <c r="C15" s="1">
        <v>0.0</v>
      </c>
      <c r="D15" s="8">
        <v>0.0</v>
      </c>
      <c r="E15" s="7">
        <v>0.6689</v>
      </c>
    </row>
    <row r="16">
      <c r="A16" s="3" t="s">
        <v>6755</v>
      </c>
      <c r="B16" s="3">
        <v>242.0</v>
      </c>
      <c r="C16" s="3">
        <v>34.0</v>
      </c>
      <c r="D16" s="8">
        <v>0.14049586776859505</v>
      </c>
      <c r="E16" s="7">
        <v>0.4347</v>
      </c>
    </row>
    <row r="17">
      <c r="A17" s="3" t="s">
        <v>6756</v>
      </c>
      <c r="B17" s="3">
        <v>105.0</v>
      </c>
      <c r="C17" s="3">
        <v>5.0</v>
      </c>
      <c r="D17" s="8">
        <v>0.047619047619047616</v>
      </c>
      <c r="E17" s="7">
        <v>0.5858</v>
      </c>
    </row>
    <row r="18">
      <c r="A18" s="3" t="s">
        <v>6757</v>
      </c>
      <c r="B18" s="3">
        <v>77.0</v>
      </c>
      <c r="C18" s="3">
        <v>2.0</v>
      </c>
      <c r="D18" s="8">
        <v>0.025974025974025976</v>
      </c>
      <c r="E18" s="7">
        <v>0.5716</v>
      </c>
    </row>
    <row r="19">
      <c r="A19" s="3" t="s">
        <v>6758</v>
      </c>
      <c r="B19" s="3">
        <v>86.0</v>
      </c>
      <c r="C19" s="3">
        <v>6.0</v>
      </c>
      <c r="D19" s="8">
        <v>0.06976744186046512</v>
      </c>
      <c r="E19" s="7">
        <v>0.6447</v>
      </c>
    </row>
    <row r="20">
      <c r="A20" s="3" t="s">
        <v>6759</v>
      </c>
      <c r="B20" s="3">
        <v>112.0</v>
      </c>
      <c r="C20" s="1">
        <v>0.0</v>
      </c>
      <c r="D20" s="8">
        <v>0.0</v>
      </c>
      <c r="E20" s="7">
        <v>0.6022</v>
      </c>
    </row>
    <row r="21">
      <c r="A21" s="3" t="s">
        <v>6760</v>
      </c>
      <c r="B21" s="3">
        <v>147.0</v>
      </c>
      <c r="C21" s="3">
        <v>56.0</v>
      </c>
      <c r="D21" s="8">
        <v>0.38095238095238093</v>
      </c>
      <c r="E21" s="7">
        <v>0.3602</v>
      </c>
    </row>
    <row r="22">
      <c r="A22" s="3" t="s">
        <v>6761</v>
      </c>
      <c r="B22" s="3">
        <v>79.0</v>
      </c>
      <c r="C22" s="3">
        <v>19.0</v>
      </c>
      <c r="D22" s="8">
        <v>0.24050632911392406</v>
      </c>
      <c r="E22" s="7">
        <v>0.3408</v>
      </c>
    </row>
    <row r="23">
      <c r="A23" s="3" t="s">
        <v>6762</v>
      </c>
      <c r="B23" s="3">
        <v>36.0</v>
      </c>
      <c r="C23" s="3">
        <v>6.0</v>
      </c>
      <c r="D23" s="8">
        <v>0.16666666666666666</v>
      </c>
      <c r="E23" s="7">
        <v>0.455</v>
      </c>
    </row>
    <row r="24">
      <c r="A24" s="3" t="s">
        <v>6763</v>
      </c>
      <c r="B24" s="3">
        <v>160.0</v>
      </c>
      <c r="C24" s="3">
        <v>12.0</v>
      </c>
      <c r="D24" s="8">
        <v>0.075</v>
      </c>
      <c r="E24" s="7">
        <v>0.4973</v>
      </c>
    </row>
    <row r="25">
      <c r="A25" s="3" t="s">
        <v>6764</v>
      </c>
      <c r="B25" s="3">
        <v>91.0</v>
      </c>
      <c r="C25" s="3">
        <v>17.0</v>
      </c>
      <c r="D25" s="8">
        <v>0.18681318681318682</v>
      </c>
      <c r="E25" s="7">
        <v>0.4668</v>
      </c>
    </row>
    <row r="26">
      <c r="A26" s="3" t="s">
        <v>6765</v>
      </c>
      <c r="B26" s="3">
        <v>142.0</v>
      </c>
      <c r="C26" s="3">
        <v>5.0</v>
      </c>
      <c r="D26" s="8">
        <v>0.035211267605633804</v>
      </c>
      <c r="E26" s="7">
        <v>0.5859</v>
      </c>
    </row>
    <row r="27">
      <c r="A27" s="3" t="s">
        <v>6766</v>
      </c>
      <c r="B27" s="3">
        <v>54.0</v>
      </c>
      <c r="C27" s="3">
        <v>1.0</v>
      </c>
      <c r="D27" s="8">
        <v>0.018518518518518517</v>
      </c>
      <c r="E27" s="7">
        <v>0.6089</v>
      </c>
    </row>
    <row r="28">
      <c r="A28" s="3" t="s">
        <v>6767</v>
      </c>
      <c r="B28" s="3">
        <v>29.0</v>
      </c>
      <c r="C28" s="1">
        <v>0.0</v>
      </c>
      <c r="D28" s="8">
        <v>0.0</v>
      </c>
      <c r="E28" s="7">
        <v>0.5839</v>
      </c>
    </row>
    <row r="29">
      <c r="A29" s="3" t="s">
        <v>6768</v>
      </c>
      <c r="B29" s="3">
        <v>167.0</v>
      </c>
      <c r="C29" s="3">
        <v>5.0</v>
      </c>
      <c r="D29" s="8">
        <v>0.029940119760479042</v>
      </c>
      <c r="E29" s="7">
        <v>0.5086</v>
      </c>
    </row>
    <row r="30">
      <c r="A30" s="3" t="s">
        <v>6769</v>
      </c>
      <c r="B30" s="3">
        <v>25.0</v>
      </c>
      <c r="C30" s="1">
        <v>0.0</v>
      </c>
      <c r="D30" s="8">
        <v>0.0</v>
      </c>
      <c r="E30" s="7">
        <v>0.6696</v>
      </c>
    </row>
    <row r="31">
      <c r="A31" s="3" t="s">
        <v>6770</v>
      </c>
      <c r="B31" s="3">
        <v>41.0</v>
      </c>
      <c r="C31" s="3">
        <v>1.0</v>
      </c>
      <c r="D31" s="8">
        <v>0.024390243902439025</v>
      </c>
      <c r="E31" s="7">
        <v>0.5963</v>
      </c>
    </row>
    <row r="32">
      <c r="A32" s="3" t="s">
        <v>6771</v>
      </c>
      <c r="B32" s="3">
        <v>34.0</v>
      </c>
      <c r="C32" s="3">
        <v>1.0</v>
      </c>
      <c r="D32" s="8">
        <v>0.029411764705882353</v>
      </c>
      <c r="E32" s="7">
        <v>0.4787</v>
      </c>
    </row>
    <row r="33">
      <c r="A33" s="3" t="s">
        <v>6772</v>
      </c>
      <c r="B33" s="3">
        <v>148.0</v>
      </c>
      <c r="C33" s="3">
        <v>23.0</v>
      </c>
      <c r="D33" s="8">
        <v>0.1554054054054054</v>
      </c>
      <c r="E33" s="7">
        <v>0.4606</v>
      </c>
    </row>
    <row r="34">
      <c r="A34" s="3" t="s">
        <v>6773</v>
      </c>
      <c r="B34" s="3">
        <v>44.0</v>
      </c>
      <c r="C34" s="3">
        <v>3.0</v>
      </c>
      <c r="D34" s="8">
        <v>0.06818181818181818</v>
      </c>
      <c r="E34" s="7">
        <v>0.4585</v>
      </c>
    </row>
    <row r="35">
      <c r="A35" s="3" t="s">
        <v>6774</v>
      </c>
      <c r="B35" s="3">
        <v>40.0</v>
      </c>
      <c r="C35" s="3">
        <v>5.0</v>
      </c>
      <c r="D35" s="8">
        <v>0.125</v>
      </c>
      <c r="E35" s="7">
        <v>0.5059</v>
      </c>
    </row>
    <row r="36">
      <c r="A36" s="3" t="s">
        <v>6775</v>
      </c>
      <c r="B36" s="3">
        <v>417.0</v>
      </c>
      <c r="C36" s="3">
        <v>85.0</v>
      </c>
      <c r="D36" s="8">
        <v>0.2038369304556355</v>
      </c>
      <c r="E36" s="7">
        <v>0.4331</v>
      </c>
    </row>
    <row r="37">
      <c r="A37" s="3" t="s">
        <v>6776</v>
      </c>
      <c r="B37" s="3">
        <v>281.0</v>
      </c>
      <c r="C37" s="3">
        <v>17.0</v>
      </c>
      <c r="D37" s="8">
        <v>0.060498220640569395</v>
      </c>
      <c r="E37" s="7">
        <v>0.5514</v>
      </c>
    </row>
    <row r="38">
      <c r="A38" s="3" t="s">
        <v>6777</v>
      </c>
      <c r="B38" s="3">
        <v>100.0</v>
      </c>
      <c r="C38" s="1">
        <v>0.0</v>
      </c>
      <c r="D38" s="8">
        <v>0.0</v>
      </c>
      <c r="E38" s="7">
        <v>0.6616</v>
      </c>
    </row>
    <row r="39">
      <c r="A39" s="3" t="s">
        <v>6778</v>
      </c>
      <c r="B39" s="3">
        <v>74.0</v>
      </c>
      <c r="C39" s="3">
        <v>11.0</v>
      </c>
      <c r="D39" s="8">
        <v>0.14864864864864866</v>
      </c>
      <c r="E39" s="7">
        <v>0.4097</v>
      </c>
    </row>
    <row r="40">
      <c r="A40" s="3" t="s">
        <v>6779</v>
      </c>
      <c r="B40" s="3">
        <v>321.0</v>
      </c>
      <c r="C40" s="3">
        <v>33.0</v>
      </c>
      <c r="D40" s="8">
        <v>0.102803738317757</v>
      </c>
      <c r="E40" s="7">
        <v>0.5037</v>
      </c>
    </row>
    <row r="41">
      <c r="A41" s="3" t="s">
        <v>6780</v>
      </c>
      <c r="B41" s="3">
        <v>22.0</v>
      </c>
      <c r="C41" s="3">
        <v>4.0</v>
      </c>
      <c r="D41" s="8">
        <v>0.18181818181818182</v>
      </c>
      <c r="E41" s="7">
        <v>0.4176</v>
      </c>
    </row>
    <row r="42">
      <c r="A42" s="3" t="s">
        <v>6781</v>
      </c>
      <c r="B42" s="3">
        <v>91.0</v>
      </c>
      <c r="C42" s="3">
        <v>2.0</v>
      </c>
      <c r="D42" s="8">
        <v>0.02197802197802198</v>
      </c>
      <c r="E42" s="7">
        <v>0.5823</v>
      </c>
    </row>
    <row r="43">
      <c r="A43" s="3" t="s">
        <v>6782</v>
      </c>
      <c r="B43" s="3">
        <v>29.0</v>
      </c>
      <c r="C43" s="1">
        <v>0.0</v>
      </c>
      <c r="D43" s="8">
        <v>0.0</v>
      </c>
      <c r="E43" s="7">
        <v>0.6343</v>
      </c>
    </row>
    <row r="44">
      <c r="A44" s="3" t="s">
        <v>6783</v>
      </c>
      <c r="B44" s="3">
        <v>155.0</v>
      </c>
      <c r="C44" s="3">
        <v>3.0</v>
      </c>
      <c r="D44" s="8">
        <v>0.01935483870967742</v>
      </c>
      <c r="E44" s="7">
        <v>0.6419</v>
      </c>
    </row>
    <row r="45">
      <c r="A45" s="3" t="s">
        <v>6784</v>
      </c>
      <c r="B45" s="3">
        <v>407.0</v>
      </c>
      <c r="C45" s="3">
        <v>3.0</v>
      </c>
      <c r="D45" s="8">
        <v>0.007371007371007371</v>
      </c>
      <c r="E45" s="7">
        <v>0.5614</v>
      </c>
    </row>
    <row r="46">
      <c r="A46" s="3" t="s">
        <v>6785</v>
      </c>
      <c r="B46" s="3">
        <v>60.0</v>
      </c>
      <c r="C46" s="3">
        <v>1.0</v>
      </c>
      <c r="D46" s="8">
        <v>0.016666666666666666</v>
      </c>
      <c r="E46" s="7">
        <v>0.5938</v>
      </c>
    </row>
    <row r="47">
      <c r="A47" s="3" t="s">
        <v>6786</v>
      </c>
      <c r="B47" s="3">
        <v>145.0</v>
      </c>
      <c r="C47" s="3">
        <v>6.0</v>
      </c>
      <c r="D47" s="8">
        <v>0.041379310344827586</v>
      </c>
      <c r="E47" s="7">
        <v>0.4605</v>
      </c>
    </row>
    <row r="48">
      <c r="A48" s="3" t="s">
        <v>6787</v>
      </c>
      <c r="B48" s="3">
        <v>19.0</v>
      </c>
      <c r="C48" s="3">
        <v>8.0</v>
      </c>
      <c r="D48" s="8">
        <v>0.42105263157894735</v>
      </c>
      <c r="E48" s="7">
        <v>0.3232</v>
      </c>
    </row>
    <row r="49">
      <c r="A49" s="3" t="s">
        <v>6788</v>
      </c>
      <c r="B49" s="3">
        <v>97.0</v>
      </c>
      <c r="C49" s="3">
        <v>24.0</v>
      </c>
      <c r="D49" s="8">
        <v>0.24742268041237114</v>
      </c>
      <c r="E49" s="7">
        <v>0.3901</v>
      </c>
    </row>
    <row r="50">
      <c r="A50" s="3" t="s">
        <v>6789</v>
      </c>
      <c r="B50" s="3">
        <v>89.0</v>
      </c>
      <c r="C50" s="3">
        <v>10.0</v>
      </c>
      <c r="D50" s="8">
        <v>0.11235955056179775</v>
      </c>
      <c r="E50" s="7">
        <v>0.497</v>
      </c>
    </row>
    <row r="51">
      <c r="A51" s="3" t="s">
        <v>6790</v>
      </c>
      <c r="B51" s="3">
        <v>70.0</v>
      </c>
      <c r="C51" s="1">
        <v>0.0</v>
      </c>
      <c r="D51" s="8">
        <v>0.0</v>
      </c>
      <c r="E51" s="7">
        <v>0.6998</v>
      </c>
    </row>
    <row r="52">
      <c r="A52" s="3" t="s">
        <v>6791</v>
      </c>
      <c r="B52" s="3">
        <v>10.0</v>
      </c>
      <c r="C52" s="3">
        <v>1.0</v>
      </c>
      <c r="D52" s="8">
        <v>0.1</v>
      </c>
      <c r="E52" s="7">
        <v>0.716</v>
      </c>
    </row>
    <row r="53">
      <c r="D53" s="8"/>
      <c r="E53" s="9"/>
    </row>
    <row r="54">
      <c r="D54" s="8"/>
      <c r="E54" s="9"/>
    </row>
    <row r="55">
      <c r="D55" s="8"/>
      <c r="E55" s="9"/>
    </row>
    <row r="56">
      <c r="D56" s="8"/>
      <c r="E56" s="9"/>
    </row>
    <row r="57">
      <c r="D57" s="8"/>
      <c r="E57" s="9"/>
    </row>
    <row r="58">
      <c r="D58" s="8"/>
      <c r="E58" s="9"/>
    </row>
    <row r="59">
      <c r="D59" s="8"/>
      <c r="E59" s="9"/>
    </row>
    <row r="60">
      <c r="D60" s="8"/>
      <c r="E60" s="9"/>
    </row>
    <row r="61">
      <c r="D61" s="8"/>
      <c r="E61" s="9"/>
    </row>
    <row r="62">
      <c r="D62" s="8"/>
      <c r="E62" s="9"/>
    </row>
    <row r="63">
      <c r="D63" s="8"/>
      <c r="E63" s="9"/>
    </row>
    <row r="64">
      <c r="D64" s="8"/>
      <c r="E64" s="9"/>
    </row>
    <row r="65">
      <c r="D65" s="8"/>
      <c r="E65" s="9"/>
    </row>
    <row r="66">
      <c r="D66" s="8"/>
      <c r="E66" s="9"/>
    </row>
    <row r="67">
      <c r="D67" s="8"/>
      <c r="E67" s="9"/>
    </row>
    <row r="68">
      <c r="D68" s="8"/>
      <c r="E68" s="9"/>
    </row>
    <row r="69">
      <c r="D69" s="8"/>
      <c r="E69" s="9"/>
    </row>
    <row r="70">
      <c r="D70" s="8"/>
      <c r="E70" s="9"/>
    </row>
    <row r="71">
      <c r="D71" s="8"/>
      <c r="E71" s="9"/>
    </row>
    <row r="72">
      <c r="D72" s="8"/>
      <c r="E72" s="9"/>
    </row>
    <row r="73">
      <c r="D73" s="8"/>
      <c r="E73" s="9"/>
    </row>
    <row r="74">
      <c r="D74" s="8"/>
      <c r="E74" s="9"/>
    </row>
    <row r="75">
      <c r="D75" s="8"/>
      <c r="E75" s="9"/>
    </row>
    <row r="76">
      <c r="D76" s="8"/>
      <c r="E76" s="9"/>
    </row>
    <row r="77">
      <c r="D77" s="8"/>
      <c r="E77" s="9"/>
    </row>
    <row r="78">
      <c r="D78" s="8"/>
      <c r="E78" s="9"/>
    </row>
    <row r="79">
      <c r="D79" s="8"/>
      <c r="E79" s="9"/>
    </row>
    <row r="80">
      <c r="D80" s="8"/>
      <c r="E80" s="9"/>
    </row>
    <row r="81">
      <c r="D81" s="8"/>
      <c r="E81" s="9"/>
    </row>
    <row r="82">
      <c r="D82" s="8"/>
      <c r="E82" s="9"/>
    </row>
    <row r="83">
      <c r="D83" s="8"/>
      <c r="E83" s="9"/>
    </row>
    <row r="84">
      <c r="D84" s="8"/>
      <c r="E84" s="9"/>
    </row>
    <row r="85">
      <c r="D85" s="8"/>
      <c r="E85" s="9"/>
    </row>
    <row r="86">
      <c r="D86" s="8"/>
      <c r="E86" s="9"/>
    </row>
    <row r="87">
      <c r="D87" s="8"/>
      <c r="E87" s="9"/>
    </row>
    <row r="88">
      <c r="D88" s="8"/>
      <c r="E88" s="9"/>
    </row>
    <row r="89">
      <c r="D89" s="8"/>
      <c r="E89" s="9"/>
    </row>
    <row r="90">
      <c r="D90" s="8"/>
      <c r="E90" s="9"/>
    </row>
    <row r="91">
      <c r="D91" s="8"/>
      <c r="E91" s="9"/>
    </row>
    <row r="92">
      <c r="D92" s="8"/>
      <c r="E92" s="9"/>
    </row>
    <row r="93">
      <c r="D93" s="8"/>
      <c r="E93" s="9"/>
    </row>
    <row r="94">
      <c r="D94" s="8"/>
      <c r="E94" s="9"/>
    </row>
    <row r="95">
      <c r="D95" s="8"/>
      <c r="E95" s="9"/>
    </row>
    <row r="96">
      <c r="D96" s="8"/>
      <c r="E96" s="9"/>
    </row>
    <row r="97">
      <c r="D97" s="8"/>
      <c r="E97" s="9"/>
    </row>
    <row r="98">
      <c r="D98" s="8"/>
      <c r="E98" s="9"/>
    </row>
    <row r="99">
      <c r="D99" s="8"/>
      <c r="E99" s="9"/>
    </row>
    <row r="100">
      <c r="D100" s="8"/>
      <c r="E100" s="9"/>
    </row>
    <row r="101">
      <c r="D101" s="8"/>
      <c r="E101" s="9"/>
    </row>
    <row r="102">
      <c r="D102" s="8"/>
      <c r="E102" s="9"/>
    </row>
    <row r="103">
      <c r="D103" s="8"/>
      <c r="E103" s="9"/>
    </row>
    <row r="104">
      <c r="D104" s="8"/>
      <c r="E104" s="9"/>
    </row>
    <row r="105">
      <c r="D105" s="8"/>
      <c r="E105" s="9"/>
    </row>
    <row r="106">
      <c r="D106" s="8"/>
      <c r="E106" s="9"/>
    </row>
    <row r="107">
      <c r="D107" s="8"/>
      <c r="E107" s="9"/>
    </row>
    <row r="108">
      <c r="D108" s="8"/>
      <c r="E108" s="9"/>
    </row>
    <row r="109">
      <c r="D109" s="8"/>
      <c r="E109" s="9"/>
    </row>
    <row r="110">
      <c r="D110" s="8"/>
      <c r="E110" s="9"/>
    </row>
    <row r="111">
      <c r="D111" s="8"/>
      <c r="E111" s="9"/>
    </row>
    <row r="112">
      <c r="D112" s="8"/>
      <c r="E112" s="9"/>
    </row>
    <row r="113">
      <c r="D113" s="8"/>
      <c r="E113" s="9"/>
    </row>
    <row r="114">
      <c r="D114" s="8"/>
      <c r="E114" s="9"/>
    </row>
    <row r="115">
      <c r="D115" s="8"/>
      <c r="E115" s="9"/>
    </row>
    <row r="116">
      <c r="D116" s="8"/>
      <c r="E116" s="9"/>
    </row>
    <row r="117">
      <c r="D117" s="8"/>
      <c r="E117" s="9"/>
    </row>
    <row r="118">
      <c r="D118" s="8"/>
      <c r="E118" s="9"/>
    </row>
    <row r="119">
      <c r="D119" s="8"/>
      <c r="E119" s="9"/>
    </row>
    <row r="120">
      <c r="D120" s="8"/>
      <c r="E120" s="9"/>
    </row>
    <row r="121">
      <c r="D121" s="8"/>
      <c r="E121" s="9"/>
    </row>
    <row r="122">
      <c r="D122" s="8"/>
      <c r="E122" s="9"/>
    </row>
    <row r="123">
      <c r="D123" s="8"/>
      <c r="E123" s="9"/>
    </row>
    <row r="124">
      <c r="D124" s="8"/>
      <c r="E124" s="9"/>
    </row>
    <row r="125">
      <c r="D125" s="8"/>
      <c r="E125" s="9"/>
    </row>
    <row r="126">
      <c r="D126" s="8"/>
      <c r="E126" s="9"/>
    </row>
    <row r="127">
      <c r="D127" s="8"/>
      <c r="E127" s="9"/>
    </row>
    <row r="128">
      <c r="D128" s="8"/>
      <c r="E128" s="9"/>
    </row>
    <row r="129">
      <c r="D129" s="8"/>
      <c r="E129" s="9"/>
    </row>
    <row r="130">
      <c r="D130" s="8"/>
      <c r="E130" s="9"/>
    </row>
    <row r="131">
      <c r="D131" s="8"/>
      <c r="E131" s="9"/>
    </row>
    <row r="132">
      <c r="D132" s="8"/>
      <c r="E132" s="9"/>
    </row>
    <row r="133">
      <c r="D133" s="8"/>
      <c r="E133" s="9"/>
    </row>
    <row r="134">
      <c r="D134" s="8"/>
      <c r="E134" s="9"/>
    </row>
    <row r="135">
      <c r="D135" s="8"/>
      <c r="E135" s="9"/>
    </row>
    <row r="136">
      <c r="D136" s="8"/>
      <c r="E136" s="9"/>
    </row>
    <row r="137">
      <c r="D137" s="8"/>
      <c r="E137" s="9"/>
    </row>
    <row r="138">
      <c r="D138" s="8"/>
      <c r="E138" s="9"/>
    </row>
    <row r="139">
      <c r="D139" s="8"/>
      <c r="E139" s="9"/>
    </row>
    <row r="140">
      <c r="D140" s="8"/>
      <c r="E140" s="9"/>
    </row>
    <row r="141">
      <c r="D141" s="8"/>
      <c r="E141" s="9"/>
    </row>
    <row r="142">
      <c r="D142" s="8"/>
      <c r="E142" s="9"/>
    </row>
    <row r="143">
      <c r="D143" s="8"/>
      <c r="E143" s="9"/>
    </row>
    <row r="144">
      <c r="D144" s="8"/>
      <c r="E144" s="9"/>
    </row>
    <row r="145">
      <c r="D145" s="8"/>
      <c r="E145" s="9"/>
    </row>
    <row r="146">
      <c r="D146" s="8"/>
      <c r="E146" s="9"/>
    </row>
    <row r="147">
      <c r="D147" s="8"/>
      <c r="E147" s="9"/>
    </row>
    <row r="148">
      <c r="D148" s="8"/>
      <c r="E148" s="9"/>
    </row>
    <row r="149">
      <c r="D149" s="8"/>
      <c r="E149" s="9"/>
    </row>
    <row r="150">
      <c r="D150" s="8"/>
      <c r="E150" s="9"/>
    </row>
    <row r="151">
      <c r="D151" s="8"/>
      <c r="E151" s="9"/>
    </row>
    <row r="152">
      <c r="D152" s="8"/>
      <c r="E152" s="9"/>
    </row>
    <row r="153">
      <c r="D153" s="8"/>
      <c r="E153" s="9"/>
    </row>
    <row r="154">
      <c r="D154" s="8"/>
      <c r="E154" s="9"/>
    </row>
    <row r="155">
      <c r="D155" s="8"/>
      <c r="E155" s="9"/>
    </row>
    <row r="156">
      <c r="D156" s="8"/>
      <c r="E156" s="9"/>
    </row>
    <row r="157">
      <c r="D157" s="8"/>
      <c r="E157" s="9"/>
    </row>
    <row r="158">
      <c r="D158" s="8"/>
      <c r="E158" s="9"/>
    </row>
    <row r="159">
      <c r="D159" s="8"/>
      <c r="E159" s="9"/>
    </row>
    <row r="160">
      <c r="D160" s="8"/>
      <c r="E160" s="9"/>
    </row>
    <row r="161">
      <c r="D161" s="8"/>
      <c r="E161" s="9"/>
    </row>
    <row r="162">
      <c r="D162" s="8"/>
      <c r="E162" s="9"/>
    </row>
    <row r="163">
      <c r="D163" s="8"/>
      <c r="E163" s="9"/>
    </row>
    <row r="164">
      <c r="D164" s="8"/>
      <c r="E164" s="9"/>
    </row>
    <row r="165">
      <c r="D165" s="8"/>
      <c r="E165" s="9"/>
    </row>
    <row r="166">
      <c r="D166" s="8"/>
      <c r="E166" s="9"/>
    </row>
    <row r="167">
      <c r="D167" s="8"/>
      <c r="E167" s="9"/>
    </row>
    <row r="168">
      <c r="D168" s="8"/>
      <c r="E168" s="9"/>
    </row>
    <row r="169">
      <c r="D169" s="8"/>
      <c r="E169" s="9"/>
    </row>
    <row r="170">
      <c r="D170" s="8"/>
      <c r="E170" s="9"/>
    </row>
    <row r="171">
      <c r="D171" s="8"/>
      <c r="E171" s="9"/>
    </row>
    <row r="172">
      <c r="D172" s="8"/>
      <c r="E172" s="9"/>
    </row>
    <row r="173">
      <c r="D173" s="8"/>
      <c r="E173" s="9"/>
    </row>
    <row r="174">
      <c r="D174" s="8"/>
      <c r="E174" s="9"/>
    </row>
    <row r="175">
      <c r="D175" s="8"/>
      <c r="E175" s="9"/>
    </row>
    <row r="176">
      <c r="D176" s="8"/>
      <c r="E176" s="9"/>
    </row>
    <row r="177">
      <c r="D177" s="8"/>
      <c r="E177" s="9"/>
    </row>
    <row r="178">
      <c r="D178" s="8"/>
      <c r="E178" s="9"/>
    </row>
    <row r="179">
      <c r="D179" s="8"/>
      <c r="E179" s="9"/>
    </row>
    <row r="180">
      <c r="D180" s="8"/>
      <c r="E180" s="9"/>
    </row>
    <row r="181">
      <c r="D181" s="8"/>
      <c r="E181" s="9"/>
    </row>
    <row r="182">
      <c r="D182" s="8"/>
      <c r="E182" s="9"/>
    </row>
    <row r="183">
      <c r="D183" s="8"/>
      <c r="E183" s="9"/>
    </row>
    <row r="184">
      <c r="D184" s="8"/>
      <c r="E184" s="9"/>
    </row>
    <row r="185">
      <c r="D185" s="8"/>
      <c r="E185" s="9"/>
    </row>
    <row r="186">
      <c r="D186" s="8"/>
      <c r="E186" s="9"/>
    </row>
    <row r="187">
      <c r="D187" s="8"/>
      <c r="E187" s="9"/>
    </row>
    <row r="188">
      <c r="D188" s="8"/>
      <c r="E188" s="9"/>
    </row>
    <row r="189">
      <c r="D189" s="8"/>
      <c r="E189" s="9"/>
    </row>
    <row r="190">
      <c r="D190" s="8"/>
      <c r="E190" s="9"/>
    </row>
    <row r="191">
      <c r="D191" s="8"/>
      <c r="E191" s="9"/>
    </row>
    <row r="192">
      <c r="D192" s="8"/>
      <c r="E192" s="9"/>
    </row>
    <row r="193">
      <c r="D193" s="8"/>
      <c r="E193" s="9"/>
    </row>
    <row r="194">
      <c r="D194" s="8"/>
      <c r="E194" s="9"/>
    </row>
    <row r="195">
      <c r="D195" s="8"/>
      <c r="E195" s="9"/>
    </row>
    <row r="196">
      <c r="D196" s="8"/>
      <c r="E196" s="9"/>
    </row>
    <row r="197">
      <c r="D197" s="8"/>
      <c r="E197" s="9"/>
    </row>
    <row r="198">
      <c r="D198" s="8"/>
      <c r="E198" s="9"/>
    </row>
    <row r="199">
      <c r="D199" s="8"/>
      <c r="E199" s="9"/>
    </row>
    <row r="200">
      <c r="D200" s="8"/>
      <c r="E200" s="9"/>
    </row>
    <row r="201">
      <c r="D201" s="8"/>
      <c r="E201" s="9"/>
    </row>
    <row r="202">
      <c r="D202" s="8"/>
      <c r="E202" s="9"/>
    </row>
    <row r="203">
      <c r="D203" s="8"/>
      <c r="E203" s="9"/>
    </row>
    <row r="204">
      <c r="D204" s="8"/>
      <c r="E204" s="9"/>
    </row>
    <row r="205">
      <c r="D205" s="8"/>
      <c r="E205" s="9"/>
    </row>
    <row r="206">
      <c r="D206" s="8"/>
      <c r="E206" s="9"/>
    </row>
    <row r="207">
      <c r="D207" s="8"/>
      <c r="E207" s="9"/>
    </row>
    <row r="208">
      <c r="D208" s="8"/>
      <c r="E208" s="9"/>
    </row>
    <row r="209">
      <c r="D209" s="8"/>
      <c r="E209" s="9"/>
    </row>
    <row r="210">
      <c r="D210" s="8"/>
      <c r="E210" s="9"/>
    </row>
    <row r="211">
      <c r="D211" s="8"/>
      <c r="E211" s="9"/>
    </row>
    <row r="212">
      <c r="D212" s="8"/>
      <c r="E212" s="9"/>
    </row>
    <row r="213">
      <c r="D213" s="8"/>
      <c r="E213" s="9"/>
    </row>
    <row r="214">
      <c r="D214" s="8"/>
      <c r="E214" s="9"/>
    </row>
    <row r="215">
      <c r="D215" s="8"/>
      <c r="E215" s="9"/>
    </row>
    <row r="216">
      <c r="D216" s="8"/>
      <c r="E216" s="9"/>
    </row>
    <row r="217">
      <c r="D217" s="8"/>
      <c r="E217" s="9"/>
    </row>
    <row r="218">
      <c r="D218" s="8"/>
      <c r="E218" s="9"/>
    </row>
    <row r="219">
      <c r="D219" s="8"/>
      <c r="E219" s="9"/>
    </row>
    <row r="220">
      <c r="D220" s="8"/>
      <c r="E220" s="9"/>
    </row>
    <row r="221">
      <c r="D221" s="8"/>
      <c r="E221" s="9"/>
    </row>
    <row r="222">
      <c r="D222" s="8"/>
      <c r="E222" s="9"/>
    </row>
    <row r="223">
      <c r="D223" s="8"/>
      <c r="E223" s="9"/>
    </row>
    <row r="224">
      <c r="D224" s="8"/>
      <c r="E224" s="9"/>
    </row>
    <row r="225">
      <c r="D225" s="8"/>
      <c r="E225" s="9"/>
    </row>
    <row r="226">
      <c r="D226" s="8"/>
      <c r="E226" s="9"/>
    </row>
    <row r="227">
      <c r="D227" s="8"/>
      <c r="E227" s="9"/>
    </row>
    <row r="228">
      <c r="D228" s="8"/>
      <c r="E228" s="9"/>
    </row>
    <row r="229">
      <c r="D229" s="8"/>
      <c r="E229" s="9"/>
    </row>
    <row r="230">
      <c r="D230" s="8"/>
      <c r="E230" s="9"/>
    </row>
    <row r="231">
      <c r="D231" s="8"/>
      <c r="E231" s="9"/>
    </row>
    <row r="232">
      <c r="D232" s="8"/>
      <c r="E232" s="9"/>
    </row>
    <row r="233">
      <c r="D233" s="8"/>
      <c r="E233" s="9"/>
    </row>
    <row r="234">
      <c r="D234" s="8"/>
      <c r="E234" s="9"/>
    </row>
    <row r="235">
      <c r="D235" s="8"/>
      <c r="E235" s="9"/>
    </row>
    <row r="236">
      <c r="D236" s="8"/>
      <c r="E236" s="9"/>
    </row>
    <row r="237">
      <c r="D237" s="8"/>
      <c r="E237" s="9"/>
    </row>
    <row r="238">
      <c r="D238" s="8"/>
      <c r="E238" s="9"/>
    </row>
    <row r="239">
      <c r="D239" s="8"/>
      <c r="E239" s="9"/>
    </row>
    <row r="240">
      <c r="D240" s="8"/>
      <c r="E240" s="9"/>
    </row>
    <row r="241">
      <c r="D241" s="8"/>
      <c r="E241" s="9"/>
    </row>
    <row r="242">
      <c r="D242" s="8"/>
      <c r="E242" s="9"/>
    </row>
    <row r="243">
      <c r="D243" s="8"/>
      <c r="E243" s="9"/>
    </row>
    <row r="244">
      <c r="D244" s="8"/>
      <c r="E244" s="9"/>
    </row>
    <row r="245">
      <c r="D245" s="8"/>
      <c r="E245" s="9"/>
    </row>
    <row r="246">
      <c r="D246" s="8"/>
      <c r="E246" s="9"/>
    </row>
    <row r="247">
      <c r="D247" s="8"/>
      <c r="E247" s="9"/>
    </row>
    <row r="248">
      <c r="D248" s="8"/>
      <c r="E248" s="9"/>
    </row>
    <row r="249">
      <c r="D249" s="8"/>
      <c r="E249" s="9"/>
    </row>
    <row r="250">
      <c r="D250" s="8"/>
      <c r="E250" s="9"/>
    </row>
    <row r="251">
      <c r="D251" s="8"/>
      <c r="E251" s="9"/>
    </row>
    <row r="252">
      <c r="D252" s="8"/>
      <c r="E252" s="9"/>
    </row>
    <row r="253">
      <c r="D253" s="8"/>
      <c r="E253" s="9"/>
    </row>
    <row r="254">
      <c r="D254" s="8"/>
      <c r="E254" s="9"/>
    </row>
    <row r="255">
      <c r="D255" s="8"/>
      <c r="E255" s="9"/>
    </row>
    <row r="256">
      <c r="D256" s="8"/>
      <c r="E256" s="9"/>
    </row>
    <row r="257">
      <c r="D257" s="8"/>
      <c r="E257" s="9"/>
    </row>
    <row r="258">
      <c r="D258" s="8"/>
      <c r="E258" s="9"/>
    </row>
    <row r="259">
      <c r="D259" s="8"/>
      <c r="E259" s="9"/>
    </row>
    <row r="260">
      <c r="D260" s="8"/>
      <c r="E260" s="9"/>
    </row>
    <row r="261">
      <c r="D261" s="8"/>
      <c r="E261" s="9"/>
    </row>
    <row r="262">
      <c r="D262" s="8"/>
      <c r="E262" s="9"/>
    </row>
    <row r="263">
      <c r="D263" s="8"/>
      <c r="E263" s="9"/>
    </row>
    <row r="264">
      <c r="D264" s="8"/>
      <c r="E264" s="9"/>
    </row>
    <row r="265">
      <c r="D265" s="8"/>
      <c r="E265" s="9"/>
    </row>
    <row r="266">
      <c r="D266" s="8"/>
      <c r="E266" s="9"/>
    </row>
    <row r="267">
      <c r="D267" s="8"/>
      <c r="E267" s="9"/>
    </row>
    <row r="268">
      <c r="D268" s="8"/>
      <c r="E268" s="9"/>
    </row>
    <row r="269">
      <c r="D269" s="8"/>
      <c r="E269" s="9"/>
    </row>
    <row r="270">
      <c r="D270" s="8"/>
      <c r="E270" s="9"/>
    </row>
    <row r="271">
      <c r="D271" s="8"/>
      <c r="E271" s="9"/>
    </row>
    <row r="272">
      <c r="D272" s="8"/>
      <c r="E272" s="9"/>
    </row>
    <row r="273">
      <c r="D273" s="8"/>
      <c r="E273" s="9"/>
    </row>
    <row r="274">
      <c r="D274" s="8"/>
      <c r="E274" s="9"/>
    </row>
    <row r="275">
      <c r="D275" s="8"/>
      <c r="E275" s="9"/>
    </row>
    <row r="276">
      <c r="D276" s="8"/>
      <c r="E276" s="9"/>
    </row>
    <row r="277">
      <c r="D277" s="8"/>
      <c r="E277" s="9"/>
    </row>
    <row r="278">
      <c r="D278" s="8"/>
      <c r="E278" s="9"/>
    </row>
    <row r="279">
      <c r="D279" s="8"/>
      <c r="E279" s="9"/>
    </row>
    <row r="280">
      <c r="D280" s="8"/>
      <c r="E280" s="9"/>
    </row>
    <row r="281">
      <c r="D281" s="8"/>
      <c r="E281" s="9"/>
    </row>
    <row r="282">
      <c r="D282" s="8"/>
      <c r="E282" s="9"/>
    </row>
    <row r="283">
      <c r="D283" s="8"/>
      <c r="E283" s="9"/>
    </row>
    <row r="284">
      <c r="D284" s="8"/>
      <c r="E284" s="9"/>
    </row>
    <row r="285">
      <c r="D285" s="8"/>
      <c r="E285" s="9"/>
    </row>
    <row r="286">
      <c r="D286" s="8"/>
      <c r="E286" s="9"/>
    </row>
    <row r="287">
      <c r="D287" s="8"/>
      <c r="E287" s="9"/>
    </row>
    <row r="288">
      <c r="D288" s="8"/>
      <c r="E288" s="9"/>
    </row>
    <row r="289">
      <c r="D289" s="8"/>
      <c r="E289" s="9"/>
    </row>
    <row r="290">
      <c r="D290" s="8"/>
      <c r="E290" s="9"/>
    </row>
    <row r="291">
      <c r="D291" s="8"/>
      <c r="E291" s="9"/>
    </row>
    <row r="292">
      <c r="D292" s="8"/>
      <c r="E292" s="9"/>
    </row>
    <row r="293">
      <c r="D293" s="8"/>
      <c r="E293" s="9"/>
    </row>
    <row r="294">
      <c r="D294" s="8"/>
      <c r="E294" s="9"/>
    </row>
    <row r="295">
      <c r="D295" s="8"/>
      <c r="E295" s="9"/>
    </row>
    <row r="296">
      <c r="D296" s="8"/>
      <c r="E296" s="9"/>
    </row>
    <row r="297">
      <c r="D297" s="8"/>
      <c r="E297" s="9"/>
    </row>
    <row r="298">
      <c r="D298" s="8"/>
      <c r="E298" s="9"/>
    </row>
    <row r="299">
      <c r="D299" s="8"/>
      <c r="E299" s="9"/>
    </row>
    <row r="300">
      <c r="D300" s="8"/>
      <c r="E300" s="9"/>
    </row>
    <row r="301">
      <c r="D301" s="8"/>
      <c r="E301" s="9"/>
    </row>
    <row r="302">
      <c r="D302" s="8"/>
      <c r="E302" s="9"/>
    </row>
    <row r="303">
      <c r="D303" s="8"/>
      <c r="E303" s="9"/>
    </row>
    <row r="304">
      <c r="D304" s="8"/>
      <c r="E304" s="9"/>
    </row>
    <row r="305">
      <c r="D305" s="8"/>
      <c r="E305" s="9"/>
    </row>
    <row r="306">
      <c r="D306" s="8"/>
      <c r="E306" s="9"/>
    </row>
    <row r="307">
      <c r="D307" s="8"/>
      <c r="E307" s="9"/>
    </row>
    <row r="308">
      <c r="D308" s="8"/>
      <c r="E308" s="9"/>
    </row>
    <row r="309">
      <c r="D309" s="8"/>
      <c r="E309" s="9"/>
    </row>
    <row r="310">
      <c r="D310" s="8"/>
      <c r="E310" s="9"/>
    </row>
    <row r="311">
      <c r="D311" s="8"/>
      <c r="E311" s="9"/>
    </row>
    <row r="312">
      <c r="D312" s="8"/>
      <c r="E312" s="9"/>
    </row>
    <row r="313">
      <c r="D313" s="8"/>
      <c r="E313" s="9"/>
    </row>
    <row r="314">
      <c r="D314" s="8"/>
      <c r="E314" s="9"/>
    </row>
    <row r="315">
      <c r="D315" s="8"/>
      <c r="E315" s="9"/>
    </row>
    <row r="316">
      <c r="D316" s="8"/>
      <c r="E316" s="9"/>
    </row>
    <row r="317">
      <c r="D317" s="8"/>
      <c r="E317" s="9"/>
    </row>
    <row r="318">
      <c r="D318" s="8"/>
      <c r="E318" s="9"/>
    </row>
    <row r="319">
      <c r="D319" s="8"/>
      <c r="E319" s="9"/>
    </row>
    <row r="320">
      <c r="D320" s="8"/>
      <c r="E320" s="9"/>
    </row>
    <row r="321">
      <c r="D321" s="8"/>
      <c r="E321" s="9"/>
    </row>
    <row r="322">
      <c r="D322" s="8"/>
      <c r="E322" s="9"/>
    </row>
    <row r="323">
      <c r="D323" s="8"/>
      <c r="E323" s="9"/>
    </row>
    <row r="324">
      <c r="D324" s="8"/>
      <c r="E324" s="9"/>
    </row>
    <row r="325">
      <c r="D325" s="8"/>
      <c r="E325" s="9"/>
    </row>
    <row r="326">
      <c r="D326" s="8"/>
      <c r="E326" s="9"/>
    </row>
    <row r="327">
      <c r="D327" s="8"/>
      <c r="E327" s="9"/>
    </row>
    <row r="328">
      <c r="D328" s="8"/>
      <c r="E328" s="9"/>
    </row>
    <row r="329">
      <c r="D329" s="8"/>
      <c r="E329" s="9"/>
    </row>
    <row r="330">
      <c r="D330" s="8"/>
      <c r="E330" s="9"/>
    </row>
    <row r="331">
      <c r="D331" s="8"/>
      <c r="E331" s="9"/>
    </row>
    <row r="332">
      <c r="D332" s="8"/>
      <c r="E332" s="9"/>
    </row>
    <row r="333">
      <c r="D333" s="8"/>
      <c r="E333" s="9"/>
    </row>
    <row r="334">
      <c r="D334" s="8"/>
      <c r="E334" s="9"/>
    </row>
    <row r="335">
      <c r="D335" s="8"/>
      <c r="E335" s="9"/>
    </row>
    <row r="336">
      <c r="D336" s="8"/>
      <c r="E336" s="9"/>
    </row>
    <row r="337">
      <c r="D337" s="8"/>
      <c r="E337" s="9"/>
    </row>
    <row r="338">
      <c r="D338" s="8"/>
      <c r="E338" s="9"/>
    </row>
    <row r="339">
      <c r="D339" s="8"/>
      <c r="E339" s="9"/>
    </row>
    <row r="340">
      <c r="D340" s="8"/>
      <c r="E340" s="9"/>
    </row>
    <row r="341">
      <c r="D341" s="8"/>
      <c r="E341" s="9"/>
    </row>
    <row r="342">
      <c r="D342" s="8"/>
      <c r="E342" s="9"/>
    </row>
    <row r="343">
      <c r="D343" s="8"/>
      <c r="E343" s="9"/>
    </row>
    <row r="344">
      <c r="D344" s="8"/>
      <c r="E344" s="9"/>
    </row>
    <row r="345">
      <c r="D345" s="8"/>
      <c r="E345" s="9"/>
    </row>
    <row r="346">
      <c r="D346" s="8"/>
      <c r="E346" s="9"/>
    </row>
    <row r="347">
      <c r="D347" s="8"/>
      <c r="E347" s="9"/>
    </row>
    <row r="348">
      <c r="D348" s="8"/>
      <c r="E348" s="9"/>
    </row>
    <row r="349">
      <c r="D349" s="8"/>
      <c r="E349" s="9"/>
    </row>
    <row r="350">
      <c r="D350" s="8"/>
      <c r="E350" s="9"/>
    </row>
    <row r="351">
      <c r="D351" s="8"/>
      <c r="E351" s="9"/>
    </row>
    <row r="352">
      <c r="D352" s="8"/>
      <c r="E352" s="9"/>
    </row>
    <row r="353">
      <c r="D353" s="8"/>
      <c r="E353" s="9"/>
    </row>
    <row r="354">
      <c r="D354" s="8"/>
      <c r="E354" s="9"/>
    </row>
    <row r="355">
      <c r="D355" s="8"/>
      <c r="E355" s="9"/>
    </row>
    <row r="356">
      <c r="D356" s="8"/>
      <c r="E356" s="9"/>
    </row>
    <row r="357">
      <c r="D357" s="8"/>
      <c r="E357" s="9"/>
    </row>
    <row r="358">
      <c r="D358" s="8"/>
      <c r="E358" s="9"/>
    </row>
    <row r="359">
      <c r="D359" s="8"/>
      <c r="E359" s="9"/>
    </row>
    <row r="360">
      <c r="D360" s="8"/>
      <c r="E360" s="9"/>
    </row>
    <row r="361">
      <c r="D361" s="8"/>
      <c r="E361" s="9"/>
    </row>
    <row r="362">
      <c r="D362" s="8"/>
      <c r="E362" s="9"/>
    </row>
    <row r="363">
      <c r="D363" s="8"/>
      <c r="E363" s="9"/>
    </row>
    <row r="364">
      <c r="D364" s="8"/>
      <c r="E364" s="9"/>
    </row>
    <row r="365">
      <c r="D365" s="8"/>
      <c r="E365" s="9"/>
    </row>
    <row r="366">
      <c r="D366" s="8"/>
      <c r="E366" s="9"/>
    </row>
    <row r="367">
      <c r="D367" s="8"/>
      <c r="E367" s="9"/>
    </row>
    <row r="368">
      <c r="D368" s="8"/>
      <c r="E368" s="9"/>
    </row>
    <row r="369">
      <c r="D369" s="8"/>
      <c r="E369" s="9"/>
    </row>
    <row r="370">
      <c r="D370" s="8"/>
      <c r="E370" s="9"/>
    </row>
    <row r="371">
      <c r="D371" s="8"/>
      <c r="E371" s="9"/>
    </row>
    <row r="372">
      <c r="D372" s="8"/>
      <c r="E372" s="9"/>
    </row>
    <row r="373">
      <c r="D373" s="8"/>
      <c r="E373" s="9"/>
    </row>
    <row r="374">
      <c r="D374" s="8"/>
      <c r="E374" s="9"/>
    </row>
    <row r="375">
      <c r="D375" s="8"/>
      <c r="E375" s="9"/>
    </row>
    <row r="376">
      <c r="D376" s="8"/>
      <c r="E376" s="9"/>
    </row>
    <row r="377">
      <c r="D377" s="8"/>
      <c r="E377" s="9"/>
    </row>
    <row r="378">
      <c r="D378" s="8"/>
      <c r="E378" s="9"/>
    </row>
    <row r="379">
      <c r="D379" s="8"/>
      <c r="E379" s="9"/>
    </row>
    <row r="380">
      <c r="D380" s="8"/>
      <c r="E380" s="9"/>
    </row>
    <row r="381">
      <c r="D381" s="8"/>
      <c r="E381" s="9"/>
    </row>
    <row r="382">
      <c r="D382" s="8"/>
      <c r="E382" s="9"/>
    </row>
    <row r="383">
      <c r="D383" s="8"/>
      <c r="E383" s="9"/>
    </row>
    <row r="384">
      <c r="D384" s="8"/>
      <c r="E384" s="9"/>
    </row>
    <row r="385">
      <c r="D385" s="8"/>
      <c r="E385" s="9"/>
    </row>
    <row r="386">
      <c r="D386" s="8"/>
      <c r="E386" s="9"/>
    </row>
    <row r="387">
      <c r="D387" s="8"/>
      <c r="E387" s="9"/>
    </row>
    <row r="388">
      <c r="D388" s="8"/>
      <c r="E388" s="9"/>
    </row>
    <row r="389">
      <c r="D389" s="8"/>
      <c r="E389" s="9"/>
    </row>
    <row r="390">
      <c r="D390" s="8"/>
      <c r="E390" s="9"/>
    </row>
    <row r="391">
      <c r="D391" s="8"/>
      <c r="E391" s="9"/>
    </row>
    <row r="392">
      <c r="D392" s="8"/>
      <c r="E392" s="9"/>
    </row>
    <row r="393">
      <c r="D393" s="8"/>
      <c r="E393" s="9"/>
    </row>
    <row r="394">
      <c r="D394" s="8"/>
      <c r="E394" s="9"/>
    </row>
    <row r="395">
      <c r="D395" s="8"/>
      <c r="E395" s="9"/>
    </row>
    <row r="396">
      <c r="D396" s="8"/>
      <c r="E396" s="9"/>
    </row>
    <row r="397">
      <c r="D397" s="8"/>
      <c r="E397" s="9"/>
    </row>
    <row r="398">
      <c r="D398" s="8"/>
      <c r="E398" s="9"/>
    </row>
    <row r="399">
      <c r="D399" s="8"/>
      <c r="E399" s="9"/>
    </row>
    <row r="400">
      <c r="D400" s="8"/>
      <c r="E400" s="9"/>
    </row>
    <row r="401">
      <c r="D401" s="8"/>
      <c r="E401" s="9"/>
    </row>
    <row r="402">
      <c r="D402" s="8"/>
      <c r="E402" s="9"/>
    </row>
    <row r="403">
      <c r="D403" s="8"/>
      <c r="E403" s="9"/>
    </row>
    <row r="404">
      <c r="D404" s="8"/>
      <c r="E404" s="9"/>
    </row>
    <row r="405">
      <c r="D405" s="8"/>
      <c r="E405" s="9"/>
    </row>
    <row r="406">
      <c r="D406" s="8"/>
      <c r="E406" s="9"/>
    </row>
    <row r="407">
      <c r="D407" s="8"/>
      <c r="E407" s="9"/>
    </row>
    <row r="408">
      <c r="D408" s="8"/>
      <c r="E408" s="9"/>
    </row>
    <row r="409">
      <c r="D409" s="8"/>
      <c r="E409" s="9"/>
    </row>
    <row r="410">
      <c r="D410" s="8"/>
      <c r="E410" s="9"/>
    </row>
    <row r="411">
      <c r="D411" s="8"/>
      <c r="E411" s="9"/>
    </row>
    <row r="412">
      <c r="D412" s="8"/>
      <c r="E412" s="9"/>
    </row>
    <row r="413">
      <c r="D413" s="8"/>
      <c r="E413" s="9"/>
    </row>
    <row r="414">
      <c r="D414" s="8"/>
      <c r="E414" s="9"/>
    </row>
    <row r="415">
      <c r="D415" s="8"/>
      <c r="E415" s="9"/>
    </row>
    <row r="416">
      <c r="D416" s="8"/>
      <c r="E416" s="9"/>
    </row>
    <row r="417">
      <c r="D417" s="8"/>
      <c r="E417" s="9"/>
    </row>
    <row r="418">
      <c r="D418" s="8"/>
      <c r="E418" s="9"/>
    </row>
    <row r="419">
      <c r="D419" s="8"/>
      <c r="E419" s="9"/>
    </row>
    <row r="420">
      <c r="D420" s="8"/>
      <c r="E420" s="9"/>
    </row>
    <row r="421">
      <c r="D421" s="8"/>
      <c r="E421" s="9"/>
    </row>
    <row r="422">
      <c r="D422" s="8"/>
      <c r="E422" s="9"/>
    </row>
    <row r="423">
      <c r="D423" s="8"/>
      <c r="E423" s="9"/>
    </row>
    <row r="424">
      <c r="D424" s="8"/>
      <c r="E424" s="9"/>
    </row>
    <row r="425">
      <c r="D425" s="8"/>
      <c r="E425" s="9"/>
    </row>
    <row r="426">
      <c r="D426" s="8"/>
      <c r="E426" s="9"/>
    </row>
    <row r="427">
      <c r="D427" s="8"/>
      <c r="E427" s="9"/>
    </row>
    <row r="428">
      <c r="D428" s="8"/>
      <c r="E428" s="9"/>
    </row>
    <row r="429">
      <c r="D429" s="8"/>
      <c r="E429" s="9"/>
    </row>
    <row r="430">
      <c r="D430" s="8"/>
      <c r="E430" s="9"/>
    </row>
    <row r="431">
      <c r="D431" s="8"/>
      <c r="E431" s="9"/>
    </row>
    <row r="432">
      <c r="D432" s="8"/>
      <c r="E432" s="9"/>
    </row>
    <row r="433">
      <c r="D433" s="8"/>
      <c r="E433" s="9"/>
    </row>
    <row r="434">
      <c r="D434" s="8"/>
      <c r="E434" s="9"/>
    </row>
    <row r="435">
      <c r="D435" s="8"/>
      <c r="E435" s="9"/>
    </row>
    <row r="436">
      <c r="D436" s="8"/>
      <c r="E436" s="9"/>
    </row>
    <row r="437">
      <c r="D437" s="8"/>
      <c r="E437" s="9"/>
    </row>
    <row r="438">
      <c r="D438" s="8"/>
      <c r="E438" s="9"/>
    </row>
    <row r="439">
      <c r="D439" s="8"/>
      <c r="E439" s="9"/>
    </row>
    <row r="440">
      <c r="D440" s="8"/>
      <c r="E440" s="9"/>
    </row>
    <row r="441">
      <c r="D441" s="8"/>
      <c r="E441" s="9"/>
    </row>
    <row r="442">
      <c r="D442" s="8"/>
      <c r="E442" s="9"/>
    </row>
    <row r="443">
      <c r="D443" s="8"/>
      <c r="E443" s="9"/>
    </row>
    <row r="444">
      <c r="D444" s="8"/>
      <c r="E444" s="9"/>
    </row>
    <row r="445">
      <c r="D445" s="8"/>
      <c r="E445" s="9"/>
    </row>
    <row r="446">
      <c r="D446" s="8"/>
      <c r="E446" s="9"/>
    </row>
    <row r="447">
      <c r="D447" s="8"/>
      <c r="E447" s="9"/>
    </row>
    <row r="448">
      <c r="D448" s="8"/>
      <c r="E448" s="9"/>
    </row>
    <row r="449">
      <c r="D449" s="8"/>
      <c r="E449" s="9"/>
    </row>
    <row r="450">
      <c r="D450" s="8"/>
      <c r="E450" s="9"/>
    </row>
    <row r="451">
      <c r="D451" s="8"/>
      <c r="E451" s="9"/>
    </row>
    <row r="452">
      <c r="D452" s="8"/>
      <c r="E452" s="9"/>
    </row>
    <row r="453">
      <c r="D453" s="8"/>
      <c r="E453" s="9"/>
    </row>
    <row r="454">
      <c r="D454" s="8"/>
      <c r="E454" s="9"/>
    </row>
    <row r="455">
      <c r="D455" s="8"/>
      <c r="E455" s="9"/>
    </row>
    <row r="456">
      <c r="D456" s="8"/>
      <c r="E456" s="9"/>
    </row>
    <row r="457">
      <c r="D457" s="8"/>
      <c r="E457" s="9"/>
    </row>
    <row r="458">
      <c r="D458" s="8"/>
      <c r="E458" s="9"/>
    </row>
    <row r="459">
      <c r="D459" s="8"/>
      <c r="E459" s="9"/>
    </row>
    <row r="460">
      <c r="D460" s="8"/>
      <c r="E460" s="9"/>
    </row>
    <row r="461">
      <c r="D461" s="8"/>
      <c r="E461" s="9"/>
    </row>
    <row r="462">
      <c r="D462" s="8"/>
      <c r="E462" s="9"/>
    </row>
    <row r="463">
      <c r="D463" s="8"/>
      <c r="E463" s="9"/>
    </row>
    <row r="464">
      <c r="D464" s="8"/>
      <c r="E464" s="9"/>
    </row>
    <row r="465">
      <c r="D465" s="8"/>
      <c r="E465" s="9"/>
    </row>
    <row r="466">
      <c r="D466" s="8"/>
      <c r="E466" s="9"/>
    </row>
    <row r="467">
      <c r="D467" s="8"/>
      <c r="E467" s="9"/>
    </row>
    <row r="468">
      <c r="D468" s="8"/>
      <c r="E468" s="9"/>
    </row>
    <row r="469">
      <c r="D469" s="8"/>
      <c r="E469" s="9"/>
    </row>
    <row r="470">
      <c r="D470" s="8"/>
      <c r="E470" s="9"/>
    </row>
    <row r="471">
      <c r="D471" s="8"/>
      <c r="E471" s="9"/>
    </row>
    <row r="472">
      <c r="D472" s="8"/>
      <c r="E472" s="9"/>
    </row>
    <row r="473">
      <c r="D473" s="8"/>
      <c r="E473" s="9"/>
    </row>
    <row r="474">
      <c r="D474" s="8"/>
      <c r="E474" s="9"/>
    </row>
    <row r="475">
      <c r="D475" s="8"/>
      <c r="E475" s="9"/>
    </row>
    <row r="476">
      <c r="D476" s="8"/>
      <c r="E476" s="9"/>
    </row>
    <row r="477">
      <c r="D477" s="8"/>
      <c r="E477" s="9"/>
    </row>
    <row r="478">
      <c r="D478" s="8"/>
      <c r="E478" s="9"/>
    </row>
    <row r="479">
      <c r="D479" s="8"/>
      <c r="E479" s="9"/>
    </row>
    <row r="480">
      <c r="D480" s="8"/>
      <c r="E480" s="9"/>
    </row>
    <row r="481">
      <c r="D481" s="8"/>
      <c r="E481" s="9"/>
    </row>
    <row r="482">
      <c r="D482" s="8"/>
      <c r="E482" s="9"/>
    </row>
    <row r="483">
      <c r="D483" s="8"/>
      <c r="E483" s="9"/>
    </row>
    <row r="484">
      <c r="D484" s="8"/>
      <c r="E484" s="9"/>
    </row>
    <row r="485">
      <c r="D485" s="8"/>
      <c r="E485" s="9"/>
    </row>
    <row r="486">
      <c r="D486" s="8"/>
      <c r="E486" s="9"/>
    </row>
    <row r="487">
      <c r="D487" s="8"/>
      <c r="E487" s="9"/>
    </row>
    <row r="488">
      <c r="D488" s="8"/>
      <c r="E488" s="9"/>
    </row>
    <row r="489">
      <c r="D489" s="8"/>
      <c r="E489" s="9"/>
    </row>
    <row r="490">
      <c r="D490" s="8"/>
      <c r="E490" s="9"/>
    </row>
    <row r="491">
      <c r="D491" s="8"/>
      <c r="E491" s="9"/>
    </row>
    <row r="492">
      <c r="D492" s="8"/>
      <c r="E492" s="9"/>
    </row>
    <row r="493">
      <c r="D493" s="8"/>
      <c r="E493" s="9"/>
    </row>
    <row r="494">
      <c r="D494" s="8"/>
      <c r="E494" s="9"/>
    </row>
    <row r="495">
      <c r="D495" s="8"/>
      <c r="E495" s="9"/>
    </row>
    <row r="496">
      <c r="D496" s="8"/>
      <c r="E496" s="9"/>
    </row>
    <row r="497">
      <c r="D497" s="8"/>
      <c r="E497" s="9"/>
    </row>
    <row r="498">
      <c r="D498" s="8"/>
      <c r="E498" s="9"/>
    </row>
    <row r="499">
      <c r="D499" s="8"/>
      <c r="E499" s="9"/>
    </row>
    <row r="500">
      <c r="D500" s="8"/>
      <c r="E500" s="9"/>
    </row>
    <row r="501">
      <c r="D501" s="8"/>
      <c r="E501" s="9"/>
    </row>
    <row r="502">
      <c r="D502" s="8"/>
      <c r="E502" s="9"/>
    </row>
    <row r="503">
      <c r="D503" s="8"/>
      <c r="E503" s="9"/>
    </row>
    <row r="504">
      <c r="D504" s="8"/>
      <c r="E504" s="9"/>
    </row>
    <row r="505">
      <c r="D505" s="8"/>
      <c r="E505" s="9"/>
    </row>
    <row r="506">
      <c r="D506" s="8"/>
      <c r="E506" s="9"/>
    </row>
    <row r="507">
      <c r="D507" s="8"/>
      <c r="E507" s="9"/>
    </row>
    <row r="508">
      <c r="D508" s="8"/>
      <c r="E508" s="9"/>
    </row>
    <row r="509">
      <c r="D509" s="8"/>
      <c r="E509" s="9"/>
    </row>
    <row r="510">
      <c r="D510" s="8"/>
      <c r="E510" s="9"/>
    </row>
    <row r="511">
      <c r="D511" s="8"/>
      <c r="E511" s="9"/>
    </row>
    <row r="512">
      <c r="D512" s="8"/>
      <c r="E512" s="9"/>
    </row>
    <row r="513">
      <c r="D513" s="8"/>
      <c r="E513" s="9"/>
    </row>
    <row r="514">
      <c r="D514" s="8"/>
      <c r="E514" s="9"/>
    </row>
    <row r="515">
      <c r="D515" s="8"/>
      <c r="E515" s="9"/>
    </row>
    <row r="516">
      <c r="D516" s="8"/>
      <c r="E516" s="9"/>
    </row>
    <row r="517">
      <c r="D517" s="8"/>
      <c r="E517" s="9"/>
    </row>
    <row r="518">
      <c r="D518" s="8"/>
      <c r="E518" s="9"/>
    </row>
    <row r="519">
      <c r="D519" s="8"/>
      <c r="E519" s="9"/>
    </row>
    <row r="520">
      <c r="D520" s="8"/>
      <c r="E520" s="9"/>
    </row>
    <row r="521">
      <c r="D521" s="8"/>
      <c r="E521" s="9"/>
    </row>
    <row r="522">
      <c r="D522" s="8"/>
      <c r="E522" s="9"/>
    </row>
    <row r="523">
      <c r="D523" s="8"/>
      <c r="E523" s="9"/>
    </row>
    <row r="524">
      <c r="D524" s="8"/>
      <c r="E524" s="9"/>
    </row>
    <row r="525">
      <c r="D525" s="8"/>
      <c r="E525" s="9"/>
    </row>
    <row r="526">
      <c r="D526" s="8"/>
      <c r="E526" s="9"/>
    </row>
    <row r="527">
      <c r="D527" s="8"/>
      <c r="E527" s="9"/>
    </row>
    <row r="528">
      <c r="D528" s="8"/>
      <c r="E528" s="9"/>
    </row>
    <row r="529">
      <c r="D529" s="8"/>
      <c r="E529" s="9"/>
    </row>
    <row r="530">
      <c r="D530" s="8"/>
      <c r="E530" s="9"/>
    </row>
    <row r="531">
      <c r="D531" s="8"/>
      <c r="E531" s="9"/>
    </row>
    <row r="532">
      <c r="D532" s="8"/>
      <c r="E532" s="9"/>
    </row>
    <row r="533">
      <c r="D533" s="8"/>
      <c r="E533" s="9"/>
    </row>
    <row r="534">
      <c r="D534" s="8"/>
      <c r="E534" s="9"/>
    </row>
    <row r="535">
      <c r="D535" s="8"/>
      <c r="E535" s="9"/>
    </row>
    <row r="536">
      <c r="D536" s="8"/>
      <c r="E536" s="9"/>
    </row>
    <row r="537">
      <c r="D537" s="8"/>
      <c r="E537" s="9"/>
    </row>
    <row r="538">
      <c r="D538" s="8"/>
      <c r="E538" s="9"/>
    </row>
    <row r="539">
      <c r="D539" s="8"/>
      <c r="E539" s="9"/>
    </row>
    <row r="540">
      <c r="D540" s="8"/>
      <c r="E540" s="9"/>
    </row>
    <row r="541">
      <c r="D541" s="8"/>
      <c r="E541" s="9"/>
    </row>
    <row r="542">
      <c r="D542" s="8"/>
      <c r="E542" s="9"/>
    </row>
    <row r="543">
      <c r="D543" s="8"/>
      <c r="E543" s="9"/>
    </row>
    <row r="544">
      <c r="D544" s="8"/>
      <c r="E544" s="9"/>
    </row>
    <row r="545">
      <c r="D545" s="8"/>
      <c r="E545" s="9"/>
    </row>
    <row r="546">
      <c r="D546" s="8"/>
      <c r="E546" s="9"/>
    </row>
    <row r="547">
      <c r="D547" s="8"/>
      <c r="E547" s="9"/>
    </row>
    <row r="548">
      <c r="D548" s="8"/>
      <c r="E548" s="9"/>
    </row>
    <row r="549">
      <c r="D549" s="8"/>
      <c r="E549" s="9"/>
    </row>
    <row r="550">
      <c r="D550" s="8"/>
      <c r="E550" s="9"/>
    </row>
    <row r="551">
      <c r="D551" s="8"/>
      <c r="E551" s="9"/>
    </row>
    <row r="552">
      <c r="D552" s="8"/>
      <c r="E552" s="9"/>
    </row>
    <row r="553">
      <c r="D553" s="8"/>
      <c r="E553" s="9"/>
    </row>
    <row r="554">
      <c r="D554" s="8"/>
      <c r="E554" s="9"/>
    </row>
    <row r="555">
      <c r="D555" s="8"/>
      <c r="E555" s="9"/>
    </row>
    <row r="556">
      <c r="D556" s="8"/>
      <c r="E556" s="9"/>
    </row>
    <row r="557">
      <c r="D557" s="8"/>
      <c r="E557" s="9"/>
    </row>
    <row r="558">
      <c r="D558" s="8"/>
      <c r="E558" s="9"/>
    </row>
    <row r="559">
      <c r="D559" s="8"/>
      <c r="E559" s="9"/>
    </row>
    <row r="560">
      <c r="D560" s="8"/>
      <c r="E560" s="9"/>
    </row>
    <row r="561">
      <c r="D561" s="8"/>
      <c r="E561" s="9"/>
    </row>
    <row r="562">
      <c r="D562" s="8"/>
      <c r="E562" s="9"/>
    </row>
    <row r="563">
      <c r="D563" s="8"/>
      <c r="E563" s="9"/>
    </row>
    <row r="564">
      <c r="D564" s="8"/>
      <c r="E564" s="9"/>
    </row>
    <row r="565">
      <c r="D565" s="8"/>
      <c r="E565" s="9"/>
    </row>
    <row r="566">
      <c r="D566" s="8"/>
      <c r="E566" s="9"/>
    </row>
    <row r="567">
      <c r="D567" s="8"/>
      <c r="E567" s="9"/>
    </row>
    <row r="568">
      <c r="D568" s="8"/>
      <c r="E568" s="9"/>
    </row>
    <row r="569">
      <c r="D569" s="8"/>
      <c r="E569" s="9"/>
    </row>
    <row r="570">
      <c r="D570" s="8"/>
      <c r="E570" s="9"/>
    </row>
    <row r="571">
      <c r="D571" s="8"/>
      <c r="E571" s="9"/>
    </row>
    <row r="572">
      <c r="D572" s="8"/>
      <c r="E572" s="9"/>
    </row>
    <row r="573">
      <c r="D573" s="8"/>
      <c r="E573" s="9"/>
    </row>
    <row r="574">
      <c r="D574" s="8"/>
      <c r="E574" s="9"/>
    </row>
    <row r="575">
      <c r="D575" s="8"/>
      <c r="E575" s="9"/>
    </row>
    <row r="576">
      <c r="D576" s="8"/>
      <c r="E576" s="9"/>
    </row>
    <row r="577">
      <c r="D577" s="8"/>
      <c r="E577" s="9"/>
    </row>
    <row r="578">
      <c r="D578" s="8"/>
      <c r="E578" s="9"/>
    </row>
    <row r="579">
      <c r="D579" s="8"/>
      <c r="E579" s="9"/>
    </row>
    <row r="580">
      <c r="D580" s="8"/>
      <c r="E580" s="9"/>
    </row>
    <row r="581">
      <c r="D581" s="8"/>
      <c r="E581" s="9"/>
    </row>
    <row r="582">
      <c r="D582" s="8"/>
      <c r="E582" s="9"/>
    </row>
    <row r="583">
      <c r="D583" s="8"/>
      <c r="E583" s="9"/>
    </row>
    <row r="584">
      <c r="D584" s="8"/>
      <c r="E584" s="9"/>
    </row>
    <row r="585">
      <c r="D585" s="8"/>
      <c r="E585" s="9"/>
    </row>
    <row r="586">
      <c r="D586" s="8"/>
      <c r="E586" s="9"/>
    </row>
    <row r="587">
      <c r="D587" s="8"/>
      <c r="E587" s="9"/>
    </row>
    <row r="588">
      <c r="D588" s="8"/>
      <c r="E588" s="9"/>
    </row>
    <row r="589">
      <c r="D589" s="8"/>
      <c r="E589" s="9"/>
    </row>
    <row r="590">
      <c r="D590" s="8"/>
      <c r="E590" s="9"/>
    </row>
    <row r="591">
      <c r="D591" s="8"/>
      <c r="E591" s="9"/>
    </row>
    <row r="592">
      <c r="D592" s="8"/>
      <c r="E592" s="9"/>
    </row>
    <row r="593">
      <c r="D593" s="8"/>
      <c r="E593" s="9"/>
    </row>
    <row r="594">
      <c r="D594" s="8"/>
      <c r="E594" s="9"/>
    </row>
    <row r="595">
      <c r="D595" s="8"/>
      <c r="E595" s="9"/>
    </row>
    <row r="596">
      <c r="D596" s="8"/>
      <c r="E596" s="9"/>
    </row>
    <row r="597">
      <c r="D597" s="8"/>
      <c r="E597" s="9"/>
    </row>
    <row r="598">
      <c r="D598" s="8"/>
      <c r="E598" s="9"/>
    </row>
    <row r="599">
      <c r="D599" s="8"/>
      <c r="E599" s="9"/>
    </row>
    <row r="600">
      <c r="D600" s="8"/>
      <c r="E600" s="9"/>
    </row>
    <row r="601">
      <c r="D601" s="8"/>
      <c r="E601" s="9"/>
    </row>
    <row r="602">
      <c r="D602" s="8"/>
      <c r="E602" s="9"/>
    </row>
    <row r="603">
      <c r="D603" s="8"/>
      <c r="E603" s="9"/>
    </row>
    <row r="604">
      <c r="D604" s="8"/>
      <c r="E604" s="9"/>
    </row>
    <row r="605">
      <c r="D605" s="8"/>
      <c r="E605" s="9"/>
    </row>
    <row r="606">
      <c r="D606" s="8"/>
      <c r="E606" s="9"/>
    </row>
    <row r="607">
      <c r="D607" s="8"/>
      <c r="E607" s="9"/>
    </row>
    <row r="608">
      <c r="D608" s="8"/>
      <c r="E608" s="9"/>
    </row>
    <row r="609">
      <c r="D609" s="8"/>
      <c r="E609" s="9"/>
    </row>
    <row r="610">
      <c r="D610" s="8"/>
      <c r="E610" s="9"/>
    </row>
    <row r="611">
      <c r="D611" s="8"/>
      <c r="E611" s="9"/>
    </row>
    <row r="612">
      <c r="D612" s="8"/>
      <c r="E612" s="9"/>
    </row>
    <row r="613">
      <c r="D613" s="8"/>
      <c r="E613" s="9"/>
    </row>
    <row r="614">
      <c r="D614" s="8"/>
      <c r="E614" s="9"/>
    </row>
    <row r="615">
      <c r="D615" s="8"/>
      <c r="E615" s="9"/>
    </row>
    <row r="616">
      <c r="D616" s="8"/>
      <c r="E616" s="9"/>
    </row>
    <row r="617">
      <c r="D617" s="8"/>
      <c r="E617" s="9"/>
    </row>
    <row r="618">
      <c r="D618" s="8"/>
      <c r="E618" s="9"/>
    </row>
    <row r="619">
      <c r="D619" s="8"/>
      <c r="E619" s="9"/>
    </row>
    <row r="620">
      <c r="D620" s="8"/>
      <c r="E620" s="9"/>
    </row>
    <row r="621">
      <c r="D621" s="8"/>
      <c r="E621" s="9"/>
    </row>
    <row r="622">
      <c r="D622" s="8"/>
      <c r="E622" s="9"/>
    </row>
    <row r="623">
      <c r="D623" s="8"/>
      <c r="E623" s="9"/>
    </row>
    <row r="624">
      <c r="D624" s="8"/>
      <c r="E624" s="9"/>
    </row>
    <row r="625">
      <c r="D625" s="8"/>
      <c r="E625" s="9"/>
    </row>
    <row r="626">
      <c r="D626" s="8"/>
      <c r="E626" s="9"/>
    </row>
    <row r="627">
      <c r="D627" s="8"/>
      <c r="E627" s="9"/>
    </row>
    <row r="628">
      <c r="D628" s="8"/>
      <c r="E628" s="9"/>
    </row>
    <row r="629">
      <c r="D629" s="8"/>
      <c r="E629" s="9"/>
    </row>
    <row r="630">
      <c r="D630" s="8"/>
      <c r="E630" s="9"/>
    </row>
    <row r="631">
      <c r="D631" s="8"/>
      <c r="E631" s="9"/>
    </row>
    <row r="632">
      <c r="D632" s="8"/>
      <c r="E632" s="9"/>
    </row>
    <row r="633">
      <c r="D633" s="8"/>
      <c r="E633" s="9"/>
    </row>
    <row r="634">
      <c r="D634" s="8"/>
      <c r="E634" s="9"/>
    </row>
    <row r="635">
      <c r="D635" s="8"/>
      <c r="E635" s="9"/>
    </row>
    <row r="636">
      <c r="D636" s="8"/>
      <c r="E636" s="9"/>
    </row>
    <row r="637">
      <c r="D637" s="8"/>
      <c r="E637" s="9"/>
    </row>
    <row r="638">
      <c r="D638" s="8"/>
      <c r="E638" s="9"/>
    </row>
    <row r="639">
      <c r="D639" s="8"/>
      <c r="E639" s="9"/>
    </row>
    <row r="640">
      <c r="D640" s="8"/>
      <c r="E640" s="9"/>
    </row>
    <row r="641">
      <c r="D641" s="8"/>
      <c r="E641" s="9"/>
    </row>
    <row r="642">
      <c r="D642" s="8"/>
      <c r="E642" s="9"/>
    </row>
    <row r="643">
      <c r="D643" s="8"/>
      <c r="E643" s="9"/>
    </row>
    <row r="644">
      <c r="D644" s="8"/>
      <c r="E644" s="9"/>
    </row>
    <row r="645">
      <c r="D645" s="8"/>
      <c r="E645" s="9"/>
    </row>
    <row r="646">
      <c r="D646" s="8"/>
      <c r="E646" s="9"/>
    </row>
    <row r="647">
      <c r="D647" s="8"/>
      <c r="E647" s="9"/>
    </row>
    <row r="648">
      <c r="D648" s="8"/>
      <c r="E648" s="9"/>
    </row>
    <row r="649">
      <c r="D649" s="8"/>
      <c r="E649" s="9"/>
    </row>
    <row r="650">
      <c r="D650" s="8"/>
      <c r="E650" s="9"/>
    </row>
    <row r="651">
      <c r="D651" s="8"/>
      <c r="E651" s="9"/>
    </row>
    <row r="652">
      <c r="D652" s="8"/>
      <c r="E652" s="9"/>
    </row>
    <row r="653">
      <c r="D653" s="8"/>
      <c r="E653" s="9"/>
    </row>
    <row r="654">
      <c r="D654" s="8"/>
      <c r="E654" s="9"/>
    </row>
    <row r="655">
      <c r="D655" s="8"/>
      <c r="E655" s="9"/>
    </row>
    <row r="656">
      <c r="D656" s="8"/>
      <c r="E656" s="9"/>
    </row>
    <row r="657">
      <c r="D657" s="8"/>
      <c r="E657" s="9"/>
    </row>
    <row r="658">
      <c r="D658" s="8"/>
      <c r="E658" s="9"/>
    </row>
    <row r="659">
      <c r="D659" s="8"/>
      <c r="E659" s="9"/>
    </row>
    <row r="660">
      <c r="D660" s="8"/>
      <c r="E660" s="9"/>
    </row>
    <row r="661">
      <c r="D661" s="8"/>
      <c r="E661" s="9"/>
    </row>
    <row r="662">
      <c r="D662" s="8"/>
      <c r="E662" s="9"/>
    </row>
    <row r="663">
      <c r="D663" s="8"/>
      <c r="E663" s="9"/>
    </row>
    <row r="664">
      <c r="D664" s="8"/>
      <c r="E664" s="9"/>
    </row>
    <row r="665">
      <c r="D665" s="8"/>
      <c r="E665" s="9"/>
    </row>
    <row r="666">
      <c r="D666" s="8"/>
      <c r="E666" s="9"/>
    </row>
    <row r="667">
      <c r="D667" s="8"/>
      <c r="E667" s="9"/>
    </row>
    <row r="668">
      <c r="D668" s="8"/>
      <c r="E668" s="9"/>
    </row>
    <row r="669">
      <c r="D669" s="8"/>
      <c r="E669" s="9"/>
    </row>
    <row r="670">
      <c r="D670" s="8"/>
      <c r="E670" s="9"/>
    </row>
    <row r="671">
      <c r="D671" s="8"/>
      <c r="E671" s="9"/>
    </row>
    <row r="672">
      <c r="D672" s="8"/>
      <c r="E672" s="9"/>
    </row>
    <row r="673">
      <c r="D673" s="8"/>
      <c r="E673" s="9"/>
    </row>
    <row r="674">
      <c r="D674" s="8"/>
      <c r="E674" s="9"/>
    </row>
    <row r="675">
      <c r="D675" s="8"/>
      <c r="E675" s="9"/>
    </row>
    <row r="676">
      <c r="D676" s="8"/>
      <c r="E676" s="9"/>
    </row>
    <row r="677">
      <c r="D677" s="8"/>
      <c r="E677" s="9"/>
    </row>
    <row r="678">
      <c r="D678" s="8"/>
      <c r="E678" s="9"/>
    </row>
    <row r="679">
      <c r="D679" s="8"/>
      <c r="E679" s="9"/>
    </row>
    <row r="680">
      <c r="D680" s="8"/>
      <c r="E680" s="9"/>
    </row>
    <row r="681">
      <c r="D681" s="8"/>
      <c r="E681" s="9"/>
    </row>
    <row r="682">
      <c r="D682" s="8"/>
      <c r="E682" s="9"/>
    </row>
    <row r="683">
      <c r="D683" s="8"/>
      <c r="E683" s="9"/>
    </row>
    <row r="684">
      <c r="D684" s="8"/>
      <c r="E684" s="9"/>
    </row>
    <row r="685">
      <c r="D685" s="8"/>
      <c r="E685" s="9"/>
    </row>
    <row r="686">
      <c r="D686" s="8"/>
      <c r="E686" s="9"/>
    </row>
    <row r="687">
      <c r="D687" s="8"/>
      <c r="E687" s="9"/>
    </row>
    <row r="688">
      <c r="D688" s="8"/>
      <c r="E688" s="9"/>
    </row>
    <row r="689">
      <c r="D689" s="8"/>
      <c r="E689" s="9"/>
    </row>
    <row r="690">
      <c r="D690" s="8"/>
      <c r="E690" s="9"/>
    </row>
    <row r="691">
      <c r="D691" s="8"/>
      <c r="E691" s="9"/>
    </row>
    <row r="692">
      <c r="D692" s="8"/>
      <c r="E692" s="9"/>
    </row>
    <row r="693">
      <c r="D693" s="8"/>
      <c r="E693" s="9"/>
    </row>
    <row r="694">
      <c r="D694" s="8"/>
      <c r="E694" s="9"/>
    </row>
    <row r="695">
      <c r="D695" s="8"/>
      <c r="E695" s="9"/>
    </row>
    <row r="696">
      <c r="D696" s="8"/>
      <c r="E696" s="9"/>
    </row>
    <row r="697">
      <c r="D697" s="8"/>
      <c r="E697" s="9"/>
    </row>
    <row r="698">
      <c r="D698" s="8"/>
      <c r="E698" s="9"/>
    </row>
    <row r="699">
      <c r="D699" s="8"/>
      <c r="E699" s="9"/>
    </row>
    <row r="700">
      <c r="D700" s="8"/>
      <c r="E700" s="9"/>
    </row>
    <row r="701">
      <c r="D701" s="8"/>
      <c r="E701" s="9"/>
    </row>
    <row r="702">
      <c r="D702" s="8"/>
      <c r="E702" s="9"/>
    </row>
    <row r="703">
      <c r="D703" s="8"/>
      <c r="E703" s="9"/>
    </row>
    <row r="704">
      <c r="D704" s="8"/>
      <c r="E704" s="9"/>
    </row>
    <row r="705">
      <c r="D705" s="8"/>
      <c r="E705" s="9"/>
    </row>
    <row r="706">
      <c r="D706" s="8"/>
      <c r="E706" s="9"/>
    </row>
    <row r="707">
      <c r="D707" s="8"/>
      <c r="E707" s="9"/>
    </row>
    <row r="708">
      <c r="D708" s="8"/>
      <c r="E708" s="9"/>
    </row>
    <row r="709">
      <c r="D709" s="8"/>
      <c r="E709" s="9"/>
    </row>
    <row r="710">
      <c r="D710" s="8"/>
      <c r="E710" s="9"/>
    </row>
    <row r="711">
      <c r="D711" s="8"/>
      <c r="E711" s="9"/>
    </row>
    <row r="712">
      <c r="D712" s="8"/>
      <c r="E712" s="9"/>
    </row>
    <row r="713">
      <c r="D713" s="8"/>
      <c r="E713" s="9"/>
    </row>
    <row r="714">
      <c r="D714" s="8"/>
      <c r="E714" s="9"/>
    </row>
    <row r="715">
      <c r="D715" s="8"/>
      <c r="E715" s="9"/>
    </row>
    <row r="716">
      <c r="D716" s="8"/>
      <c r="E716" s="9"/>
    </row>
    <row r="717">
      <c r="D717" s="8"/>
      <c r="E717" s="9"/>
    </row>
    <row r="718">
      <c r="D718" s="8"/>
      <c r="E718" s="9"/>
    </row>
    <row r="719">
      <c r="D719" s="8"/>
      <c r="E719" s="9"/>
    </row>
    <row r="720">
      <c r="D720" s="8"/>
      <c r="E720" s="9"/>
    </row>
    <row r="721">
      <c r="D721" s="8"/>
      <c r="E721" s="9"/>
    </row>
    <row r="722">
      <c r="D722" s="8"/>
      <c r="E722" s="9"/>
    </row>
    <row r="723">
      <c r="D723" s="8"/>
      <c r="E723" s="9"/>
    </row>
    <row r="724">
      <c r="D724" s="8"/>
      <c r="E724" s="9"/>
    </row>
    <row r="725">
      <c r="D725" s="8"/>
      <c r="E725" s="9"/>
    </row>
    <row r="726">
      <c r="D726" s="8"/>
      <c r="E726" s="9"/>
    </row>
    <row r="727">
      <c r="D727" s="8"/>
      <c r="E727" s="9"/>
    </row>
    <row r="728">
      <c r="D728" s="8"/>
      <c r="E728" s="9"/>
    </row>
    <row r="729">
      <c r="D729" s="8"/>
      <c r="E729" s="9"/>
    </row>
    <row r="730">
      <c r="D730" s="8"/>
      <c r="E730" s="9"/>
    </row>
    <row r="731">
      <c r="D731" s="8"/>
      <c r="E731" s="9"/>
    </row>
    <row r="732">
      <c r="D732" s="8"/>
      <c r="E732" s="9"/>
    </row>
    <row r="733">
      <c r="D733" s="8"/>
      <c r="E733" s="9"/>
    </row>
    <row r="734">
      <c r="D734" s="8"/>
      <c r="E734" s="9"/>
    </row>
    <row r="735">
      <c r="D735" s="8"/>
      <c r="E735" s="9"/>
    </row>
    <row r="736">
      <c r="D736" s="8"/>
      <c r="E736" s="9"/>
    </row>
    <row r="737">
      <c r="D737" s="8"/>
      <c r="E737" s="9"/>
    </row>
    <row r="738">
      <c r="D738" s="8"/>
      <c r="E738" s="9"/>
    </row>
    <row r="739">
      <c r="D739" s="8"/>
      <c r="E739" s="9"/>
    </row>
    <row r="740">
      <c r="D740" s="8"/>
      <c r="E740" s="9"/>
    </row>
    <row r="741">
      <c r="D741" s="8"/>
      <c r="E741" s="9"/>
    </row>
    <row r="742">
      <c r="D742" s="8"/>
      <c r="E742" s="9"/>
    </row>
    <row r="743">
      <c r="D743" s="8"/>
      <c r="E743" s="9"/>
    </row>
    <row r="744">
      <c r="D744" s="8"/>
      <c r="E744" s="9"/>
    </row>
    <row r="745">
      <c r="D745" s="8"/>
      <c r="E745" s="9"/>
    </row>
    <row r="746">
      <c r="D746" s="8"/>
      <c r="E746" s="9"/>
    </row>
    <row r="747">
      <c r="D747" s="8"/>
      <c r="E747" s="9"/>
    </row>
    <row r="748">
      <c r="D748" s="8"/>
      <c r="E748" s="9"/>
    </row>
    <row r="749">
      <c r="D749" s="8"/>
      <c r="E749" s="9"/>
    </row>
    <row r="750">
      <c r="D750" s="8"/>
      <c r="E750" s="9"/>
    </row>
    <row r="751">
      <c r="D751" s="8"/>
      <c r="E751" s="9"/>
    </row>
    <row r="752">
      <c r="D752" s="8"/>
      <c r="E752" s="9"/>
    </row>
    <row r="753">
      <c r="D753" s="8"/>
      <c r="E753" s="9"/>
    </row>
    <row r="754">
      <c r="D754" s="8"/>
      <c r="E754" s="9"/>
    </row>
    <row r="755">
      <c r="D755" s="8"/>
      <c r="E755" s="9"/>
    </row>
    <row r="756">
      <c r="D756" s="8"/>
      <c r="E756" s="9"/>
    </row>
    <row r="757">
      <c r="D757" s="8"/>
      <c r="E757" s="9"/>
    </row>
    <row r="758">
      <c r="D758" s="8"/>
      <c r="E758" s="9"/>
    </row>
    <row r="759">
      <c r="D759" s="8"/>
      <c r="E759" s="9"/>
    </row>
    <row r="760">
      <c r="D760" s="8"/>
      <c r="E760" s="9"/>
    </row>
    <row r="761">
      <c r="D761" s="8"/>
      <c r="E761" s="9"/>
    </row>
    <row r="762">
      <c r="D762" s="8"/>
      <c r="E762" s="9"/>
    </row>
    <row r="763">
      <c r="D763" s="8"/>
      <c r="E763" s="9"/>
    </row>
    <row r="764">
      <c r="D764" s="8"/>
      <c r="E764" s="9"/>
    </row>
    <row r="765">
      <c r="D765" s="8"/>
      <c r="E765" s="9"/>
    </row>
    <row r="766">
      <c r="D766" s="8"/>
      <c r="E766" s="9"/>
    </row>
    <row r="767">
      <c r="D767" s="8"/>
      <c r="E767" s="9"/>
    </row>
    <row r="768">
      <c r="D768" s="8"/>
      <c r="E768" s="9"/>
    </row>
    <row r="769">
      <c r="D769" s="8"/>
      <c r="E769" s="9"/>
    </row>
    <row r="770">
      <c r="D770" s="8"/>
      <c r="E770" s="9"/>
    </row>
    <row r="771">
      <c r="D771" s="8"/>
      <c r="E771" s="9"/>
    </row>
    <row r="772">
      <c r="D772" s="8"/>
      <c r="E772" s="9"/>
    </row>
    <row r="773">
      <c r="D773" s="8"/>
      <c r="E773" s="9"/>
    </row>
    <row r="774">
      <c r="D774" s="8"/>
      <c r="E774" s="9"/>
    </row>
    <row r="775">
      <c r="D775" s="8"/>
      <c r="E775" s="9"/>
    </row>
    <row r="776">
      <c r="D776" s="8"/>
      <c r="E776" s="9"/>
    </row>
    <row r="777">
      <c r="D777" s="8"/>
      <c r="E777" s="9"/>
    </row>
    <row r="778">
      <c r="D778" s="8"/>
      <c r="E778" s="9"/>
    </row>
    <row r="779">
      <c r="D779" s="8"/>
      <c r="E779" s="9"/>
    </row>
    <row r="780">
      <c r="D780" s="8"/>
      <c r="E780" s="9"/>
    </row>
    <row r="781">
      <c r="D781" s="8"/>
      <c r="E781" s="9"/>
    </row>
    <row r="782">
      <c r="D782" s="8"/>
      <c r="E782" s="9"/>
    </row>
    <row r="783">
      <c r="D783" s="8"/>
      <c r="E783" s="9"/>
    </row>
    <row r="784">
      <c r="D784" s="8"/>
      <c r="E784" s="9"/>
    </row>
    <row r="785">
      <c r="D785" s="8"/>
      <c r="E785" s="9"/>
    </row>
    <row r="786">
      <c r="D786" s="8"/>
      <c r="E786" s="9"/>
    </row>
    <row r="787">
      <c r="D787" s="8"/>
      <c r="E787" s="9"/>
    </row>
    <row r="788">
      <c r="D788" s="8"/>
      <c r="E788" s="9"/>
    </row>
    <row r="789">
      <c r="D789" s="8"/>
      <c r="E789" s="9"/>
    </row>
    <row r="790">
      <c r="D790" s="8"/>
      <c r="E790" s="9"/>
    </row>
    <row r="791">
      <c r="D791" s="8"/>
      <c r="E791" s="9"/>
    </row>
    <row r="792">
      <c r="D792" s="8"/>
      <c r="E792" s="9"/>
    </row>
    <row r="793">
      <c r="D793" s="8"/>
      <c r="E793" s="9"/>
    </row>
    <row r="794">
      <c r="D794" s="8"/>
      <c r="E794" s="9"/>
    </row>
    <row r="795">
      <c r="D795" s="8"/>
      <c r="E795" s="9"/>
    </row>
    <row r="796">
      <c r="D796" s="8"/>
      <c r="E796" s="9"/>
    </row>
    <row r="797">
      <c r="D797" s="8"/>
      <c r="E797" s="9"/>
    </row>
    <row r="798">
      <c r="D798" s="8"/>
      <c r="E798" s="9"/>
    </row>
    <row r="799">
      <c r="D799" s="8"/>
      <c r="E799" s="9"/>
    </row>
    <row r="800">
      <c r="D800" s="8"/>
      <c r="E800" s="9"/>
    </row>
    <row r="801">
      <c r="D801" s="8"/>
      <c r="E801" s="9"/>
    </row>
    <row r="802">
      <c r="D802" s="8"/>
      <c r="E802" s="9"/>
    </row>
    <row r="803">
      <c r="D803" s="8"/>
      <c r="E803" s="9"/>
    </row>
    <row r="804">
      <c r="D804" s="8"/>
      <c r="E804" s="9"/>
    </row>
    <row r="805">
      <c r="D805" s="8"/>
      <c r="E805" s="9"/>
    </row>
    <row r="806">
      <c r="D806" s="8"/>
      <c r="E806" s="9"/>
    </row>
    <row r="807">
      <c r="D807" s="8"/>
      <c r="E807" s="9"/>
    </row>
    <row r="808">
      <c r="D808" s="8"/>
      <c r="E808" s="9"/>
    </row>
    <row r="809">
      <c r="D809" s="8"/>
      <c r="E809" s="9"/>
    </row>
    <row r="810">
      <c r="D810" s="8"/>
      <c r="E810" s="9"/>
    </row>
    <row r="811">
      <c r="D811" s="8"/>
      <c r="E811" s="9"/>
    </row>
    <row r="812">
      <c r="D812" s="8"/>
      <c r="E812" s="9"/>
    </row>
    <row r="813">
      <c r="D813" s="8"/>
      <c r="E813" s="9"/>
    </row>
    <row r="814">
      <c r="D814" s="8"/>
      <c r="E814" s="9"/>
    </row>
    <row r="815">
      <c r="D815" s="8"/>
      <c r="E815" s="9"/>
    </row>
    <row r="816">
      <c r="D816" s="8"/>
      <c r="E816" s="9"/>
    </row>
    <row r="817">
      <c r="D817" s="8"/>
      <c r="E817" s="9"/>
    </row>
    <row r="818">
      <c r="D818" s="8"/>
      <c r="E818" s="9"/>
    </row>
    <row r="819">
      <c r="D819" s="8"/>
      <c r="E819" s="9"/>
    </row>
    <row r="820">
      <c r="D820" s="8"/>
      <c r="E820" s="9"/>
    </row>
    <row r="821">
      <c r="D821" s="8"/>
      <c r="E821" s="9"/>
    </row>
    <row r="822">
      <c r="D822" s="8"/>
      <c r="E822" s="9"/>
    </row>
    <row r="823">
      <c r="D823" s="8"/>
      <c r="E823" s="9"/>
    </row>
    <row r="824">
      <c r="D824" s="8"/>
      <c r="E824" s="9"/>
    </row>
    <row r="825">
      <c r="D825" s="8"/>
      <c r="E825" s="9"/>
    </row>
    <row r="826">
      <c r="D826" s="8"/>
      <c r="E826" s="9"/>
    </row>
    <row r="827">
      <c r="D827" s="8"/>
      <c r="E827" s="9"/>
    </row>
    <row r="828">
      <c r="D828" s="8"/>
      <c r="E828" s="9"/>
    </row>
    <row r="829">
      <c r="D829" s="8"/>
      <c r="E829" s="9"/>
    </row>
    <row r="830">
      <c r="D830" s="8"/>
      <c r="E830" s="9"/>
    </row>
    <row r="831">
      <c r="D831" s="8"/>
      <c r="E831" s="9"/>
    </row>
    <row r="832">
      <c r="D832" s="8"/>
      <c r="E832" s="9"/>
    </row>
    <row r="833">
      <c r="D833" s="8"/>
      <c r="E833" s="9"/>
    </row>
    <row r="834">
      <c r="D834" s="8"/>
      <c r="E834" s="9"/>
    </row>
    <row r="835">
      <c r="D835" s="8"/>
      <c r="E835" s="9"/>
    </row>
    <row r="836">
      <c r="D836" s="8"/>
      <c r="E836" s="9"/>
    </row>
    <row r="837">
      <c r="D837" s="8"/>
      <c r="E837" s="9"/>
    </row>
    <row r="838">
      <c r="D838" s="8"/>
      <c r="E838" s="9"/>
    </row>
    <row r="839">
      <c r="D839" s="8"/>
      <c r="E839" s="9"/>
    </row>
    <row r="840">
      <c r="D840" s="8"/>
      <c r="E840" s="9"/>
    </row>
    <row r="841">
      <c r="D841" s="8"/>
      <c r="E841" s="9"/>
    </row>
    <row r="842">
      <c r="D842" s="8"/>
      <c r="E842" s="9"/>
    </row>
    <row r="843">
      <c r="D843" s="8"/>
      <c r="E843" s="9"/>
    </row>
    <row r="844">
      <c r="D844" s="8"/>
      <c r="E844" s="9"/>
    </row>
    <row r="845">
      <c r="D845" s="8"/>
      <c r="E845" s="9"/>
    </row>
    <row r="846">
      <c r="D846" s="8"/>
      <c r="E846" s="9"/>
    </row>
    <row r="847">
      <c r="D847" s="8"/>
      <c r="E847" s="9"/>
    </row>
    <row r="848">
      <c r="D848" s="8"/>
      <c r="E848" s="9"/>
    </row>
    <row r="849">
      <c r="D849" s="8"/>
      <c r="E849" s="9"/>
    </row>
    <row r="850">
      <c r="D850" s="8"/>
      <c r="E850" s="9"/>
    </row>
    <row r="851">
      <c r="D851" s="8"/>
      <c r="E851" s="9"/>
    </row>
    <row r="852">
      <c r="D852" s="8"/>
      <c r="E852" s="9"/>
    </row>
    <row r="853">
      <c r="D853" s="8"/>
      <c r="E853" s="9"/>
    </row>
    <row r="854">
      <c r="D854" s="8"/>
      <c r="E854" s="9"/>
    </row>
    <row r="855">
      <c r="D855" s="8"/>
      <c r="E855" s="9"/>
    </row>
    <row r="856">
      <c r="D856" s="8"/>
      <c r="E856" s="9"/>
    </row>
    <row r="857">
      <c r="D857" s="8"/>
      <c r="E857" s="9"/>
    </row>
    <row r="858">
      <c r="D858" s="8"/>
      <c r="E858" s="9"/>
    </row>
    <row r="859">
      <c r="D859" s="8"/>
      <c r="E859" s="9"/>
    </row>
    <row r="860">
      <c r="D860" s="8"/>
      <c r="E860" s="9"/>
    </row>
    <row r="861">
      <c r="D861" s="8"/>
      <c r="E861" s="9"/>
    </row>
    <row r="862">
      <c r="D862" s="8"/>
      <c r="E862" s="9"/>
    </row>
    <row r="863">
      <c r="D863" s="8"/>
      <c r="E863" s="9"/>
    </row>
    <row r="864">
      <c r="D864" s="8"/>
      <c r="E864" s="9"/>
    </row>
    <row r="865">
      <c r="D865" s="8"/>
      <c r="E865" s="9"/>
    </row>
    <row r="866">
      <c r="D866" s="8"/>
      <c r="E866" s="9"/>
    </row>
    <row r="867">
      <c r="D867" s="8"/>
      <c r="E867" s="9"/>
    </row>
    <row r="868">
      <c r="D868" s="8"/>
      <c r="E868" s="9"/>
    </row>
    <row r="869">
      <c r="D869" s="8"/>
      <c r="E869" s="9"/>
    </row>
    <row r="870">
      <c r="D870" s="8"/>
      <c r="E870" s="9"/>
    </row>
    <row r="871">
      <c r="D871" s="8"/>
      <c r="E871" s="9"/>
    </row>
    <row r="872">
      <c r="D872" s="8"/>
      <c r="E872" s="9"/>
    </row>
    <row r="873">
      <c r="D873" s="8"/>
      <c r="E873" s="9"/>
    </row>
    <row r="874">
      <c r="D874" s="8"/>
      <c r="E874" s="9"/>
    </row>
    <row r="875">
      <c r="D875" s="8"/>
      <c r="E875" s="9"/>
    </row>
    <row r="876">
      <c r="D876" s="8"/>
      <c r="E876" s="9"/>
    </row>
    <row r="877">
      <c r="D877" s="8"/>
      <c r="E877" s="9"/>
    </row>
    <row r="878">
      <c r="D878" s="8"/>
      <c r="E878" s="9"/>
    </row>
    <row r="879">
      <c r="D879" s="8"/>
      <c r="E879" s="9"/>
    </row>
    <row r="880">
      <c r="D880" s="8"/>
      <c r="E880" s="9"/>
    </row>
    <row r="881">
      <c r="D881" s="8"/>
      <c r="E881" s="9"/>
    </row>
    <row r="882">
      <c r="D882" s="8"/>
      <c r="E882" s="9"/>
    </row>
    <row r="883">
      <c r="D883" s="8"/>
      <c r="E883" s="9"/>
    </row>
    <row r="884">
      <c r="D884" s="8"/>
      <c r="E884" s="9"/>
    </row>
    <row r="885">
      <c r="D885" s="8"/>
      <c r="E885" s="9"/>
    </row>
    <row r="886">
      <c r="D886" s="8"/>
      <c r="E886" s="9"/>
    </row>
    <row r="887">
      <c r="D887" s="8"/>
      <c r="E887" s="9"/>
    </row>
    <row r="888">
      <c r="D888" s="8"/>
      <c r="E888" s="9"/>
    </row>
    <row r="889">
      <c r="D889" s="8"/>
      <c r="E889" s="9"/>
    </row>
    <row r="890">
      <c r="D890" s="8"/>
      <c r="E890" s="9"/>
    </row>
    <row r="891">
      <c r="D891" s="8"/>
      <c r="E891" s="9"/>
    </row>
    <row r="892">
      <c r="D892" s="8"/>
      <c r="E892" s="9"/>
    </row>
    <row r="893">
      <c r="D893" s="8"/>
      <c r="E893" s="9"/>
    </row>
    <row r="894">
      <c r="D894" s="8"/>
      <c r="E894" s="9"/>
    </row>
    <row r="895">
      <c r="D895" s="8"/>
      <c r="E895" s="9"/>
    </row>
    <row r="896">
      <c r="D896" s="8"/>
      <c r="E896" s="9"/>
    </row>
    <row r="897">
      <c r="D897" s="8"/>
      <c r="E897" s="9"/>
    </row>
    <row r="898">
      <c r="D898" s="8"/>
      <c r="E898" s="9"/>
    </row>
    <row r="899">
      <c r="D899" s="8"/>
      <c r="E899" s="9"/>
    </row>
    <row r="900">
      <c r="D900" s="8"/>
      <c r="E900" s="9"/>
    </row>
    <row r="901">
      <c r="D901" s="8"/>
      <c r="E901" s="9"/>
    </row>
    <row r="902">
      <c r="D902" s="8"/>
      <c r="E902" s="9"/>
    </row>
    <row r="903">
      <c r="D903" s="8"/>
      <c r="E903" s="9"/>
    </row>
    <row r="904">
      <c r="D904" s="8"/>
      <c r="E904" s="9"/>
    </row>
    <row r="905">
      <c r="D905" s="8"/>
      <c r="E905" s="9"/>
    </row>
    <row r="906">
      <c r="D906" s="8"/>
      <c r="E906" s="9"/>
    </row>
    <row r="907">
      <c r="D907" s="8"/>
      <c r="E907" s="9"/>
    </row>
    <row r="908">
      <c r="D908" s="8"/>
      <c r="E908" s="9"/>
    </row>
    <row r="909">
      <c r="D909" s="8"/>
      <c r="E909" s="9"/>
    </row>
    <row r="910">
      <c r="D910" s="8"/>
      <c r="E910" s="9"/>
    </row>
    <row r="911">
      <c r="D911" s="8"/>
      <c r="E911" s="9"/>
    </row>
    <row r="912">
      <c r="D912" s="8"/>
      <c r="E912" s="9"/>
    </row>
    <row r="913">
      <c r="D913" s="8"/>
      <c r="E913" s="9"/>
    </row>
    <row r="914">
      <c r="D914" s="8"/>
      <c r="E914" s="9"/>
    </row>
    <row r="915">
      <c r="D915" s="8"/>
      <c r="E915" s="9"/>
    </row>
    <row r="916">
      <c r="D916" s="8"/>
      <c r="E916" s="9"/>
    </row>
    <row r="917">
      <c r="D917" s="8"/>
      <c r="E917" s="9"/>
    </row>
    <row r="918">
      <c r="D918" s="8"/>
      <c r="E918" s="9"/>
    </row>
    <row r="919">
      <c r="D919" s="8"/>
      <c r="E919" s="9"/>
    </row>
    <row r="920">
      <c r="D920" s="8"/>
      <c r="E920" s="9"/>
    </row>
    <row r="921">
      <c r="D921" s="8"/>
      <c r="E921" s="9"/>
    </row>
    <row r="922">
      <c r="D922" s="8"/>
      <c r="E922" s="9"/>
    </row>
    <row r="923">
      <c r="D923" s="8"/>
      <c r="E923" s="9"/>
    </row>
    <row r="924">
      <c r="D924" s="8"/>
      <c r="E924" s="9"/>
    </row>
    <row r="925">
      <c r="D925" s="8"/>
      <c r="E925" s="9"/>
    </row>
    <row r="926">
      <c r="D926" s="8"/>
      <c r="E926" s="9"/>
    </row>
    <row r="927">
      <c r="D927" s="8"/>
      <c r="E927" s="9"/>
    </row>
    <row r="928">
      <c r="D928" s="8"/>
      <c r="E928" s="9"/>
    </row>
    <row r="929">
      <c r="D929" s="8"/>
      <c r="E929" s="9"/>
    </row>
    <row r="930">
      <c r="D930" s="8"/>
      <c r="E930" s="9"/>
    </row>
    <row r="931">
      <c r="D931" s="8"/>
      <c r="E931" s="9"/>
    </row>
    <row r="932">
      <c r="D932" s="8"/>
      <c r="E932" s="9"/>
    </row>
    <row r="933">
      <c r="D933" s="8"/>
      <c r="E933" s="9"/>
    </row>
    <row r="934">
      <c r="D934" s="8"/>
      <c r="E934" s="9"/>
    </row>
    <row r="935">
      <c r="D935" s="8"/>
      <c r="E935" s="9"/>
    </row>
    <row r="936">
      <c r="D936" s="8"/>
      <c r="E936" s="9"/>
    </row>
    <row r="937">
      <c r="D937" s="8"/>
      <c r="E937" s="9"/>
    </row>
    <row r="938">
      <c r="D938" s="8"/>
      <c r="E938" s="9"/>
    </row>
    <row r="939">
      <c r="D939" s="8"/>
      <c r="E939" s="9"/>
    </row>
    <row r="940">
      <c r="D940" s="8"/>
      <c r="E940" s="9"/>
    </row>
    <row r="941">
      <c r="D941" s="8"/>
      <c r="E941" s="9"/>
    </row>
    <row r="942">
      <c r="D942" s="8"/>
      <c r="E942" s="9"/>
    </row>
    <row r="943">
      <c r="D943" s="8"/>
      <c r="E943" s="9"/>
    </row>
    <row r="944">
      <c r="D944" s="8"/>
      <c r="E944" s="9"/>
    </row>
    <row r="945">
      <c r="D945" s="8"/>
      <c r="E945" s="9"/>
    </row>
    <row r="946">
      <c r="D946" s="8"/>
      <c r="E946" s="9"/>
    </row>
    <row r="947">
      <c r="D947" s="8"/>
      <c r="E947" s="9"/>
    </row>
    <row r="948">
      <c r="D948" s="8"/>
      <c r="E948" s="9"/>
    </row>
    <row r="949">
      <c r="D949" s="8"/>
      <c r="E949" s="9"/>
    </row>
    <row r="950">
      <c r="D950" s="8"/>
      <c r="E950" s="9"/>
    </row>
    <row r="951">
      <c r="D951" s="8"/>
      <c r="E951" s="9"/>
    </row>
    <row r="952">
      <c r="D952" s="8"/>
      <c r="E952" s="9"/>
    </row>
    <row r="953">
      <c r="D953" s="8"/>
      <c r="E953" s="9"/>
    </row>
    <row r="954">
      <c r="D954" s="8"/>
      <c r="E954" s="9"/>
    </row>
    <row r="955">
      <c r="D955" s="8"/>
      <c r="E955" s="9"/>
    </row>
    <row r="956">
      <c r="D956" s="8"/>
      <c r="E956" s="9"/>
    </row>
    <row r="957">
      <c r="D957" s="8"/>
      <c r="E957" s="9"/>
    </row>
    <row r="958">
      <c r="D958" s="8"/>
      <c r="E958" s="9"/>
    </row>
    <row r="959">
      <c r="D959" s="8"/>
      <c r="E959" s="9"/>
    </row>
    <row r="960">
      <c r="D960" s="8"/>
      <c r="E960" s="9"/>
    </row>
    <row r="961">
      <c r="D961" s="8"/>
      <c r="E961" s="9"/>
    </row>
    <row r="962">
      <c r="D962" s="8"/>
      <c r="E962" s="9"/>
    </row>
    <row r="963">
      <c r="D963" s="8"/>
      <c r="E963" s="9"/>
    </row>
    <row r="964">
      <c r="D964" s="8"/>
      <c r="E964" s="9"/>
    </row>
    <row r="965">
      <c r="D965" s="8"/>
      <c r="E965" s="9"/>
    </row>
    <row r="966">
      <c r="D966" s="8"/>
      <c r="E966" s="9"/>
    </row>
    <row r="967">
      <c r="D967" s="8"/>
      <c r="E967" s="9"/>
    </row>
    <row r="968">
      <c r="D968" s="8"/>
      <c r="E968" s="9"/>
    </row>
    <row r="969">
      <c r="D969" s="8"/>
      <c r="E969" s="9"/>
    </row>
    <row r="970">
      <c r="D970" s="8"/>
      <c r="E970" s="9"/>
    </row>
    <row r="971">
      <c r="D971" s="8"/>
      <c r="E971" s="9"/>
    </row>
    <row r="972">
      <c r="D972" s="8"/>
      <c r="E972" s="9"/>
    </row>
    <row r="973">
      <c r="D973" s="8"/>
      <c r="E973" s="9"/>
    </row>
    <row r="974">
      <c r="D974" s="8"/>
      <c r="E974" s="9"/>
    </row>
    <row r="975">
      <c r="D975" s="8"/>
      <c r="E975" s="9"/>
    </row>
    <row r="976">
      <c r="D976" s="8"/>
      <c r="E976" s="9"/>
    </row>
    <row r="977">
      <c r="D977" s="8"/>
      <c r="E977" s="9"/>
    </row>
    <row r="978">
      <c r="D978" s="8"/>
      <c r="E978" s="9"/>
    </row>
    <row r="979">
      <c r="D979" s="8"/>
      <c r="E979" s="9"/>
    </row>
    <row r="980">
      <c r="D980" s="8"/>
      <c r="E980" s="9"/>
    </row>
    <row r="981">
      <c r="D981" s="8"/>
      <c r="E981" s="9"/>
    </row>
    <row r="982">
      <c r="D982" s="8"/>
      <c r="E982" s="9"/>
    </row>
    <row r="983">
      <c r="D983" s="8"/>
      <c r="E983" s="9"/>
    </row>
    <row r="984">
      <c r="D984" s="8"/>
      <c r="E984" s="9"/>
    </row>
    <row r="985">
      <c r="D985" s="8"/>
      <c r="E985" s="9"/>
    </row>
    <row r="986">
      <c r="D986" s="8"/>
      <c r="E986" s="9"/>
    </row>
    <row r="987">
      <c r="D987" s="8"/>
      <c r="E987" s="9"/>
    </row>
    <row r="988">
      <c r="D988" s="8"/>
      <c r="E988" s="9"/>
    </row>
    <row r="989">
      <c r="D989" s="8"/>
      <c r="E989" s="9"/>
    </row>
    <row r="990">
      <c r="D990" s="8"/>
      <c r="E990" s="9"/>
    </row>
    <row r="991">
      <c r="D991" s="8"/>
      <c r="E991" s="9"/>
    </row>
    <row r="992">
      <c r="D992" s="8"/>
      <c r="E992" s="9"/>
    </row>
    <row r="993">
      <c r="D993" s="8"/>
      <c r="E993" s="9"/>
    </row>
    <row r="994">
      <c r="D994" s="8"/>
      <c r="E994" s="9"/>
    </row>
    <row r="995">
      <c r="D995" s="8"/>
      <c r="E995" s="9"/>
    </row>
    <row r="996">
      <c r="D996" s="8"/>
      <c r="E996" s="9"/>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25"/>
    <col customWidth="1" min="2" max="2" width="19.38"/>
  </cols>
  <sheetData>
    <row r="1">
      <c r="A1" s="1" t="s">
        <v>6792</v>
      </c>
      <c r="B1" s="1" t="s">
        <v>6793</v>
      </c>
    </row>
    <row r="2">
      <c r="A2" s="3">
        <f>COUNTIF(Updated_Signatories_Exact!J2:J1000, TRUE)</f>
        <v>0</v>
      </c>
      <c r="B2" s="3">
        <f>COUNTIF(Updated_Signatories_Exact!J2:J1000, FALSE)</f>
        <v>0</v>
      </c>
    </row>
    <row r="3">
      <c r="A3" s="3">
        <f>COUNTIF(IPEDS!H:H,"&lt;&gt;-2")/COUNTA(IPEDS!H:H)</f>
        <v>0.1622323167</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tr">
        <f>IFERROR(__xludf.DUMMYFUNCTION("QUERY(Updated_Signatories_Exact!G2:G1000, ""SELECT H, COUNT(H) WHERE H IS NOT NULL GROUP BY H LABEL COUNT(H) 'Count'"")"),"")</f>
        <v/>
      </c>
      <c r="B1" s="3" t="str">
        <f>IFERROR(__xludf.DUMMYFUNCTION("""COMPUTED_VALUE"""),"Count")</f>
        <v>Count</v>
      </c>
    </row>
    <row r="2">
      <c r="A2" s="3" t="str">
        <f>IFERROR(__xludf.DUMMYFUNCTION("""COMPUTED_VALUE"""),"Far West")</f>
        <v>Far West</v>
      </c>
      <c r="B2" s="3">
        <f>IFERROR(__xludf.DUMMYFUNCTION("""COMPUTED_VALUE"""),114.0)</f>
        <v>114</v>
      </c>
    </row>
    <row r="3">
      <c r="A3" s="3" t="str">
        <f>IFERROR(__xludf.DUMMYFUNCTION("""COMPUTED_VALUE"""),"Great Lakes")</f>
        <v>Great Lakes</v>
      </c>
      <c r="B3" s="3">
        <f>IFERROR(__xludf.DUMMYFUNCTION("""COMPUTED_VALUE"""),78.0)</f>
        <v>78</v>
      </c>
    </row>
    <row r="4">
      <c r="A4" s="3" t="str">
        <f>IFERROR(__xludf.DUMMYFUNCTION("""COMPUTED_VALUE"""),"Mid East")</f>
        <v>Mid East</v>
      </c>
      <c r="B4" s="3">
        <f>IFERROR(__xludf.DUMMYFUNCTION("""COMPUTED_VALUE"""),166.0)</f>
        <v>166</v>
      </c>
    </row>
    <row r="5">
      <c r="A5" s="3" t="str">
        <f>IFERROR(__xludf.DUMMYFUNCTION("""COMPUTED_VALUE"""),"New England")</f>
        <v>New England</v>
      </c>
      <c r="B5" s="3">
        <f>IFERROR(__xludf.DUMMYFUNCTION("""COMPUTED_VALUE"""),85.0)</f>
        <v>85</v>
      </c>
    </row>
    <row r="6">
      <c r="A6" s="3" t="str">
        <f>IFERROR(__xludf.DUMMYFUNCTION("""COMPUTED_VALUE"""),"Plains")</f>
        <v>Plains</v>
      </c>
      <c r="B6" s="3">
        <f>IFERROR(__xludf.DUMMYFUNCTION("""COMPUTED_VALUE"""),27.0)</f>
        <v>27</v>
      </c>
    </row>
    <row r="7">
      <c r="A7" s="3" t="str">
        <f>IFERROR(__xludf.DUMMYFUNCTION("""COMPUTED_VALUE"""),"Rocky Mountains")</f>
        <v>Rocky Mountains</v>
      </c>
      <c r="B7" s="3">
        <f>IFERROR(__xludf.DUMMYFUNCTION("""COMPUTED_VALUE"""),8.0)</f>
        <v>8</v>
      </c>
    </row>
    <row r="8">
      <c r="A8" s="3" t="str">
        <f>IFERROR(__xludf.DUMMYFUNCTION("""COMPUTED_VALUE"""),"Southeast")</f>
        <v>Southeast</v>
      </c>
      <c r="B8" s="3">
        <f>IFERROR(__xludf.DUMMYFUNCTION("""COMPUTED_VALUE"""),29.0)</f>
        <v>29</v>
      </c>
    </row>
    <row r="9">
      <c r="A9" s="3" t="str">
        <f>IFERROR(__xludf.DUMMYFUNCTION("""COMPUTED_VALUE"""),"Southwest")</f>
        <v>Southwest</v>
      </c>
      <c r="B9" s="3">
        <f>IFERROR(__xludf.DUMMYFUNCTION("""COMPUTED_VALUE"""),7.0)</f>
        <v>7</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9.25"/>
  </cols>
  <sheetData>
    <row r="1">
      <c r="A1" s="3" t="str">
        <f>IFERROR(__xludf.DUMMYFUNCTION("QUERY(Updated_Signatories_Exact!K2:K1000, ""SELECT L, COUNT(L) WHERE L IS NOT NULL GROUP BY L LABEL COUNT(L) 'Count'"")"),"")</f>
        <v/>
      </c>
      <c r="B1" s="3" t="str">
        <f>IFERROR(__xludf.DUMMYFUNCTION("""COMPUTED_VALUE"""),"Count")</f>
        <v>Count</v>
      </c>
      <c r="C1" s="1" t="s">
        <v>6794</v>
      </c>
    </row>
    <row r="2">
      <c r="A2" s="3" t="str">
        <f>IFERROR(__xludf.DUMMYFUNCTION("""COMPUTED_VALUE"""),"Baccalaureate Colleges")</f>
        <v>Baccalaureate Colleges</v>
      </c>
      <c r="B2" s="3">
        <f>IFERROR(__xludf.DUMMYFUNCTION("""COMPUTED_VALUE"""),121.0)</f>
        <v>121</v>
      </c>
    </row>
    <row r="3">
      <c r="A3" s="3" t="str">
        <f>IFERROR(__xludf.DUMMYFUNCTION("""COMPUTED_VALUE"""),"Baccalaureate/Associate’s Colleges: Associate’s Dominant")</f>
        <v>Baccalaureate/Associate’s Colleges: Associate’s Dominant</v>
      </c>
      <c r="B3" s="3">
        <f>IFERROR(__xludf.DUMMYFUNCTION("""COMPUTED_VALUE"""),13.0)</f>
        <v>13</v>
      </c>
    </row>
    <row r="4">
      <c r="A4" s="3" t="str">
        <f>IFERROR(__xludf.DUMMYFUNCTION("""COMPUTED_VALUE"""),"Baccalaureate/Associate’s Colleges: Mixed Baccalaureate/Associate’s")</f>
        <v>Baccalaureate/Associate’s Colleges: Mixed Baccalaureate/Associate’s</v>
      </c>
      <c r="B4" s="3">
        <f>IFERROR(__xludf.DUMMYFUNCTION("""COMPUTED_VALUE"""),7.0)</f>
        <v>7</v>
      </c>
    </row>
    <row r="5">
      <c r="A5" s="3" t="str">
        <f>IFERROR(__xludf.DUMMYFUNCTION("""COMPUTED_VALUE"""),"Community College")</f>
        <v>Community College</v>
      </c>
      <c r="B5" s="3">
        <f>IFERROR(__xludf.DUMMYFUNCTION("""COMPUTED_VALUE"""),41.0)</f>
        <v>41</v>
      </c>
    </row>
    <row r="6">
      <c r="A6" s="3" t="str">
        <f>IFERROR(__xludf.DUMMYFUNCTION("""COMPUTED_VALUE"""),"DPU")</f>
        <v>DPU</v>
      </c>
      <c r="B6" s="3">
        <f>IFERROR(__xludf.DUMMYFUNCTION("""COMPUTED_VALUE"""),37.0)</f>
        <v>37</v>
      </c>
    </row>
    <row r="7">
      <c r="A7" s="3" t="str">
        <f>IFERROR(__xludf.DUMMYFUNCTION("""COMPUTED_VALUE"""),"M1")</f>
        <v>M1</v>
      </c>
      <c r="B7" s="3">
        <f>IFERROR(__xludf.DUMMYFUNCTION("""COMPUTED_VALUE"""),92.0)</f>
        <v>92</v>
      </c>
    </row>
    <row r="8">
      <c r="A8" s="3" t="str">
        <f>IFERROR(__xludf.DUMMYFUNCTION("""COMPUTED_VALUE"""),"M2")</f>
        <v>M2</v>
      </c>
      <c r="B8" s="3">
        <f>IFERROR(__xludf.DUMMYFUNCTION("""COMPUTED_VALUE"""),30.0)</f>
        <v>30</v>
      </c>
    </row>
    <row r="9">
      <c r="A9" s="3" t="str">
        <f>IFERROR(__xludf.DUMMYFUNCTION("""COMPUTED_VALUE"""),"M3")</f>
        <v>M3</v>
      </c>
      <c r="B9" s="3">
        <f>IFERROR(__xludf.DUMMYFUNCTION("""COMPUTED_VALUE"""),20.0)</f>
        <v>20</v>
      </c>
    </row>
    <row r="10">
      <c r="A10" s="3" t="str">
        <f>IFERROR(__xludf.DUMMYFUNCTION("""COMPUTED_VALUE"""),"Not classified, not in classification universe")</f>
        <v>Not classified, not in classification universe</v>
      </c>
      <c r="B10" s="3">
        <f>IFERROR(__xludf.DUMMYFUNCTION("""COMPUTED_VALUE"""),11.0)</f>
        <v>11</v>
      </c>
    </row>
    <row r="11">
      <c r="A11" s="3" t="str">
        <f>IFERROR(__xludf.DUMMYFUNCTION("""COMPUTED_VALUE"""),"R1")</f>
        <v>R1</v>
      </c>
      <c r="B11" s="3">
        <f>IFERROR(__xludf.DUMMYFUNCTION("""COMPUTED_VALUE"""),53.0)</f>
        <v>53</v>
      </c>
    </row>
    <row r="12">
      <c r="A12" s="3" t="str">
        <f>IFERROR(__xludf.DUMMYFUNCTION("""COMPUTED_VALUE"""),"R2")</f>
        <v>R2</v>
      </c>
      <c r="B12" s="3">
        <f>IFERROR(__xludf.DUMMYFUNCTION("""COMPUTED_VALUE"""),46.0)</f>
        <v>46</v>
      </c>
    </row>
    <row r="13">
      <c r="A13" s="3" t="str">
        <f>IFERROR(__xludf.DUMMYFUNCTION("""COMPUTED_VALUE"""),"Special Focus Four-Year")</f>
        <v>Special Focus Four-Year</v>
      </c>
      <c r="B13" s="3">
        <f>IFERROR(__xludf.DUMMYFUNCTION("""COMPUTED_VALUE"""),43.0)</f>
        <v>43</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tr">
        <f>IFERROR(__xludf.DUMMYFUNCTION("QUERY(Updated_Signatories_Exact!L2:L1000, ""SELECT M, COUNT(M) WHERE M IS NOT NULL GROUP BY M LABEL COUNT(M) 'Count'"")"),"")</f>
        <v/>
      </c>
      <c r="B1" s="3" t="str">
        <f>IFERROR(__xludf.DUMMYFUNCTION("""COMPUTED_VALUE"""),"Count")</f>
        <v>Count</v>
      </c>
    </row>
    <row r="2">
      <c r="A2" s="3" t="str">
        <f>IFERROR(__xludf.DUMMYFUNCTION("""COMPUTED_VALUE"""),"AL")</f>
        <v>AL</v>
      </c>
      <c r="B2" s="3">
        <f>IFERROR(__xludf.DUMMYFUNCTION("""COMPUTED_VALUE"""),1.0)</f>
        <v>1</v>
      </c>
    </row>
    <row r="3">
      <c r="A3" s="3" t="str">
        <f>IFERROR(__xludf.DUMMYFUNCTION("""COMPUTED_VALUE"""),"AZ")</f>
        <v>AZ</v>
      </c>
      <c r="B3" s="3">
        <f>IFERROR(__xludf.DUMMYFUNCTION("""COMPUTED_VALUE"""),1.0)</f>
        <v>1</v>
      </c>
    </row>
    <row r="4">
      <c r="A4" s="3" t="str">
        <f>IFERROR(__xludf.DUMMYFUNCTION("""COMPUTED_VALUE"""),"CA")</f>
        <v>CA</v>
      </c>
      <c r="B4" s="3">
        <f>IFERROR(__xludf.DUMMYFUNCTION("""COMPUTED_VALUE"""),72.0)</f>
        <v>72</v>
      </c>
    </row>
    <row r="5">
      <c r="A5" s="3" t="str">
        <f>IFERROR(__xludf.DUMMYFUNCTION("""COMPUTED_VALUE"""),"CO")</f>
        <v>CO</v>
      </c>
      <c r="B5" s="3">
        <f>IFERROR(__xludf.DUMMYFUNCTION("""COMPUTED_VALUE"""),6.0)</f>
        <v>6</v>
      </c>
    </row>
    <row r="6">
      <c r="A6" s="3" t="str">
        <f>IFERROR(__xludf.DUMMYFUNCTION("""COMPUTED_VALUE"""),"CT")</f>
        <v>CT</v>
      </c>
      <c r="B6" s="3">
        <f>IFERROR(__xludf.DUMMYFUNCTION("""COMPUTED_VALUE"""),10.0)</f>
        <v>10</v>
      </c>
    </row>
    <row r="7">
      <c r="A7" s="3" t="str">
        <f>IFERROR(__xludf.DUMMYFUNCTION("""COMPUTED_VALUE"""),"DC")</f>
        <v>DC</v>
      </c>
      <c r="B7" s="3">
        <f>IFERROR(__xludf.DUMMYFUNCTION("""COMPUTED_VALUE"""),4.0)</f>
        <v>4</v>
      </c>
    </row>
    <row r="8">
      <c r="A8" s="3" t="str">
        <f>IFERROR(__xludf.DUMMYFUNCTION("""COMPUTED_VALUE"""),"DE")</f>
        <v>DE</v>
      </c>
      <c r="B8" s="3">
        <f>IFERROR(__xludf.DUMMYFUNCTION("""COMPUTED_VALUE"""),2.0)</f>
        <v>2</v>
      </c>
    </row>
    <row r="9">
      <c r="A9" s="3" t="str">
        <f>IFERROR(__xludf.DUMMYFUNCTION("""COMPUTED_VALUE"""),"FL")</f>
        <v>FL</v>
      </c>
      <c r="B9" s="3">
        <f>IFERROR(__xludf.DUMMYFUNCTION("""COMPUTED_VALUE"""),3.0)</f>
        <v>3</v>
      </c>
    </row>
    <row r="10">
      <c r="A10" s="3" t="str">
        <f>IFERROR(__xludf.DUMMYFUNCTION("""COMPUTED_VALUE"""),"GA")</f>
        <v>GA</v>
      </c>
      <c r="B10" s="3">
        <f>IFERROR(__xludf.DUMMYFUNCTION("""COMPUTED_VALUE"""),2.0)</f>
        <v>2</v>
      </c>
    </row>
    <row r="11">
      <c r="A11" s="3" t="str">
        <f>IFERROR(__xludf.DUMMYFUNCTION("""COMPUTED_VALUE"""),"HI")</f>
        <v>HI</v>
      </c>
      <c r="B11" s="3">
        <f>IFERROR(__xludf.DUMMYFUNCTION("""COMPUTED_VALUE"""),2.0)</f>
        <v>2</v>
      </c>
    </row>
    <row r="12">
      <c r="A12" s="3" t="str">
        <f>IFERROR(__xludf.DUMMYFUNCTION("""COMPUTED_VALUE"""),"IA")</f>
        <v>IA</v>
      </c>
      <c r="B12" s="3">
        <f>IFERROR(__xludf.DUMMYFUNCTION("""COMPUTED_VALUE"""),2.0)</f>
        <v>2</v>
      </c>
    </row>
    <row r="13">
      <c r="A13" s="3" t="str">
        <f>IFERROR(__xludf.DUMMYFUNCTION("""COMPUTED_VALUE"""),"IL")</f>
        <v>IL</v>
      </c>
      <c r="B13" s="3">
        <f>IFERROR(__xludf.DUMMYFUNCTION("""COMPUTED_VALUE"""),34.0)</f>
        <v>34</v>
      </c>
    </row>
    <row r="14">
      <c r="A14" s="3" t="str">
        <f>IFERROR(__xludf.DUMMYFUNCTION("""COMPUTED_VALUE"""),"IN")</f>
        <v>IN</v>
      </c>
      <c r="B14" s="3">
        <f>IFERROR(__xludf.DUMMYFUNCTION("""COMPUTED_VALUE"""),5.0)</f>
        <v>5</v>
      </c>
    </row>
    <row r="15">
      <c r="A15" s="3" t="str">
        <f>IFERROR(__xludf.DUMMYFUNCTION("""COMPUTED_VALUE"""),"KS")</f>
        <v>KS</v>
      </c>
      <c r="B15" s="3">
        <f>IFERROR(__xludf.DUMMYFUNCTION("""COMPUTED_VALUE"""),2.0)</f>
        <v>2</v>
      </c>
    </row>
    <row r="16">
      <c r="A16" s="3" t="str">
        <f>IFERROR(__xludf.DUMMYFUNCTION("""COMPUTED_VALUE"""),"KY")</f>
        <v>KY</v>
      </c>
      <c r="B16" s="3">
        <f>IFERROR(__xludf.DUMMYFUNCTION("""COMPUTED_VALUE"""),6.0)</f>
        <v>6</v>
      </c>
    </row>
    <row r="17">
      <c r="A17" s="3" t="str">
        <f>IFERROR(__xludf.DUMMYFUNCTION("""COMPUTED_VALUE"""),"MA")</f>
        <v>MA</v>
      </c>
      <c r="B17" s="3">
        <f>IFERROR(__xludf.DUMMYFUNCTION("""COMPUTED_VALUE"""),56.0)</f>
        <v>56</v>
      </c>
    </row>
    <row r="18">
      <c r="A18" s="3" t="str">
        <f>IFERROR(__xludf.DUMMYFUNCTION("""COMPUTED_VALUE"""),"MD")</f>
        <v>MD</v>
      </c>
      <c r="B18" s="3">
        <f>IFERROR(__xludf.DUMMYFUNCTION("""COMPUTED_VALUE"""),19.0)</f>
        <v>19</v>
      </c>
    </row>
    <row r="19">
      <c r="A19" s="3" t="str">
        <f>IFERROR(__xludf.DUMMYFUNCTION("""COMPUTED_VALUE"""),"ME")</f>
        <v>ME</v>
      </c>
      <c r="B19" s="3">
        <f>IFERROR(__xludf.DUMMYFUNCTION("""COMPUTED_VALUE"""),6.0)</f>
        <v>6</v>
      </c>
    </row>
    <row r="20">
      <c r="A20" s="3" t="str">
        <f>IFERROR(__xludf.DUMMYFUNCTION("""COMPUTED_VALUE"""),"MI")</f>
        <v>MI</v>
      </c>
      <c r="B20" s="3">
        <f>IFERROR(__xludf.DUMMYFUNCTION("""COMPUTED_VALUE"""),12.0)</f>
        <v>12</v>
      </c>
    </row>
    <row r="21">
      <c r="A21" s="3" t="str">
        <f>IFERROR(__xludf.DUMMYFUNCTION("""COMPUTED_VALUE"""),"MN")</f>
        <v>MN</v>
      </c>
      <c r="B21" s="3">
        <f>IFERROR(__xludf.DUMMYFUNCTION("""COMPUTED_VALUE"""),17.0)</f>
        <v>17</v>
      </c>
    </row>
    <row r="22">
      <c r="A22" s="3" t="str">
        <f>IFERROR(__xludf.DUMMYFUNCTION("""COMPUTED_VALUE"""),"MO")</f>
        <v>MO</v>
      </c>
      <c r="B22" s="3">
        <f>IFERROR(__xludf.DUMMYFUNCTION("""COMPUTED_VALUE"""),5.0)</f>
        <v>5</v>
      </c>
    </row>
    <row r="23">
      <c r="A23" s="3" t="str">
        <f>IFERROR(__xludf.DUMMYFUNCTION("""COMPUTED_VALUE"""),"MS")</f>
        <v>MS</v>
      </c>
      <c r="B23" s="3">
        <f>IFERROR(__xludf.DUMMYFUNCTION("""COMPUTED_VALUE"""),1.0)</f>
        <v>1</v>
      </c>
    </row>
    <row r="24">
      <c r="A24" s="3" t="str">
        <f>IFERROR(__xludf.DUMMYFUNCTION("""COMPUTED_VALUE"""),"NC")</f>
        <v>NC</v>
      </c>
      <c r="B24" s="3">
        <f>IFERROR(__xludf.DUMMYFUNCTION("""COMPUTED_VALUE"""),5.0)</f>
        <v>5</v>
      </c>
    </row>
    <row r="25">
      <c r="A25" s="3" t="str">
        <f>IFERROR(__xludf.DUMMYFUNCTION("""COMPUTED_VALUE"""),"NE")</f>
        <v>NE</v>
      </c>
      <c r="B25" s="3">
        <f>IFERROR(__xludf.DUMMYFUNCTION("""COMPUTED_VALUE"""),1.0)</f>
        <v>1</v>
      </c>
    </row>
    <row r="26">
      <c r="A26" s="3" t="str">
        <f>IFERROR(__xludf.DUMMYFUNCTION("""COMPUTED_VALUE"""),"NH")</f>
        <v>NH</v>
      </c>
      <c r="B26" s="3">
        <f>IFERROR(__xludf.DUMMYFUNCTION("""COMPUTED_VALUE"""),1.0)</f>
        <v>1</v>
      </c>
    </row>
    <row r="27">
      <c r="A27" s="3" t="str">
        <f>IFERROR(__xludf.DUMMYFUNCTION("""COMPUTED_VALUE"""),"NJ")</f>
        <v>NJ</v>
      </c>
      <c r="B27" s="3">
        <f>IFERROR(__xludf.DUMMYFUNCTION("""COMPUTED_VALUE"""),23.0)</f>
        <v>23</v>
      </c>
    </row>
    <row r="28">
      <c r="A28" s="3" t="str">
        <f>IFERROR(__xludf.DUMMYFUNCTION("""COMPUTED_VALUE"""),"NM")</f>
        <v>NM</v>
      </c>
      <c r="B28" s="3">
        <f>IFERROR(__xludf.DUMMYFUNCTION("""COMPUTED_VALUE"""),3.0)</f>
        <v>3</v>
      </c>
    </row>
    <row r="29">
      <c r="A29" s="3" t="str">
        <f>IFERROR(__xludf.DUMMYFUNCTION("""COMPUTED_VALUE"""),"NV")</f>
        <v>NV</v>
      </c>
      <c r="B29" s="3">
        <f>IFERROR(__xludf.DUMMYFUNCTION("""COMPUTED_VALUE"""),5.0)</f>
        <v>5</v>
      </c>
    </row>
    <row r="30">
      <c r="A30" s="3" t="str">
        <f>IFERROR(__xludf.DUMMYFUNCTION("""COMPUTED_VALUE"""),"NY")</f>
        <v>NY</v>
      </c>
      <c r="B30" s="3">
        <f>IFERROR(__xludf.DUMMYFUNCTION("""COMPUTED_VALUE"""),85.0)</f>
        <v>85</v>
      </c>
    </row>
    <row r="31">
      <c r="A31" s="3" t="str">
        <f>IFERROR(__xludf.DUMMYFUNCTION("""COMPUTED_VALUE"""),"OH")</f>
        <v>OH</v>
      </c>
      <c r="B31" s="3">
        <f>IFERROR(__xludf.DUMMYFUNCTION("""COMPUTED_VALUE"""),17.0)</f>
        <v>17</v>
      </c>
    </row>
    <row r="32">
      <c r="A32" s="3" t="str">
        <f>IFERROR(__xludf.DUMMYFUNCTION("""COMPUTED_VALUE"""),"OR")</f>
        <v>OR</v>
      </c>
      <c r="B32" s="3">
        <f>IFERROR(__xludf.DUMMYFUNCTION("""COMPUTED_VALUE"""),11.0)</f>
        <v>11</v>
      </c>
    </row>
    <row r="33">
      <c r="A33" s="3" t="str">
        <f>IFERROR(__xludf.DUMMYFUNCTION("""COMPUTED_VALUE"""),"PA")</f>
        <v>PA</v>
      </c>
      <c r="B33" s="3">
        <f>IFERROR(__xludf.DUMMYFUNCTION("""COMPUTED_VALUE"""),33.0)</f>
        <v>33</v>
      </c>
    </row>
    <row r="34">
      <c r="A34" s="3" t="str">
        <f>IFERROR(__xludf.DUMMYFUNCTION("""COMPUTED_VALUE"""),"RI")</f>
        <v>RI</v>
      </c>
      <c r="B34" s="3">
        <f>IFERROR(__xludf.DUMMYFUNCTION("""COMPUTED_VALUE"""),4.0)</f>
        <v>4</v>
      </c>
    </row>
    <row r="35">
      <c r="A35" s="3" t="str">
        <f>IFERROR(__xludf.DUMMYFUNCTION("""COMPUTED_VALUE"""),"SC")</f>
        <v>SC</v>
      </c>
      <c r="B35" s="3">
        <f>IFERROR(__xludf.DUMMYFUNCTION("""COMPUTED_VALUE"""),2.0)</f>
        <v>2</v>
      </c>
    </row>
    <row r="36">
      <c r="A36" s="3" t="str">
        <f>IFERROR(__xludf.DUMMYFUNCTION("""COMPUTED_VALUE"""),"TN")</f>
        <v>TN</v>
      </c>
      <c r="B36" s="3">
        <f>IFERROR(__xludf.DUMMYFUNCTION("""COMPUTED_VALUE"""),3.0)</f>
        <v>3</v>
      </c>
    </row>
    <row r="37">
      <c r="A37" s="3" t="str">
        <f>IFERROR(__xludf.DUMMYFUNCTION("""COMPUTED_VALUE"""),"TX")</f>
        <v>TX</v>
      </c>
      <c r="B37" s="3">
        <f>IFERROR(__xludf.DUMMYFUNCTION("""COMPUTED_VALUE"""),3.0)</f>
        <v>3</v>
      </c>
    </row>
    <row r="38">
      <c r="A38" s="3" t="str">
        <f>IFERROR(__xludf.DUMMYFUNCTION("""COMPUTED_VALUE"""),"UT")</f>
        <v>UT</v>
      </c>
      <c r="B38" s="3">
        <f>IFERROR(__xludf.DUMMYFUNCTION("""COMPUTED_VALUE"""),1.0)</f>
        <v>1</v>
      </c>
    </row>
    <row r="39">
      <c r="A39" s="3" t="str">
        <f>IFERROR(__xludf.DUMMYFUNCTION("""COMPUTED_VALUE"""),"VA")</f>
        <v>VA</v>
      </c>
      <c r="B39" s="3">
        <f>IFERROR(__xludf.DUMMYFUNCTION("""COMPUTED_VALUE"""),6.0)</f>
        <v>6</v>
      </c>
    </row>
    <row r="40">
      <c r="A40" s="3" t="str">
        <f>IFERROR(__xludf.DUMMYFUNCTION("""COMPUTED_VALUE"""),"VT")</f>
        <v>VT</v>
      </c>
      <c r="B40" s="3">
        <f>IFERROR(__xludf.DUMMYFUNCTION("""COMPUTED_VALUE"""),8.0)</f>
        <v>8</v>
      </c>
    </row>
    <row r="41">
      <c r="A41" s="3" t="str">
        <f>IFERROR(__xludf.DUMMYFUNCTION("""COMPUTED_VALUE"""),"WA")</f>
        <v>WA</v>
      </c>
      <c r="B41" s="3">
        <f>IFERROR(__xludf.DUMMYFUNCTION("""COMPUTED_VALUE"""),24.0)</f>
        <v>24</v>
      </c>
    </row>
    <row r="42">
      <c r="A42" s="3" t="str">
        <f>IFERROR(__xludf.DUMMYFUNCTION("""COMPUTED_VALUE"""),"WI")</f>
        <v>WI</v>
      </c>
      <c r="B42" s="3">
        <f>IFERROR(__xludf.DUMMYFUNCTION("""COMPUTED_VALUE"""),10.0)</f>
        <v>10</v>
      </c>
    </row>
    <row r="43">
      <c r="A43" s="3" t="str">
        <f>IFERROR(__xludf.DUMMYFUNCTION("""COMPUTED_VALUE"""),"WY")</f>
        <v>WY</v>
      </c>
      <c r="B43" s="3">
        <f>IFERROR(__xludf.DUMMYFUNCTION("""COMPUTED_VALUE"""),1.0)</f>
        <v>1</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0"/>
    <col customWidth="1" min="2" max="2" width="24.5"/>
  </cols>
  <sheetData>
    <row r="1">
      <c r="A1" s="1">
        <v>-2.0</v>
      </c>
      <c r="B1" s="1" t="s">
        <v>6795</v>
      </c>
    </row>
    <row r="2">
      <c r="A2" s="1">
        <v>1.0</v>
      </c>
      <c r="B2" s="1" t="s">
        <v>6796</v>
      </c>
    </row>
    <row r="3">
      <c r="A3" s="1">
        <v>2.0</v>
      </c>
      <c r="B3" s="1" t="s">
        <v>6796</v>
      </c>
    </row>
    <row r="4">
      <c r="A4" s="1">
        <v>3.0</v>
      </c>
      <c r="B4" s="1" t="s">
        <v>6796</v>
      </c>
    </row>
    <row r="5">
      <c r="A5" s="1">
        <v>4.0</v>
      </c>
      <c r="B5" s="1" t="s">
        <v>6796</v>
      </c>
    </row>
    <row r="6">
      <c r="A6" s="1">
        <v>5.0</v>
      </c>
      <c r="B6" s="1" t="s">
        <v>6796</v>
      </c>
    </row>
    <row r="7">
      <c r="A7" s="1">
        <v>6.0</v>
      </c>
      <c r="B7" s="1" t="s">
        <v>6796</v>
      </c>
    </row>
    <row r="8">
      <c r="A8" s="1">
        <v>7.0</v>
      </c>
      <c r="B8" s="1" t="s">
        <v>6796</v>
      </c>
    </row>
    <row r="9">
      <c r="A9" s="1">
        <v>8.0</v>
      </c>
      <c r="B9" s="1" t="s">
        <v>6796</v>
      </c>
    </row>
    <row r="10">
      <c r="A10" s="1">
        <v>9.0</v>
      </c>
      <c r="B10" s="1" t="s">
        <v>6796</v>
      </c>
    </row>
    <row r="11">
      <c r="A11" s="1">
        <v>10.0</v>
      </c>
      <c r="B11" s="1" t="s">
        <v>6797</v>
      </c>
    </row>
    <row r="12">
      <c r="A12" s="1">
        <v>11.0</v>
      </c>
      <c r="B12" s="1" t="s">
        <v>6797</v>
      </c>
    </row>
    <row r="13">
      <c r="A13" s="1">
        <v>12.0</v>
      </c>
      <c r="B13" s="1" t="s">
        <v>6797</v>
      </c>
    </row>
    <row r="14">
      <c r="A14" s="1">
        <v>13.0</v>
      </c>
      <c r="B14" s="1" t="s">
        <v>6797</v>
      </c>
    </row>
    <row r="15">
      <c r="A15" s="1">
        <v>14.0</v>
      </c>
      <c r="B15" s="1" t="s">
        <v>6798</v>
      </c>
    </row>
    <row r="16">
      <c r="A16" s="1">
        <v>15.0</v>
      </c>
      <c r="B16" s="1" t="s">
        <v>6799</v>
      </c>
    </row>
    <row r="17">
      <c r="A17" s="1">
        <v>16.0</v>
      </c>
      <c r="B17" s="1" t="s">
        <v>6800</v>
      </c>
    </row>
    <row r="18">
      <c r="A18" s="1">
        <v>17.0</v>
      </c>
      <c r="B18" s="1" t="s">
        <v>6801</v>
      </c>
    </row>
    <row r="19">
      <c r="A19" s="1">
        <v>18.0</v>
      </c>
      <c r="B19" s="1" t="s">
        <v>6802</v>
      </c>
    </row>
    <row r="20">
      <c r="A20" s="1">
        <v>19.0</v>
      </c>
      <c r="B20" s="1" t="s">
        <v>6803</v>
      </c>
    </row>
    <row r="21">
      <c r="A21" s="1">
        <v>20.0</v>
      </c>
      <c r="B21" s="1" t="s">
        <v>6804</v>
      </c>
    </row>
    <row r="22">
      <c r="A22" s="1">
        <v>21.0</v>
      </c>
      <c r="B22" s="1" t="s">
        <v>6805</v>
      </c>
    </row>
    <row r="23">
      <c r="A23" s="1">
        <v>22.0</v>
      </c>
      <c r="B23" s="1" t="s">
        <v>6805</v>
      </c>
    </row>
    <row r="24">
      <c r="A24" s="1">
        <v>23.0</v>
      </c>
      <c r="B24" s="1" t="s">
        <v>6806</v>
      </c>
    </row>
    <row r="25">
      <c r="A25" s="1">
        <v>24.0</v>
      </c>
      <c r="B25" s="1" t="s">
        <v>6807</v>
      </c>
    </row>
    <row r="26">
      <c r="A26" s="1">
        <v>25.0</v>
      </c>
      <c r="B26" s="1" t="s">
        <v>6807</v>
      </c>
    </row>
    <row r="27">
      <c r="A27" s="1">
        <v>26.0</v>
      </c>
      <c r="B27" s="1" t="s">
        <v>6807</v>
      </c>
    </row>
    <row r="28">
      <c r="A28" s="1">
        <v>27.0</v>
      </c>
      <c r="B28" s="1" t="s">
        <v>6807</v>
      </c>
    </row>
    <row r="29">
      <c r="A29" s="1">
        <v>28.0</v>
      </c>
      <c r="B29" s="1" t="s">
        <v>6807</v>
      </c>
    </row>
    <row r="30">
      <c r="A30" s="1">
        <v>29.0</v>
      </c>
      <c r="B30" s="1" t="s">
        <v>6807</v>
      </c>
    </row>
    <row r="31">
      <c r="A31" s="1">
        <v>30.0</v>
      </c>
      <c r="B31" s="1" t="s">
        <v>6807</v>
      </c>
    </row>
    <row r="32">
      <c r="A32" s="1">
        <v>31.0</v>
      </c>
      <c r="B32" s="1" t="s">
        <v>6807</v>
      </c>
    </row>
    <row r="33">
      <c r="A33" s="1">
        <v>32.0</v>
      </c>
      <c r="B33" s="1" t="s">
        <v>6807</v>
      </c>
    </row>
    <row r="34">
      <c r="A34" s="1">
        <v>33.0</v>
      </c>
      <c r="B34" s="1" t="s">
        <v>6808</v>
      </c>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7.63"/>
  </cols>
  <sheetData>
    <row r="1">
      <c r="A1" s="1">
        <v>0.0</v>
      </c>
      <c r="B1" s="1" t="s">
        <v>6809</v>
      </c>
    </row>
    <row r="2">
      <c r="A2" s="1">
        <v>1.0</v>
      </c>
      <c r="B2" s="1" t="s">
        <v>6810</v>
      </c>
    </row>
    <row r="3">
      <c r="A3" s="1">
        <v>2.0</v>
      </c>
      <c r="B3" s="1" t="s">
        <v>6811</v>
      </c>
    </row>
    <row r="4">
      <c r="A4" s="1">
        <v>3.0</v>
      </c>
      <c r="B4" s="1" t="s">
        <v>6812</v>
      </c>
    </row>
    <row r="5">
      <c r="A5" s="1">
        <v>4.0</v>
      </c>
      <c r="B5" s="1" t="s">
        <v>6813</v>
      </c>
    </row>
    <row r="6">
      <c r="A6" s="1">
        <v>5.0</v>
      </c>
      <c r="B6" s="1" t="s">
        <v>6814</v>
      </c>
    </row>
    <row r="7">
      <c r="A7" s="1">
        <v>6.0</v>
      </c>
      <c r="B7" s="1" t="s">
        <v>6815</v>
      </c>
    </row>
    <row r="8">
      <c r="A8" s="1">
        <v>7.0</v>
      </c>
      <c r="B8" s="1" t="s">
        <v>6816</v>
      </c>
    </row>
    <row r="9">
      <c r="A9" s="1">
        <v>8.0</v>
      </c>
      <c r="B9" s="1" t="s">
        <v>6817</v>
      </c>
    </row>
    <row r="10">
      <c r="A10" s="1">
        <v>9.0</v>
      </c>
      <c r="B10" s="1" t="s">
        <v>6818</v>
      </c>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6819</v>
      </c>
      <c r="B1" s="1">
        <v>1.0</v>
      </c>
      <c r="C1" s="1" t="s">
        <v>6742</v>
      </c>
    </row>
    <row r="2">
      <c r="A2" s="1" t="s">
        <v>6820</v>
      </c>
      <c r="B2" s="1">
        <v>2.0</v>
      </c>
      <c r="C2" s="1" t="s">
        <v>6741</v>
      </c>
    </row>
    <row r="3">
      <c r="A3" s="1" t="s">
        <v>6821</v>
      </c>
      <c r="B3" s="1">
        <v>4.0</v>
      </c>
      <c r="C3" s="1" t="s">
        <v>6744</v>
      </c>
    </row>
    <row r="4">
      <c r="A4" s="1" t="s">
        <v>6822</v>
      </c>
      <c r="B4" s="1">
        <v>5.0</v>
      </c>
      <c r="C4" s="1" t="s">
        <v>6743</v>
      </c>
    </row>
    <row r="5">
      <c r="A5" s="1" t="s">
        <v>6823</v>
      </c>
      <c r="B5" s="1">
        <v>6.0</v>
      </c>
      <c r="C5" s="1" t="s">
        <v>6745</v>
      </c>
    </row>
    <row r="6">
      <c r="A6" s="1" t="s">
        <v>6824</v>
      </c>
      <c r="B6" s="1">
        <v>8.0</v>
      </c>
      <c r="C6" s="1" t="s">
        <v>6746</v>
      </c>
    </row>
    <row r="7">
      <c r="A7" s="1" t="s">
        <v>6825</v>
      </c>
      <c r="B7" s="1">
        <v>9.0</v>
      </c>
      <c r="C7" s="1" t="s">
        <v>6747</v>
      </c>
    </row>
    <row r="8">
      <c r="A8" s="1" t="s">
        <v>6826</v>
      </c>
      <c r="B8" s="1">
        <v>10.0</v>
      </c>
      <c r="C8" s="1" t="s">
        <v>6749</v>
      </c>
    </row>
    <row r="9">
      <c r="A9" s="1" t="s">
        <v>6827</v>
      </c>
      <c r="B9" s="1">
        <v>11.0</v>
      </c>
      <c r="C9" s="1" t="s">
        <v>6748</v>
      </c>
    </row>
    <row r="10">
      <c r="A10" s="1" t="s">
        <v>6828</v>
      </c>
      <c r="B10" s="1">
        <v>12.0</v>
      </c>
      <c r="C10" s="1" t="s">
        <v>6750</v>
      </c>
    </row>
    <row r="11">
      <c r="A11" s="1" t="s">
        <v>6829</v>
      </c>
      <c r="B11" s="1">
        <v>13.0</v>
      </c>
      <c r="C11" s="1" t="s">
        <v>6751</v>
      </c>
    </row>
    <row r="12">
      <c r="A12" s="1" t="s">
        <v>6830</v>
      </c>
      <c r="B12" s="1">
        <v>15.0</v>
      </c>
      <c r="C12" s="1" t="s">
        <v>6752</v>
      </c>
    </row>
    <row r="13">
      <c r="A13" s="1" t="s">
        <v>6831</v>
      </c>
      <c r="B13" s="1">
        <v>16.0</v>
      </c>
      <c r="C13" s="1" t="s">
        <v>6754</v>
      </c>
    </row>
    <row r="14">
      <c r="A14" s="1" t="s">
        <v>6832</v>
      </c>
      <c r="B14" s="1">
        <v>17.0</v>
      </c>
      <c r="C14" s="1" t="s">
        <v>6755</v>
      </c>
    </row>
    <row r="15">
      <c r="A15" s="1" t="s">
        <v>6833</v>
      </c>
      <c r="B15" s="1">
        <v>18.0</v>
      </c>
      <c r="C15" s="1" t="s">
        <v>6756</v>
      </c>
    </row>
    <row r="16">
      <c r="A16" s="1" t="s">
        <v>6834</v>
      </c>
      <c r="B16" s="1">
        <v>19.0</v>
      </c>
      <c r="C16" s="1" t="s">
        <v>6753</v>
      </c>
    </row>
    <row r="17">
      <c r="A17" s="1" t="s">
        <v>6835</v>
      </c>
      <c r="B17" s="1">
        <v>20.0</v>
      </c>
      <c r="C17" s="1" t="s">
        <v>6757</v>
      </c>
    </row>
    <row r="18">
      <c r="A18" s="1" t="s">
        <v>6836</v>
      </c>
      <c r="B18" s="1">
        <v>21.0</v>
      </c>
      <c r="C18" s="1" t="s">
        <v>6758</v>
      </c>
    </row>
    <row r="19">
      <c r="A19" s="1" t="s">
        <v>6837</v>
      </c>
      <c r="B19" s="1">
        <v>22.0</v>
      </c>
      <c r="C19" s="1" t="s">
        <v>6759</v>
      </c>
    </row>
    <row r="20">
      <c r="A20" s="1" t="s">
        <v>6838</v>
      </c>
      <c r="B20" s="1">
        <v>23.0</v>
      </c>
      <c r="C20" s="1" t="s">
        <v>6762</v>
      </c>
    </row>
    <row r="21">
      <c r="A21" s="1" t="s">
        <v>6839</v>
      </c>
      <c r="B21" s="1">
        <v>24.0</v>
      </c>
      <c r="C21" s="1" t="s">
        <v>6761</v>
      </c>
    </row>
    <row r="22">
      <c r="A22" s="1" t="s">
        <v>6840</v>
      </c>
      <c r="B22" s="1">
        <v>25.0</v>
      </c>
      <c r="C22" s="1" t="s">
        <v>6760</v>
      </c>
    </row>
    <row r="23">
      <c r="A23" s="1" t="s">
        <v>6841</v>
      </c>
      <c r="B23" s="1">
        <v>26.0</v>
      </c>
      <c r="C23" s="1" t="s">
        <v>6763</v>
      </c>
    </row>
    <row r="24">
      <c r="A24" s="1" t="s">
        <v>6842</v>
      </c>
      <c r="B24" s="1">
        <v>27.0</v>
      </c>
      <c r="C24" s="1" t="s">
        <v>6764</v>
      </c>
    </row>
    <row r="25">
      <c r="A25" s="1" t="s">
        <v>6843</v>
      </c>
      <c r="B25" s="1">
        <v>28.0</v>
      </c>
      <c r="C25" s="1" t="s">
        <v>6766</v>
      </c>
    </row>
    <row r="26">
      <c r="A26" s="1" t="s">
        <v>6844</v>
      </c>
      <c r="B26" s="1">
        <v>29.0</v>
      </c>
      <c r="C26" s="1" t="s">
        <v>6765</v>
      </c>
    </row>
    <row r="27">
      <c r="A27" s="1" t="s">
        <v>6845</v>
      </c>
      <c r="B27" s="1">
        <v>30.0</v>
      </c>
      <c r="C27" s="1" t="s">
        <v>6767</v>
      </c>
    </row>
    <row r="28">
      <c r="A28" s="1" t="s">
        <v>6846</v>
      </c>
      <c r="B28" s="1">
        <v>31.0</v>
      </c>
      <c r="C28" s="1" t="s">
        <v>6770</v>
      </c>
    </row>
    <row r="29">
      <c r="A29" s="1" t="s">
        <v>6847</v>
      </c>
      <c r="B29" s="1">
        <v>32.0</v>
      </c>
      <c r="C29" s="1" t="s">
        <v>6774</v>
      </c>
    </row>
    <row r="30">
      <c r="A30" s="1" t="s">
        <v>6848</v>
      </c>
      <c r="B30" s="1">
        <v>33.0</v>
      </c>
      <c r="C30" s="1" t="s">
        <v>6771</v>
      </c>
    </row>
    <row r="31">
      <c r="A31" s="1" t="s">
        <v>6849</v>
      </c>
      <c r="B31" s="1">
        <v>34.0</v>
      </c>
      <c r="C31" s="1" t="s">
        <v>6772</v>
      </c>
    </row>
    <row r="32">
      <c r="A32" s="1" t="s">
        <v>6850</v>
      </c>
      <c r="B32" s="1">
        <v>35.0</v>
      </c>
      <c r="C32" s="1" t="s">
        <v>6773</v>
      </c>
    </row>
    <row r="33">
      <c r="A33" s="1" t="s">
        <v>6851</v>
      </c>
      <c r="B33" s="1">
        <v>36.0</v>
      </c>
      <c r="C33" s="1" t="s">
        <v>6775</v>
      </c>
    </row>
    <row r="34">
      <c r="A34" s="1" t="s">
        <v>6852</v>
      </c>
      <c r="B34" s="1">
        <v>37.0</v>
      </c>
      <c r="C34" s="1" t="s">
        <v>6768</v>
      </c>
    </row>
    <row r="35">
      <c r="A35" s="1" t="s">
        <v>6853</v>
      </c>
      <c r="B35" s="1">
        <v>38.0</v>
      </c>
      <c r="C35" s="1" t="s">
        <v>6769</v>
      </c>
    </row>
    <row r="36">
      <c r="A36" s="1" t="s">
        <v>6854</v>
      </c>
      <c r="B36" s="1">
        <v>39.0</v>
      </c>
      <c r="C36" s="1" t="s">
        <v>6776</v>
      </c>
    </row>
    <row r="37">
      <c r="A37" s="1" t="s">
        <v>6855</v>
      </c>
      <c r="B37" s="1">
        <v>40.0</v>
      </c>
      <c r="C37" s="1" t="s">
        <v>6777</v>
      </c>
    </row>
    <row r="38">
      <c r="A38" s="1" t="s">
        <v>6856</v>
      </c>
      <c r="B38" s="1">
        <v>41.0</v>
      </c>
      <c r="C38" s="1" t="s">
        <v>6778</v>
      </c>
    </row>
    <row r="39">
      <c r="A39" s="1" t="s">
        <v>6857</v>
      </c>
      <c r="B39" s="1">
        <v>42.0</v>
      </c>
      <c r="C39" s="1" t="s">
        <v>6779</v>
      </c>
    </row>
    <row r="40">
      <c r="A40" s="1" t="s">
        <v>6858</v>
      </c>
      <c r="B40" s="1">
        <v>44.0</v>
      </c>
      <c r="C40" s="1" t="s">
        <v>6780</v>
      </c>
    </row>
    <row r="41">
      <c r="A41" s="1" t="s">
        <v>6859</v>
      </c>
      <c r="B41" s="1">
        <v>45.0</v>
      </c>
      <c r="C41" s="1" t="s">
        <v>6781</v>
      </c>
    </row>
    <row r="42">
      <c r="A42" s="1" t="s">
        <v>6860</v>
      </c>
      <c r="B42" s="1">
        <v>46.0</v>
      </c>
      <c r="C42" s="1" t="s">
        <v>6782</v>
      </c>
    </row>
    <row r="43">
      <c r="A43" s="1" t="s">
        <v>6861</v>
      </c>
      <c r="B43" s="1">
        <v>47.0</v>
      </c>
      <c r="C43" s="1" t="s">
        <v>6783</v>
      </c>
    </row>
    <row r="44">
      <c r="A44" s="1" t="s">
        <v>6862</v>
      </c>
      <c r="B44" s="1">
        <v>48.0</v>
      </c>
      <c r="C44" s="1" t="s">
        <v>6784</v>
      </c>
    </row>
    <row r="45">
      <c r="A45" s="1" t="s">
        <v>6863</v>
      </c>
      <c r="B45" s="1">
        <v>49.0</v>
      </c>
      <c r="C45" s="1" t="s">
        <v>6785</v>
      </c>
    </row>
    <row r="46">
      <c r="A46" s="1" t="s">
        <v>6864</v>
      </c>
      <c r="B46" s="1">
        <v>50.0</v>
      </c>
      <c r="C46" s="1" t="s">
        <v>6787</v>
      </c>
    </row>
    <row r="47">
      <c r="A47" s="1" t="s">
        <v>6865</v>
      </c>
      <c r="B47" s="1">
        <v>51.0</v>
      </c>
      <c r="C47" s="1" t="s">
        <v>6786</v>
      </c>
    </row>
    <row r="48">
      <c r="A48" s="1" t="s">
        <v>6866</v>
      </c>
      <c r="B48" s="1">
        <v>53.0</v>
      </c>
      <c r="C48" s="1" t="s">
        <v>6788</v>
      </c>
    </row>
    <row r="49">
      <c r="A49" s="1" t="s">
        <v>6867</v>
      </c>
      <c r="B49" s="1">
        <v>54.0</v>
      </c>
      <c r="C49" s="1" t="s">
        <v>6790</v>
      </c>
    </row>
    <row r="50">
      <c r="A50" s="1" t="s">
        <v>6868</v>
      </c>
      <c r="B50" s="1">
        <v>55.0</v>
      </c>
      <c r="C50" s="1" t="s">
        <v>6789</v>
      </c>
    </row>
    <row r="51">
      <c r="A51" s="1" t="s">
        <v>6869</v>
      </c>
      <c r="B51" s="1">
        <v>56.0</v>
      </c>
      <c r="C51" s="1" t="s">
        <v>6791</v>
      </c>
    </row>
    <row r="52">
      <c r="A52" s="1" t="s">
        <v>6870</v>
      </c>
      <c r="B52" s="1">
        <v>60.0</v>
      </c>
      <c r="C52" s="1" t="s">
        <v>6871</v>
      </c>
    </row>
    <row r="53">
      <c r="A53" s="1" t="s">
        <v>6872</v>
      </c>
      <c r="B53" s="1">
        <v>66.0</v>
      </c>
      <c r="C53" s="1" t="s">
        <v>6873</v>
      </c>
    </row>
    <row r="54">
      <c r="A54" s="1" t="s">
        <v>6874</v>
      </c>
      <c r="B54" s="1">
        <v>69.0</v>
      </c>
      <c r="C54" s="1" t="s">
        <v>6875</v>
      </c>
    </row>
    <row r="55">
      <c r="A55" s="1" t="s">
        <v>6876</v>
      </c>
      <c r="B55" s="1">
        <v>72.0</v>
      </c>
      <c r="C55" s="1" t="s">
        <v>6877</v>
      </c>
    </row>
    <row r="56">
      <c r="A56" s="1" t="s">
        <v>6878</v>
      </c>
      <c r="B56" s="1">
        <v>78.0</v>
      </c>
      <c r="C56" s="1" t="s">
        <v>6879</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4.13"/>
    <col customWidth="1" min="6" max="6" width="37.25"/>
    <col customWidth="1" min="7" max="7" width="25.13"/>
  </cols>
  <sheetData>
    <row r="1">
      <c r="A1" s="1" t="s">
        <v>0</v>
      </c>
      <c r="B1" s="1" t="s">
        <v>1</v>
      </c>
      <c r="C1" s="1" t="s">
        <v>2</v>
      </c>
      <c r="D1" s="1" t="s">
        <v>6756</v>
      </c>
      <c r="E1" s="1" t="s">
        <v>4</v>
      </c>
      <c r="F1" s="1" t="s">
        <v>6880</v>
      </c>
      <c r="G1" s="1" t="s">
        <v>6881</v>
      </c>
    </row>
    <row r="2" hidden="1">
      <c r="A2" s="1" t="s">
        <v>18</v>
      </c>
      <c r="B2" s="1" t="s">
        <v>19</v>
      </c>
      <c r="C2" s="1" t="s">
        <v>20</v>
      </c>
      <c r="D2" s="1" t="b">
        <v>0</v>
      </c>
      <c r="E2" s="3">
        <v>185129.0</v>
      </c>
      <c r="F2" s="3">
        <f>vlookup(E2,IPEDS!$B$1:$I$6164,6,FALSE)</f>
        <v>3410</v>
      </c>
      <c r="G2" s="3" t="str">
        <f t="shared" ref="G2:G516" si="1">IF(C2=F2, "Match", "No Match")</f>
        <v>No Match</v>
      </c>
    </row>
    <row r="3" hidden="1">
      <c r="A3" s="1" t="s">
        <v>21</v>
      </c>
      <c r="B3" s="1" t="s">
        <v>22</v>
      </c>
      <c r="C3" s="1" t="s">
        <v>23</v>
      </c>
      <c r="D3" s="1" t="b">
        <v>0</v>
      </c>
      <c r="E3" s="3">
        <v>127918.0</v>
      </c>
      <c r="F3" s="3">
        <f>vlookup(E3,IPEDS!$B$1:$I$6164,6,FALSE)</f>
        <v>801</v>
      </c>
      <c r="G3" s="3" t="str">
        <f t="shared" si="1"/>
        <v>No Match</v>
      </c>
    </row>
    <row r="4">
      <c r="A4" s="1" t="s">
        <v>24</v>
      </c>
      <c r="B4" s="1" t="s">
        <v>22</v>
      </c>
      <c r="C4" s="1" t="s">
        <v>25</v>
      </c>
      <c r="D4" s="1" t="b">
        <v>0</v>
      </c>
      <c r="E4" s="1">
        <v>190628.0</v>
      </c>
      <c r="F4" s="3">
        <f>vlookup(E4,IPEDS!$B$1:$I$6164,6,FALSE)</f>
        <v>3607</v>
      </c>
      <c r="G4" s="3" t="str">
        <f t="shared" si="1"/>
        <v>No Match</v>
      </c>
    </row>
    <row r="5" hidden="1">
      <c r="A5" s="1" t="s">
        <v>26</v>
      </c>
      <c r="B5" s="1" t="s">
        <v>22</v>
      </c>
      <c r="C5" s="1" t="s">
        <v>27</v>
      </c>
      <c r="D5" s="1" t="b">
        <v>0</v>
      </c>
      <c r="E5" s="3">
        <v>239105.0</v>
      </c>
      <c r="F5" s="3">
        <f>vlookup(E5,IPEDS!$B$1:$I$6164,6,FALSE)</f>
        <v>5504</v>
      </c>
      <c r="G5" s="3" t="str">
        <f t="shared" si="1"/>
        <v>No Match</v>
      </c>
    </row>
    <row r="6" hidden="1">
      <c r="A6" s="1" t="s">
        <v>28</v>
      </c>
      <c r="B6" s="1" t="s">
        <v>22</v>
      </c>
      <c r="C6" s="1" t="s">
        <v>29</v>
      </c>
      <c r="D6" s="1" t="b">
        <v>0</v>
      </c>
      <c r="E6" s="3">
        <v>131159.0</v>
      </c>
      <c r="F6" s="3">
        <f>vlookup(E6,IPEDS!$B$1:$I$6164,6,FALSE)</f>
        <v>1198</v>
      </c>
      <c r="G6" s="3" t="str">
        <f t="shared" si="1"/>
        <v>No Match</v>
      </c>
    </row>
    <row r="7">
      <c r="A7" s="1" t="s">
        <v>30</v>
      </c>
      <c r="B7" s="1" t="s">
        <v>22</v>
      </c>
      <c r="C7" s="1" t="s">
        <v>31</v>
      </c>
      <c r="D7" s="1" t="b">
        <v>1</v>
      </c>
      <c r="E7" s="1">
        <v>212577.0</v>
      </c>
      <c r="F7" s="3">
        <f>vlookup(E7,IPEDS!$B$1:$I$6164,6,FALSE)</f>
        <v>4211</v>
      </c>
      <c r="G7" s="3" t="str">
        <f t="shared" si="1"/>
        <v>No Match</v>
      </c>
    </row>
    <row r="8" hidden="1">
      <c r="A8" s="1" t="s">
        <v>32</v>
      </c>
      <c r="B8" s="1" t="s">
        <v>22</v>
      </c>
      <c r="C8" s="1" t="s">
        <v>33</v>
      </c>
      <c r="D8" s="1" t="b">
        <v>0</v>
      </c>
      <c r="E8" s="3">
        <v>204501.0</v>
      </c>
      <c r="F8" s="3">
        <f>vlookup(E8,IPEDS!$B$1:$I$6164,6,FALSE)</f>
        <v>3905</v>
      </c>
      <c r="G8" s="3" t="str">
        <f t="shared" si="1"/>
        <v>No Match</v>
      </c>
    </row>
    <row r="9" hidden="1">
      <c r="A9" s="1" t="s">
        <v>34</v>
      </c>
      <c r="B9" s="1" t="s">
        <v>22</v>
      </c>
      <c r="C9" s="1" t="s">
        <v>35</v>
      </c>
      <c r="D9" s="1" t="b">
        <v>0</v>
      </c>
      <c r="E9" s="3">
        <v>236258.0</v>
      </c>
      <c r="F9" s="3">
        <f>vlookup(E9,IPEDS!$B$1:$I$6164,6,FALSE)</f>
        <v>5306</v>
      </c>
      <c r="G9" s="3" t="str">
        <f t="shared" si="1"/>
        <v>No Match</v>
      </c>
    </row>
    <row r="10">
      <c r="A10" s="1" t="s">
        <v>36</v>
      </c>
      <c r="B10" s="1" t="s">
        <v>22</v>
      </c>
      <c r="C10" s="1" t="s">
        <v>37</v>
      </c>
      <c r="D10" s="1" t="b">
        <v>0</v>
      </c>
      <c r="E10" s="1">
        <v>187967.0</v>
      </c>
      <c r="F10" s="3">
        <f>vlookup(E10,IPEDS!$B$1:$I$6164,6,FALSE)</f>
        <v>3502</v>
      </c>
      <c r="G10" s="3" t="str">
        <f t="shared" si="1"/>
        <v>No Match</v>
      </c>
    </row>
    <row r="11">
      <c r="A11" s="1" t="s">
        <v>38</v>
      </c>
      <c r="B11" s="1" t="s">
        <v>22</v>
      </c>
      <c r="C11" s="1" t="s">
        <v>39</v>
      </c>
      <c r="D11" s="1" t="b">
        <v>0</v>
      </c>
      <c r="E11" s="1">
        <v>190549.0</v>
      </c>
      <c r="F11" s="3">
        <f>vlookup(E11,IPEDS!$B$1:$I$6164,6,FALSE)</f>
        <v>3609</v>
      </c>
      <c r="G11" s="3" t="str">
        <f t="shared" si="1"/>
        <v>No Match</v>
      </c>
    </row>
    <row r="12" hidden="1">
      <c r="A12" s="1" t="s">
        <v>40</v>
      </c>
      <c r="B12" s="1" t="s">
        <v>22</v>
      </c>
      <c r="C12" s="1" t="s">
        <v>41</v>
      </c>
      <c r="D12" s="1" t="b">
        <v>0</v>
      </c>
      <c r="E12" s="3">
        <v>133492.0</v>
      </c>
      <c r="F12" s="3">
        <f>vlookup(E12,IPEDS!$B$1:$I$6164,6,FALSE)</f>
        <v>1213</v>
      </c>
      <c r="G12" s="3" t="str">
        <f t="shared" si="1"/>
        <v>No Match</v>
      </c>
    </row>
    <row r="13" hidden="1">
      <c r="A13" s="1" t="s">
        <v>42</v>
      </c>
      <c r="B13" s="1" t="s">
        <v>22</v>
      </c>
      <c r="C13" s="1" t="s">
        <v>43</v>
      </c>
      <c r="D13" s="1" t="b">
        <v>0</v>
      </c>
      <c r="E13" s="3">
        <v>148007.0</v>
      </c>
      <c r="F13" s="3">
        <f>vlookup(E13,IPEDS!$B$1:$I$6164,6,FALSE)</f>
        <v>1702</v>
      </c>
      <c r="G13" s="3" t="str">
        <f t="shared" si="1"/>
        <v>No Match</v>
      </c>
    </row>
    <row r="14" hidden="1">
      <c r="A14" s="1" t="s">
        <v>44</v>
      </c>
      <c r="B14" s="1" t="s">
        <v>22</v>
      </c>
      <c r="C14" s="1" t="s">
        <v>45</v>
      </c>
      <c r="D14" s="1" t="b">
        <v>0</v>
      </c>
      <c r="E14" s="3">
        <v>167358.0</v>
      </c>
      <c r="F14" s="3">
        <f>vlookup(E14,IPEDS!$B$1:$I$6164,6,FALSE)</f>
        <v>2507</v>
      </c>
      <c r="G14" s="3" t="str">
        <f t="shared" si="1"/>
        <v>No Match</v>
      </c>
    </row>
    <row r="15">
      <c r="A15" s="1" t="s">
        <v>46</v>
      </c>
      <c r="B15" s="1" t="s">
        <v>22</v>
      </c>
      <c r="C15" s="1" t="s">
        <v>47</v>
      </c>
      <c r="D15" s="1" t="b">
        <v>0</v>
      </c>
      <c r="E15" s="1">
        <v>174020.0</v>
      </c>
      <c r="F15" s="3">
        <f>vlookup(E15,IPEDS!$B$1:$I$6164,6,FALSE)</f>
        <v>2704</v>
      </c>
      <c r="G15" s="3" t="str">
        <f t="shared" si="1"/>
        <v>No Match</v>
      </c>
    </row>
    <row r="16" hidden="1">
      <c r="A16" s="1" t="s">
        <v>48</v>
      </c>
      <c r="B16" s="1" t="s">
        <v>22</v>
      </c>
      <c r="C16" s="1" t="s">
        <v>49</v>
      </c>
      <c r="D16" s="1" t="b">
        <v>0</v>
      </c>
      <c r="E16" s="3">
        <v>217721.0</v>
      </c>
      <c r="F16" s="3">
        <f>vlookup(E16,IPEDS!$B$1:$I$6164,6,FALSE)</f>
        <v>4506</v>
      </c>
      <c r="G16" s="3" t="str">
        <f t="shared" si="1"/>
        <v>No Match</v>
      </c>
    </row>
    <row r="17">
      <c r="A17" s="1" t="s">
        <v>50</v>
      </c>
      <c r="B17" s="1" t="s">
        <v>22</v>
      </c>
      <c r="C17" s="1" t="s">
        <v>51</v>
      </c>
      <c r="D17" s="1" t="b">
        <v>0</v>
      </c>
      <c r="E17" s="1">
        <v>163268.0</v>
      </c>
      <c r="F17" s="3">
        <f>vlookup(E17,IPEDS!$B$1:$I$6164,6,FALSE)</f>
        <v>2407</v>
      </c>
      <c r="G17" s="3" t="str">
        <f t="shared" si="1"/>
        <v>No Match</v>
      </c>
    </row>
    <row r="18" hidden="1">
      <c r="A18" s="1" t="s">
        <v>52</v>
      </c>
      <c r="B18" s="1" t="s">
        <v>22</v>
      </c>
      <c r="C18" s="1" t="s">
        <v>53</v>
      </c>
      <c r="D18" s="1" t="b">
        <v>0</v>
      </c>
      <c r="E18" s="3">
        <v>130943.0</v>
      </c>
      <c r="F18" s="3">
        <f>vlookup(E18,IPEDS!$B$1:$I$6164,6,FALSE)</f>
        <v>1000</v>
      </c>
      <c r="G18" s="3" t="str">
        <f t="shared" si="1"/>
        <v>No Match</v>
      </c>
    </row>
    <row r="19">
      <c r="A19" s="1" t="s">
        <v>54</v>
      </c>
      <c r="B19" s="1" t="s">
        <v>22</v>
      </c>
      <c r="C19" s="1" t="s">
        <v>55</v>
      </c>
      <c r="D19" s="1" t="b">
        <v>0</v>
      </c>
      <c r="E19" s="1">
        <v>184694.0</v>
      </c>
      <c r="F19" s="3">
        <f>vlookup(E19,IPEDS!$B$1:$I$6164,6,FALSE)</f>
        <v>3411</v>
      </c>
      <c r="G19" s="3" t="str">
        <f t="shared" si="1"/>
        <v>No Match</v>
      </c>
    </row>
    <row r="20" hidden="1">
      <c r="A20" s="1" t="s">
        <v>56</v>
      </c>
      <c r="B20" s="1" t="s">
        <v>22</v>
      </c>
      <c r="C20" s="1" t="s">
        <v>57</v>
      </c>
      <c r="D20" s="1" t="b">
        <v>0</v>
      </c>
      <c r="E20" s="3">
        <v>141486.0</v>
      </c>
      <c r="F20" s="3">
        <f>vlookup(E20,IPEDS!$B$1:$I$6164,6,FALSE)</f>
        <v>1501</v>
      </c>
      <c r="G20" s="3" t="str">
        <f t="shared" si="1"/>
        <v>No Match</v>
      </c>
    </row>
    <row r="21">
      <c r="A21" s="1" t="s">
        <v>58</v>
      </c>
      <c r="B21" s="1" t="s">
        <v>22</v>
      </c>
      <c r="C21" s="1" t="s">
        <v>59</v>
      </c>
      <c r="D21" s="1" t="b">
        <v>0</v>
      </c>
      <c r="E21" s="1">
        <v>196468.0</v>
      </c>
      <c r="F21" s="3">
        <f>vlookup(E21,IPEDS!$B$1:$I$6164,6,FALSE)</f>
        <v>3613</v>
      </c>
      <c r="G21" s="3" t="str">
        <f t="shared" si="1"/>
        <v>No Match</v>
      </c>
    </row>
    <row r="22">
      <c r="A22" s="1" t="s">
        <v>60</v>
      </c>
      <c r="B22" s="1" t="s">
        <v>22</v>
      </c>
      <c r="C22" s="1" t="s">
        <v>61</v>
      </c>
      <c r="D22" s="1" t="b">
        <v>0</v>
      </c>
      <c r="E22" s="1">
        <v>441982.0</v>
      </c>
      <c r="F22" s="3">
        <f>vlookup(E22,IPEDS!$B$1:$I$6164,6,FALSE)</f>
        <v>2504</v>
      </c>
      <c r="G22" s="3" t="str">
        <f t="shared" si="1"/>
        <v>No Match</v>
      </c>
    </row>
    <row r="23" hidden="1">
      <c r="A23" s="1" t="s">
        <v>62</v>
      </c>
      <c r="B23" s="1" t="s">
        <v>22</v>
      </c>
      <c r="C23" s="1" t="s">
        <v>63</v>
      </c>
      <c r="D23" s="1" t="b">
        <v>0</v>
      </c>
      <c r="E23" s="3">
        <v>215053.0</v>
      </c>
      <c r="F23" s="3">
        <f>vlookup(E23,IPEDS!$B$1:$I$6164,6,FALSE)</f>
        <v>4211</v>
      </c>
      <c r="G23" s="3" t="str">
        <f t="shared" si="1"/>
        <v>No Match</v>
      </c>
    </row>
    <row r="24">
      <c r="A24" s="1" t="s">
        <v>64</v>
      </c>
      <c r="B24" s="1" t="s">
        <v>22</v>
      </c>
      <c r="C24" s="1" t="s">
        <v>65</v>
      </c>
      <c r="D24" s="1" t="b">
        <v>0</v>
      </c>
      <c r="E24" s="1">
        <v>196167.0</v>
      </c>
      <c r="F24" s="3">
        <f>vlookup(E24,IPEDS!$B$1:$I$6164,6,FALSE)</f>
        <v>3624</v>
      </c>
      <c r="G24" s="3" t="str">
        <f t="shared" si="1"/>
        <v>No Match</v>
      </c>
    </row>
    <row r="25" hidden="1">
      <c r="A25" s="1" t="s">
        <v>66</v>
      </c>
      <c r="B25" s="1" t="s">
        <v>67</v>
      </c>
      <c r="C25" s="1" t="s">
        <v>68</v>
      </c>
      <c r="D25" s="1" t="b">
        <v>0</v>
      </c>
      <c r="E25" s="3">
        <v>230959.0</v>
      </c>
      <c r="F25" s="3">
        <f>vlookup(E25,IPEDS!$B$1:$I$6164,6,FALSE)</f>
        <v>5000</v>
      </c>
      <c r="G25" s="3" t="str">
        <f t="shared" si="1"/>
        <v>No Match</v>
      </c>
    </row>
    <row r="26">
      <c r="A26" s="1" t="s">
        <v>69</v>
      </c>
      <c r="B26" s="1" t="s">
        <v>22</v>
      </c>
      <c r="C26" s="1" t="s">
        <v>70</v>
      </c>
      <c r="D26" s="1" t="b">
        <v>0</v>
      </c>
      <c r="E26" s="1">
        <v>110608.0</v>
      </c>
      <c r="F26" s="3">
        <f>vlookup(E26,IPEDS!$B$1:$I$6164,6,FALSE)</f>
        <v>632</v>
      </c>
      <c r="G26" s="3" t="str">
        <f t="shared" si="1"/>
        <v>No Match</v>
      </c>
    </row>
    <row r="27" hidden="1">
      <c r="A27" s="1" t="s">
        <v>71</v>
      </c>
      <c r="B27" s="1" t="s">
        <v>19</v>
      </c>
      <c r="C27" s="1" t="s">
        <v>72</v>
      </c>
      <c r="D27" s="1" t="b">
        <v>0</v>
      </c>
      <c r="E27" s="3">
        <v>125897.0</v>
      </c>
      <c r="F27" s="3">
        <f>vlookup(E27,IPEDS!$B$1:$I$6164,6,FALSE)</f>
        <v>630</v>
      </c>
      <c r="G27" s="3" t="str">
        <f t="shared" si="1"/>
        <v>No Match</v>
      </c>
    </row>
    <row r="28" hidden="1">
      <c r="A28" s="1" t="s">
        <v>73</v>
      </c>
      <c r="B28" s="1" t="s">
        <v>22</v>
      </c>
      <c r="C28" s="1" t="s">
        <v>74</v>
      </c>
      <c r="D28" s="1" t="b">
        <v>0</v>
      </c>
      <c r="E28" s="3">
        <v>236230.0</v>
      </c>
      <c r="F28" s="3">
        <f>vlookup(E28,IPEDS!$B$1:$I$6164,6,FALSE)</f>
        <v>5310</v>
      </c>
      <c r="G28" s="3" t="str">
        <f t="shared" si="1"/>
        <v>No Match</v>
      </c>
    </row>
    <row r="29" hidden="1">
      <c r="A29" s="1" t="s">
        <v>75</v>
      </c>
      <c r="B29" s="1" t="s">
        <v>22</v>
      </c>
      <c r="C29" s="1" t="s">
        <v>76</v>
      </c>
      <c r="D29" s="1" t="b">
        <v>0</v>
      </c>
      <c r="E29" s="3">
        <v>186432.0</v>
      </c>
      <c r="F29" s="3">
        <f>vlookup(E29,IPEDS!$B$1:$I$6164,6,FALSE)</f>
        <v>3410</v>
      </c>
      <c r="G29" s="3" t="str">
        <f t="shared" si="1"/>
        <v>No Match</v>
      </c>
    </row>
    <row r="30">
      <c r="A30" s="1" t="s">
        <v>77</v>
      </c>
      <c r="B30" s="1" t="s">
        <v>22</v>
      </c>
      <c r="C30" s="1" t="s">
        <v>78</v>
      </c>
      <c r="D30" s="1" t="b">
        <v>0</v>
      </c>
      <c r="E30" s="1">
        <v>130590.0</v>
      </c>
      <c r="F30" s="3">
        <f>vlookup(E30,IPEDS!$B$1:$I$6164,6,FALSE)</f>
        <v>901</v>
      </c>
      <c r="G30" s="3" t="str">
        <f t="shared" si="1"/>
        <v>No Match</v>
      </c>
    </row>
    <row r="31" hidden="1">
      <c r="A31" s="1" t="s">
        <v>79</v>
      </c>
      <c r="B31" s="1" t="s">
        <v>22</v>
      </c>
      <c r="C31" s="1" t="s">
        <v>80</v>
      </c>
      <c r="D31" s="1" t="b">
        <v>0</v>
      </c>
      <c r="E31" s="3">
        <v>173647.0</v>
      </c>
      <c r="F31" s="3">
        <f>vlookup(E31,IPEDS!$B$1:$I$6164,6,FALSE)</f>
        <v>2701</v>
      </c>
      <c r="G31" s="3" t="str">
        <f t="shared" si="1"/>
        <v>No Match</v>
      </c>
    </row>
    <row r="32" hidden="1">
      <c r="A32" s="1" t="s">
        <v>81</v>
      </c>
      <c r="B32" s="1" t="s">
        <v>22</v>
      </c>
      <c r="C32" s="1" t="s">
        <v>82</v>
      </c>
      <c r="D32" s="1" t="b">
        <v>1</v>
      </c>
      <c r="E32" s="3">
        <v>165662.0</v>
      </c>
      <c r="F32" s="3">
        <f>vlookup(E32,IPEDS!$B$1:$I$6164,6,FALSE)</f>
        <v>2507</v>
      </c>
      <c r="G32" s="3" t="str">
        <f t="shared" si="1"/>
        <v>No Match</v>
      </c>
    </row>
    <row r="33" hidden="1">
      <c r="A33" s="1" t="s">
        <v>83</v>
      </c>
      <c r="B33" s="1" t="s">
        <v>22</v>
      </c>
      <c r="C33" s="1" t="s">
        <v>84</v>
      </c>
      <c r="D33" s="1" t="b">
        <v>0</v>
      </c>
      <c r="E33" s="3">
        <v>187134.0</v>
      </c>
      <c r="F33" s="3">
        <f>vlookup(E33,IPEDS!$B$1:$I$6164,6,FALSE)</f>
        <v>3412</v>
      </c>
      <c r="G33" s="3" t="str">
        <f t="shared" si="1"/>
        <v>No Match</v>
      </c>
    </row>
    <row r="34" hidden="1">
      <c r="A34" s="1" t="s">
        <v>85</v>
      </c>
      <c r="B34" s="1" t="s">
        <v>22</v>
      </c>
      <c r="C34" s="1" t="s">
        <v>86</v>
      </c>
      <c r="D34" s="1" t="b">
        <v>0</v>
      </c>
      <c r="E34" s="3">
        <v>186876.0</v>
      </c>
      <c r="F34" s="3">
        <f>vlookup(E34,IPEDS!$B$1:$I$6164,6,FALSE)</f>
        <v>3402</v>
      </c>
      <c r="G34" s="3" t="str">
        <f t="shared" si="1"/>
        <v>No Match</v>
      </c>
    </row>
    <row r="35" hidden="1">
      <c r="A35" s="1" t="s">
        <v>87</v>
      </c>
      <c r="B35" s="1" t="s">
        <v>22</v>
      </c>
      <c r="C35" s="1" t="s">
        <v>88</v>
      </c>
      <c r="D35" s="1" t="b">
        <v>1</v>
      </c>
      <c r="E35" s="3">
        <v>209922.0</v>
      </c>
      <c r="F35" s="3">
        <f>vlookup(E35,IPEDS!$B$1:$I$6164,6,FALSE)</f>
        <v>4103</v>
      </c>
      <c r="G35" s="3" t="str">
        <f t="shared" si="1"/>
        <v>No Match</v>
      </c>
    </row>
    <row r="36" hidden="1">
      <c r="A36" s="1" t="s">
        <v>89</v>
      </c>
      <c r="B36" s="1" t="s">
        <v>22</v>
      </c>
      <c r="C36" s="1" t="s">
        <v>90</v>
      </c>
      <c r="D36" s="1" t="b">
        <v>0</v>
      </c>
      <c r="E36" s="3">
        <v>167288.0</v>
      </c>
      <c r="F36" s="3">
        <f>vlookup(E36,IPEDS!$B$1:$I$6164,6,FALSE)</f>
        <v>2501</v>
      </c>
      <c r="G36" s="3" t="str">
        <f t="shared" si="1"/>
        <v>No Match</v>
      </c>
    </row>
    <row r="37">
      <c r="A37" s="1" t="s">
        <v>91</v>
      </c>
      <c r="B37" s="1" t="s">
        <v>22</v>
      </c>
      <c r="C37" s="1" t="s">
        <v>92</v>
      </c>
      <c r="D37" s="1" t="b">
        <v>0</v>
      </c>
      <c r="E37" s="1">
        <v>196149.0</v>
      </c>
      <c r="F37" s="3">
        <f>vlookup(E37,IPEDS!$B$1:$I$6164,6,FALSE)</f>
        <v>3619</v>
      </c>
      <c r="G37" s="3" t="str">
        <f t="shared" si="1"/>
        <v>No Match</v>
      </c>
    </row>
    <row r="38" hidden="1">
      <c r="A38" s="1" t="s">
        <v>93</v>
      </c>
      <c r="B38" s="1" t="s">
        <v>94</v>
      </c>
      <c r="C38" s="1" t="s">
        <v>95</v>
      </c>
      <c r="D38" s="1" t="b">
        <v>0</v>
      </c>
      <c r="E38" s="3">
        <v>147244.0</v>
      </c>
      <c r="F38" s="3">
        <f>vlookup(E38,IPEDS!$B$1:$I$6164,6,FALSE)</f>
        <v>1713</v>
      </c>
      <c r="G38" s="3" t="str">
        <f t="shared" si="1"/>
        <v>No Match</v>
      </c>
    </row>
    <row r="39" hidden="1">
      <c r="A39" s="1" t="s">
        <v>96</v>
      </c>
      <c r="B39" s="1" t="s">
        <v>22</v>
      </c>
      <c r="C39" s="1" t="s">
        <v>97</v>
      </c>
      <c r="D39" s="1" t="b">
        <v>0</v>
      </c>
      <c r="E39" s="3">
        <v>110316.0</v>
      </c>
      <c r="F39" s="3">
        <f>vlookup(E39,IPEDS!$B$1:$I$6164,6,FALSE)</f>
        <v>611</v>
      </c>
      <c r="G39" s="3" t="str">
        <f t="shared" si="1"/>
        <v>No Match</v>
      </c>
    </row>
    <row r="40" hidden="1">
      <c r="A40" s="1" t="s">
        <v>98</v>
      </c>
      <c r="B40" s="1" t="s">
        <v>22</v>
      </c>
      <c r="C40" s="1" t="s">
        <v>99</v>
      </c>
      <c r="D40" s="1" t="b">
        <v>0</v>
      </c>
      <c r="E40" s="3">
        <v>203128.0</v>
      </c>
      <c r="F40" s="3">
        <f>vlookup(E40,IPEDS!$B$1:$I$6164,6,FALSE)</f>
        <v>3914</v>
      </c>
      <c r="G40" s="3" t="str">
        <f t="shared" si="1"/>
        <v>No Match</v>
      </c>
    </row>
    <row r="41" hidden="1">
      <c r="A41" s="1" t="s">
        <v>100</v>
      </c>
      <c r="B41" s="1" t="s">
        <v>22</v>
      </c>
      <c r="C41" s="1" t="s">
        <v>101</v>
      </c>
      <c r="D41" s="1" t="b">
        <v>0</v>
      </c>
      <c r="E41" s="3">
        <v>237057.0</v>
      </c>
      <c r="F41" s="3">
        <f>vlookup(E41,IPEDS!$B$1:$I$6164,6,FALSE)</f>
        <v>5305</v>
      </c>
      <c r="G41" s="3" t="str">
        <f t="shared" si="1"/>
        <v>No Match</v>
      </c>
    </row>
    <row r="42">
      <c r="A42" s="1" t="s">
        <v>102</v>
      </c>
      <c r="B42" s="1" t="s">
        <v>22</v>
      </c>
      <c r="C42" s="1" t="s">
        <v>103</v>
      </c>
      <c r="D42" s="1" t="b">
        <v>0</v>
      </c>
      <c r="E42" s="1">
        <v>196024.0</v>
      </c>
      <c r="F42" s="3">
        <f>vlookup(E42,IPEDS!$B$1:$I$6164,6,FALSE)</f>
        <v>3619</v>
      </c>
      <c r="G42" s="3" t="str">
        <f t="shared" si="1"/>
        <v>No Match</v>
      </c>
    </row>
    <row r="43" hidden="1">
      <c r="A43" s="1" t="s">
        <v>104</v>
      </c>
      <c r="B43" s="1" t="s">
        <v>22</v>
      </c>
      <c r="C43" s="1" t="s">
        <v>105</v>
      </c>
      <c r="D43" s="1" t="b">
        <v>0</v>
      </c>
      <c r="E43" s="3">
        <v>189088.0</v>
      </c>
      <c r="F43" s="3">
        <f>vlookup(E43,IPEDS!$B$1:$I$6164,6,FALSE)</f>
        <v>3618</v>
      </c>
      <c r="G43" s="3" t="str">
        <f t="shared" si="1"/>
        <v>No Match</v>
      </c>
    </row>
    <row r="44" hidden="1">
      <c r="A44" s="1" t="s">
        <v>106</v>
      </c>
      <c r="B44" s="1" t="s">
        <v>22</v>
      </c>
      <c r="C44" s="1" t="s">
        <v>107</v>
      </c>
      <c r="D44" s="1" t="b">
        <v>0</v>
      </c>
      <c r="E44" s="3">
        <v>238333.0</v>
      </c>
      <c r="F44" s="3">
        <f>vlookup(E44,IPEDS!$B$1:$I$6164,6,FALSE)</f>
        <v>5501</v>
      </c>
      <c r="G44" s="3" t="str">
        <f t="shared" si="1"/>
        <v>No Match</v>
      </c>
    </row>
    <row r="45">
      <c r="A45" s="1" t="s">
        <v>108</v>
      </c>
      <c r="B45" s="1" t="s">
        <v>22</v>
      </c>
      <c r="C45" s="1" t="s">
        <v>109</v>
      </c>
      <c r="D45" s="1" t="b">
        <v>0</v>
      </c>
      <c r="E45" s="1">
        <v>190567.0</v>
      </c>
      <c r="F45" s="3">
        <f>vlookup(E45,IPEDS!$B$1:$I$6164,6,FALSE)</f>
        <v>3613</v>
      </c>
      <c r="G45" s="3" t="str">
        <f t="shared" si="1"/>
        <v>No Match</v>
      </c>
    </row>
    <row r="46" hidden="1">
      <c r="A46" s="1" t="s">
        <v>110</v>
      </c>
      <c r="B46" s="1" t="s">
        <v>19</v>
      </c>
      <c r="C46" s="1" t="s">
        <v>111</v>
      </c>
      <c r="D46" s="1" t="b">
        <v>0</v>
      </c>
      <c r="E46" s="3">
        <v>145336.0</v>
      </c>
      <c r="F46" s="3">
        <f>vlookup(E46,IPEDS!$B$1:$I$6164,6,FALSE)</f>
        <v>1702</v>
      </c>
      <c r="G46" s="3" t="str">
        <f t="shared" si="1"/>
        <v>No Match</v>
      </c>
    </row>
    <row r="47" hidden="1">
      <c r="A47" s="1" t="s">
        <v>112</v>
      </c>
      <c r="B47" s="1" t="s">
        <v>22</v>
      </c>
      <c r="C47" s="1" t="s">
        <v>113</v>
      </c>
      <c r="D47" s="1" t="b">
        <v>0</v>
      </c>
      <c r="E47" s="3">
        <v>197133.0</v>
      </c>
      <c r="F47" s="3">
        <f>vlookup(E47,IPEDS!$B$1:$I$6164,6,FALSE)</f>
        <v>3618</v>
      </c>
      <c r="G47" s="3" t="str">
        <f t="shared" si="1"/>
        <v>No Match</v>
      </c>
    </row>
    <row r="48" hidden="1">
      <c r="A48" s="1" t="s">
        <v>114</v>
      </c>
      <c r="B48" s="1" t="s">
        <v>22</v>
      </c>
      <c r="C48" s="1" t="s">
        <v>115</v>
      </c>
      <c r="D48" s="1" t="b">
        <v>0</v>
      </c>
      <c r="E48" s="3">
        <v>211291.0</v>
      </c>
      <c r="F48" s="3">
        <f>vlookup(E48,IPEDS!$B$1:$I$6164,6,FALSE)</f>
        <v>4215</v>
      </c>
      <c r="G48" s="3" t="str">
        <f t="shared" si="1"/>
        <v>No Match</v>
      </c>
    </row>
    <row r="49">
      <c r="A49" s="1" t="s">
        <v>116</v>
      </c>
      <c r="B49" s="1" t="s">
        <v>22</v>
      </c>
      <c r="C49" s="1" t="s">
        <v>117</v>
      </c>
      <c r="D49" s="1" t="b">
        <v>0</v>
      </c>
      <c r="E49" s="1">
        <v>194578.0</v>
      </c>
      <c r="F49" s="3">
        <f>vlookup(E49,IPEDS!$B$1:$I$6164,6,FALSE)</f>
        <v>3607</v>
      </c>
      <c r="G49" s="3" t="str">
        <f t="shared" si="1"/>
        <v>No Match</v>
      </c>
    </row>
    <row r="50">
      <c r="A50" s="1" t="s">
        <v>118</v>
      </c>
      <c r="B50" s="1" t="s">
        <v>119</v>
      </c>
      <c r="C50" s="1" t="s">
        <v>120</v>
      </c>
      <c r="D50" s="1" t="b">
        <v>0</v>
      </c>
      <c r="E50" s="1">
        <v>191621.0</v>
      </c>
      <c r="F50" s="3">
        <f>vlookup(E50,IPEDS!$B$1:$I$6164,6,FALSE)</f>
        <v>3623</v>
      </c>
      <c r="G50" s="3" t="str">
        <f t="shared" si="1"/>
        <v>No Match</v>
      </c>
    </row>
    <row r="51" hidden="1">
      <c r="A51" s="1" t="s">
        <v>121</v>
      </c>
      <c r="B51" s="1" t="s">
        <v>22</v>
      </c>
      <c r="C51" s="1" t="s">
        <v>122</v>
      </c>
      <c r="D51" s="1" t="b">
        <v>0</v>
      </c>
      <c r="E51" s="3">
        <v>191126.0</v>
      </c>
      <c r="F51" s="3">
        <f>vlookup(E51,IPEDS!$B$1:$I$6164,6,FALSE)</f>
        <v>3612</v>
      </c>
      <c r="G51" s="3" t="str">
        <f t="shared" si="1"/>
        <v>No Match</v>
      </c>
    </row>
    <row r="52">
      <c r="A52" s="1" t="s">
        <v>123</v>
      </c>
      <c r="B52" s="1" t="s">
        <v>22</v>
      </c>
      <c r="C52" s="1" t="s">
        <v>124</v>
      </c>
      <c r="D52" s="1" t="b">
        <v>0</v>
      </c>
      <c r="E52" s="1">
        <v>174747.0</v>
      </c>
      <c r="F52" s="3">
        <f>vlookup(E52,IPEDS!$B$1:$I$6164,6,FALSE)</f>
        <v>2706</v>
      </c>
      <c r="G52" s="3" t="str">
        <f t="shared" si="1"/>
        <v>No Match</v>
      </c>
    </row>
    <row r="53">
      <c r="A53" s="1" t="s">
        <v>125</v>
      </c>
      <c r="B53" s="1" t="s">
        <v>22</v>
      </c>
      <c r="C53" s="1" t="s">
        <v>126</v>
      </c>
      <c r="D53" s="1" t="b">
        <v>0</v>
      </c>
      <c r="E53" s="1">
        <v>190576.0</v>
      </c>
      <c r="F53" s="3">
        <f>vlookup(E53,IPEDS!$B$1:$I$6164,6,FALSE)</f>
        <v>3612</v>
      </c>
      <c r="G53" s="3" t="str">
        <f t="shared" si="1"/>
        <v>No Match</v>
      </c>
    </row>
    <row r="54" hidden="1">
      <c r="A54" s="1" t="s">
        <v>127</v>
      </c>
      <c r="B54" s="1" t="s">
        <v>22</v>
      </c>
      <c r="C54" s="1" t="s">
        <v>128</v>
      </c>
      <c r="D54" s="1" t="b">
        <v>0</v>
      </c>
      <c r="E54" s="3">
        <v>209038.0</v>
      </c>
      <c r="F54" s="3">
        <f>vlookup(E54,IPEDS!$B$1:$I$6164,6,FALSE)</f>
        <v>4104</v>
      </c>
      <c r="G54" s="3" t="str">
        <f t="shared" si="1"/>
        <v>No Match</v>
      </c>
    </row>
    <row r="55" hidden="1">
      <c r="A55" s="1" t="s">
        <v>129</v>
      </c>
      <c r="B55" s="1" t="s">
        <v>22</v>
      </c>
      <c r="C55" s="1" t="s">
        <v>130</v>
      </c>
      <c r="D55" s="1" t="b">
        <v>0</v>
      </c>
      <c r="E55" s="3">
        <v>493822.0</v>
      </c>
      <c r="F55" s="3">
        <f>vlookup(E55,IPEDS!$B$1:$I$6164,6,FALSE)</f>
        <v>4401</v>
      </c>
      <c r="G55" s="3" t="str">
        <f t="shared" si="1"/>
        <v>No Match</v>
      </c>
    </row>
    <row r="56" hidden="1">
      <c r="A56" s="1" t="s">
        <v>131</v>
      </c>
      <c r="B56" s="1" t="s">
        <v>22</v>
      </c>
      <c r="C56" s="1" t="s">
        <v>132</v>
      </c>
      <c r="D56" s="1" t="b">
        <v>0</v>
      </c>
      <c r="E56" s="3">
        <v>173258.0</v>
      </c>
      <c r="F56" s="3">
        <f>vlookup(E56,IPEDS!$B$1:$I$6164,6,FALSE)</f>
        <v>2702</v>
      </c>
      <c r="G56" s="3" t="str">
        <f t="shared" si="1"/>
        <v>No Match</v>
      </c>
    </row>
    <row r="57" hidden="1">
      <c r="A57" s="1" t="s">
        <v>133</v>
      </c>
      <c r="B57" s="1" t="s">
        <v>134</v>
      </c>
      <c r="C57" s="1" t="s">
        <v>135</v>
      </c>
      <c r="D57" s="1" t="b">
        <v>0</v>
      </c>
      <c r="E57" s="3">
        <v>211273.0</v>
      </c>
      <c r="F57" s="3">
        <f>vlookup(E57,IPEDS!$B$1:$I$6164,6,FALSE)</f>
        <v>4205</v>
      </c>
      <c r="G57" s="3" t="str">
        <f t="shared" si="1"/>
        <v>No Match</v>
      </c>
    </row>
    <row r="58" hidden="1">
      <c r="A58" s="1" t="s">
        <v>136</v>
      </c>
      <c r="B58" s="1" t="s">
        <v>22</v>
      </c>
      <c r="C58" s="1" t="s">
        <v>137</v>
      </c>
      <c r="D58" s="1" t="b">
        <v>0</v>
      </c>
      <c r="E58" s="3">
        <v>450304.0</v>
      </c>
      <c r="F58" s="3">
        <f>vlookup(E58,IPEDS!$B$1:$I$6164,6,FALSE)</f>
        <v>4812</v>
      </c>
      <c r="G58" s="3" t="str">
        <f t="shared" si="1"/>
        <v>No Match</v>
      </c>
    </row>
    <row r="59" hidden="1">
      <c r="A59" s="1" t="s">
        <v>138</v>
      </c>
      <c r="B59" s="1" t="s">
        <v>22</v>
      </c>
      <c r="C59" s="1" t="s">
        <v>139</v>
      </c>
      <c r="D59" s="1" t="b">
        <v>0</v>
      </c>
      <c r="E59" s="3">
        <v>120883.0</v>
      </c>
      <c r="F59" s="3">
        <f>vlookup(E59,IPEDS!$B$1:$I$6164,6,FALSE)</f>
        <v>609</v>
      </c>
      <c r="G59" s="3" t="str">
        <f t="shared" si="1"/>
        <v>No Match</v>
      </c>
    </row>
    <row r="60" hidden="1">
      <c r="A60" s="1" t="s">
        <v>140</v>
      </c>
      <c r="B60" s="1" t="s">
        <v>22</v>
      </c>
      <c r="C60" s="1" t="s">
        <v>141</v>
      </c>
      <c r="D60" s="1" t="b">
        <v>0</v>
      </c>
      <c r="E60" s="3">
        <v>216931.0</v>
      </c>
      <c r="F60" s="3">
        <f>vlookup(E60,IPEDS!$B$1:$I$6164,6,FALSE)</f>
        <v>4208</v>
      </c>
      <c r="G60" s="3" t="str">
        <f t="shared" si="1"/>
        <v>No Match</v>
      </c>
    </row>
    <row r="61">
      <c r="A61" s="1" t="s">
        <v>142</v>
      </c>
      <c r="B61" s="1" t="s">
        <v>22</v>
      </c>
      <c r="C61" s="1" t="s">
        <v>143</v>
      </c>
      <c r="D61" s="1" t="b">
        <v>0</v>
      </c>
      <c r="E61" s="1">
        <v>190594.0</v>
      </c>
      <c r="F61" s="3">
        <f>vlookup(E61,IPEDS!$B$1:$I$6164,6,FALSE)</f>
        <v>3612</v>
      </c>
      <c r="G61" s="3" t="str">
        <f t="shared" si="1"/>
        <v>No Match</v>
      </c>
    </row>
    <row r="62" hidden="1">
      <c r="A62" s="1" t="s">
        <v>144</v>
      </c>
      <c r="B62" s="1" t="s">
        <v>22</v>
      </c>
      <c r="C62" s="1" t="s">
        <v>145</v>
      </c>
      <c r="D62" s="1" t="b">
        <v>0</v>
      </c>
      <c r="E62" s="3">
        <v>196185.0</v>
      </c>
      <c r="F62" s="3">
        <f>vlookup(E62,IPEDS!$B$1:$I$6164,6,FALSE)</f>
        <v>3619</v>
      </c>
      <c r="G62" s="3" t="str">
        <f t="shared" si="1"/>
        <v>No Match</v>
      </c>
    </row>
    <row r="63" hidden="1">
      <c r="A63" s="1" t="s">
        <v>146</v>
      </c>
      <c r="B63" s="1" t="s">
        <v>22</v>
      </c>
      <c r="C63" s="1" t="s">
        <v>147</v>
      </c>
      <c r="D63" s="1" t="b">
        <v>0</v>
      </c>
      <c r="E63" s="3">
        <v>191931.0</v>
      </c>
      <c r="F63" s="3">
        <f>vlookup(E63,IPEDS!$B$1:$I$6164,6,FALSE)</f>
        <v>3616</v>
      </c>
      <c r="G63" s="3" t="str">
        <f t="shared" si="1"/>
        <v>No Match</v>
      </c>
    </row>
    <row r="64" hidden="1">
      <c r="A64" s="1" t="s">
        <v>148</v>
      </c>
      <c r="B64" s="1" t="s">
        <v>22</v>
      </c>
      <c r="C64" s="1" t="s">
        <v>149</v>
      </c>
      <c r="D64" s="1" t="b">
        <v>0</v>
      </c>
      <c r="E64" s="3">
        <v>235167.0</v>
      </c>
      <c r="F64" s="3">
        <f>vlookup(E64,IPEDS!$B$1:$I$6164,6,FALSE)</f>
        <v>5310</v>
      </c>
      <c r="G64" s="3" t="str">
        <f t="shared" si="1"/>
        <v>No Match</v>
      </c>
    </row>
    <row r="65" hidden="1">
      <c r="A65" s="1" t="s">
        <v>150</v>
      </c>
      <c r="B65" s="1" t="s">
        <v>22</v>
      </c>
      <c r="C65" s="1" t="s">
        <v>151</v>
      </c>
      <c r="D65" s="1" t="b">
        <v>0</v>
      </c>
      <c r="E65" s="3">
        <v>239017.0</v>
      </c>
      <c r="F65" s="3">
        <f>vlookup(E65,IPEDS!$B$1:$I$6164,6,FALSE)</f>
        <v>5508</v>
      </c>
      <c r="G65" s="3" t="str">
        <f t="shared" si="1"/>
        <v>No Match</v>
      </c>
    </row>
    <row r="66" hidden="1">
      <c r="A66" s="1" t="s">
        <v>152</v>
      </c>
      <c r="B66" s="1" t="s">
        <v>22</v>
      </c>
      <c r="C66" s="1" t="s">
        <v>153</v>
      </c>
      <c r="D66" s="1" t="b">
        <v>1</v>
      </c>
      <c r="E66" s="3">
        <v>190099.0</v>
      </c>
      <c r="F66" s="3">
        <f>vlookup(E66,IPEDS!$B$1:$I$6164,6,FALSE)</f>
        <v>3622</v>
      </c>
      <c r="G66" s="3" t="str">
        <f t="shared" si="1"/>
        <v>No Match</v>
      </c>
    </row>
    <row r="67" hidden="1">
      <c r="A67" s="1" t="s">
        <v>154</v>
      </c>
      <c r="B67" s="1" t="s">
        <v>22</v>
      </c>
      <c r="C67" s="1" t="s">
        <v>155</v>
      </c>
      <c r="D67" s="1" t="b">
        <v>0</v>
      </c>
      <c r="E67" s="3">
        <v>179043.0</v>
      </c>
      <c r="F67" s="3">
        <f>vlookup(E67,IPEDS!$B$1:$I$6164,6,FALSE)</f>
        <v>2905</v>
      </c>
      <c r="G67" s="3" t="str">
        <f t="shared" si="1"/>
        <v>No Match</v>
      </c>
    </row>
    <row r="68">
      <c r="A68" s="1" t="s">
        <v>156</v>
      </c>
      <c r="B68" s="1" t="s">
        <v>157</v>
      </c>
      <c r="C68" s="1" t="s">
        <v>158</v>
      </c>
      <c r="D68" s="1" t="b">
        <v>0</v>
      </c>
      <c r="E68" s="1">
        <v>236948.0</v>
      </c>
      <c r="F68" s="3">
        <f>vlookup(E68,IPEDS!$B$1:$I$6164,6,FALSE)</f>
        <v>5307</v>
      </c>
      <c r="G68" s="3" t="str">
        <f t="shared" si="1"/>
        <v>No Match</v>
      </c>
    </row>
    <row r="69" hidden="1">
      <c r="A69" s="1" t="s">
        <v>159</v>
      </c>
      <c r="B69" s="1" t="s">
        <v>22</v>
      </c>
      <c r="C69" s="1" t="s">
        <v>160</v>
      </c>
      <c r="D69" s="1" t="b">
        <v>0</v>
      </c>
      <c r="E69" s="3">
        <v>128902.0</v>
      </c>
      <c r="F69" s="3">
        <f>vlookup(E69,IPEDS!$B$1:$I$6164,6,FALSE)</f>
        <v>902</v>
      </c>
      <c r="G69" s="3" t="str">
        <f t="shared" si="1"/>
        <v>No Match</v>
      </c>
    </row>
    <row r="70">
      <c r="A70" s="1" t="s">
        <v>161</v>
      </c>
      <c r="B70" s="1" t="s">
        <v>162</v>
      </c>
      <c r="C70" s="1" t="s">
        <v>163</v>
      </c>
      <c r="D70" s="1" t="b">
        <v>0</v>
      </c>
      <c r="E70" s="1">
        <v>166513.0</v>
      </c>
      <c r="F70" s="3">
        <f>vlookup(E70,IPEDS!$B$1:$I$6164,6,FALSE)</f>
        <v>2503</v>
      </c>
      <c r="G70" s="3" t="str">
        <f t="shared" si="1"/>
        <v>No Match</v>
      </c>
    </row>
    <row r="71">
      <c r="A71" s="1" t="s">
        <v>164</v>
      </c>
      <c r="B71" s="1" t="s">
        <v>22</v>
      </c>
      <c r="C71" s="1" t="s">
        <v>165</v>
      </c>
      <c r="D71" s="1" t="b">
        <v>0</v>
      </c>
      <c r="E71" s="1">
        <v>188207.0</v>
      </c>
      <c r="F71" s="3">
        <f>vlookup(E71,IPEDS!$B$1:$I$6164,6,FALSE)</f>
        <v>3503</v>
      </c>
      <c r="G71" s="3" t="str">
        <f t="shared" si="1"/>
        <v>No Match</v>
      </c>
    </row>
    <row r="72" hidden="1">
      <c r="A72" s="1" t="s">
        <v>166</v>
      </c>
      <c r="B72" s="1" t="s">
        <v>22</v>
      </c>
      <c r="C72" s="1" t="s">
        <v>167</v>
      </c>
      <c r="D72" s="1" t="b">
        <v>0</v>
      </c>
      <c r="E72" s="3">
        <v>164739.0</v>
      </c>
      <c r="F72" s="3">
        <f>vlookup(E72,IPEDS!$B$1:$I$6164,6,FALSE)</f>
        <v>2505</v>
      </c>
      <c r="G72" s="3" t="str">
        <f t="shared" si="1"/>
        <v>No Match</v>
      </c>
    </row>
    <row r="73" hidden="1">
      <c r="A73" s="1" t="s">
        <v>168</v>
      </c>
      <c r="B73" s="1" t="s">
        <v>22</v>
      </c>
      <c r="C73" s="1" t="s">
        <v>169</v>
      </c>
      <c r="D73" s="1" t="b">
        <v>0</v>
      </c>
      <c r="E73" s="3">
        <v>213358.0</v>
      </c>
      <c r="F73" s="3">
        <f>vlookup(E73,IPEDS!$B$1:$I$6164,6,FALSE)</f>
        <v>4217</v>
      </c>
      <c r="G73" s="3" t="str">
        <f t="shared" si="1"/>
        <v>No Match</v>
      </c>
    </row>
    <row r="74" hidden="1">
      <c r="A74" s="1" t="s">
        <v>170</v>
      </c>
      <c r="B74" s="1" t="s">
        <v>22</v>
      </c>
      <c r="C74" s="1" t="s">
        <v>171</v>
      </c>
      <c r="D74" s="1" t="b">
        <v>0</v>
      </c>
      <c r="E74" s="3">
        <v>165024.0</v>
      </c>
      <c r="F74" s="3">
        <f>vlookup(E74,IPEDS!$B$1:$I$6164,6,FALSE)</f>
        <v>2509</v>
      </c>
      <c r="G74" s="3" t="str">
        <f t="shared" si="1"/>
        <v>No Match</v>
      </c>
    </row>
    <row r="75">
      <c r="A75" s="1" t="s">
        <v>172</v>
      </c>
      <c r="B75" s="1" t="s">
        <v>22</v>
      </c>
      <c r="C75" s="1" t="s">
        <v>173</v>
      </c>
      <c r="D75" s="1" t="b">
        <v>0</v>
      </c>
      <c r="E75" s="1">
        <v>190716.0</v>
      </c>
      <c r="F75" s="3">
        <f>vlookup(E75,IPEDS!$B$1:$I$6164,6,FALSE)</f>
        <v>3626</v>
      </c>
      <c r="G75" s="3" t="str">
        <f t="shared" si="1"/>
        <v>No Match</v>
      </c>
    </row>
    <row r="76">
      <c r="A76" s="1" t="s">
        <v>174</v>
      </c>
      <c r="B76" s="1" t="s">
        <v>22</v>
      </c>
      <c r="C76" s="1" t="s">
        <v>175</v>
      </c>
      <c r="D76" s="1" t="b">
        <v>0</v>
      </c>
      <c r="E76" s="1">
        <v>190585.0</v>
      </c>
      <c r="F76" s="3">
        <f>vlookup(E76,IPEDS!$B$1:$I$6164,6,FALSE)</f>
        <v>3615</v>
      </c>
      <c r="G76" s="3" t="str">
        <f t="shared" si="1"/>
        <v>No Match</v>
      </c>
    </row>
    <row r="77" hidden="1">
      <c r="A77" s="1" t="s">
        <v>176</v>
      </c>
      <c r="B77" s="1" t="s">
        <v>22</v>
      </c>
      <c r="C77" s="1" t="s">
        <v>177</v>
      </c>
      <c r="D77" s="1" t="b">
        <v>0</v>
      </c>
      <c r="E77" s="3">
        <v>220710.0</v>
      </c>
      <c r="F77" s="3">
        <f>vlookup(E77,IPEDS!$B$1:$I$6164,6,FALSE)</f>
        <v>4702</v>
      </c>
      <c r="G77" s="3" t="str">
        <f t="shared" si="1"/>
        <v>No Match</v>
      </c>
    </row>
    <row r="78" hidden="1">
      <c r="A78" s="1" t="s">
        <v>178</v>
      </c>
      <c r="B78" s="1" t="s">
        <v>22</v>
      </c>
      <c r="C78" s="1" t="s">
        <v>179</v>
      </c>
      <c r="D78" s="1" t="b">
        <v>0</v>
      </c>
      <c r="E78" s="3">
        <v>210669.0</v>
      </c>
      <c r="F78" s="3">
        <f>vlookup(E78,IPEDS!$B$1:$I$6164,6,FALSE)</f>
        <v>4216</v>
      </c>
      <c r="G78" s="3" t="str">
        <f t="shared" si="1"/>
        <v>No Match</v>
      </c>
    </row>
    <row r="79">
      <c r="A79" s="1" t="s">
        <v>180</v>
      </c>
      <c r="B79" s="1" t="s">
        <v>22</v>
      </c>
      <c r="C79" s="1" t="s">
        <v>181</v>
      </c>
      <c r="D79" s="1" t="b">
        <v>0</v>
      </c>
      <c r="E79" s="1">
        <v>110529.0</v>
      </c>
      <c r="F79" s="3">
        <f>vlookup(E79,IPEDS!$B$1:$I$6164,6,FALSE)</f>
        <v>635</v>
      </c>
      <c r="G79" s="3" t="str">
        <f t="shared" si="1"/>
        <v>No Match</v>
      </c>
    </row>
    <row r="80" hidden="1">
      <c r="A80" s="1" t="s">
        <v>182</v>
      </c>
      <c r="B80" s="1" t="s">
        <v>22</v>
      </c>
      <c r="C80" s="1" t="s">
        <v>183</v>
      </c>
      <c r="D80" s="1" t="b">
        <v>0</v>
      </c>
      <c r="E80" s="3">
        <v>221351.0</v>
      </c>
      <c r="F80" s="3">
        <f>vlookup(E80,IPEDS!$B$1:$I$6164,6,FALSE)</f>
        <v>4709</v>
      </c>
      <c r="G80" s="3" t="str">
        <f t="shared" si="1"/>
        <v>No Match</v>
      </c>
    </row>
    <row r="81" hidden="1">
      <c r="A81" s="1" t="s">
        <v>184</v>
      </c>
      <c r="B81" s="1" t="s">
        <v>162</v>
      </c>
      <c r="C81" s="1" t="s">
        <v>185</v>
      </c>
      <c r="D81" s="1" t="b">
        <v>0</v>
      </c>
      <c r="E81" s="3">
        <v>166708.0</v>
      </c>
      <c r="F81" s="3">
        <f>vlookup(E81,IPEDS!$B$1:$I$6164,6,FALSE)</f>
        <v>2502</v>
      </c>
      <c r="G81" s="3" t="str">
        <f t="shared" si="1"/>
        <v>No Match</v>
      </c>
    </row>
    <row r="82" hidden="1">
      <c r="A82" s="1" t="s">
        <v>186</v>
      </c>
      <c r="B82" s="1" t="s">
        <v>22</v>
      </c>
      <c r="C82" s="1" t="s">
        <v>187</v>
      </c>
      <c r="D82" s="1" t="b">
        <v>0</v>
      </c>
      <c r="E82" s="3">
        <v>204936.0</v>
      </c>
      <c r="F82" s="3">
        <f>vlookup(E82,IPEDS!$B$1:$I$6164,6,FALSE)</f>
        <v>3903</v>
      </c>
      <c r="G82" s="3" t="str">
        <f t="shared" si="1"/>
        <v>No Match</v>
      </c>
    </row>
    <row r="83">
      <c r="A83" s="1" t="s">
        <v>188</v>
      </c>
      <c r="B83" s="1" t="s">
        <v>22</v>
      </c>
      <c r="C83" s="1" t="s">
        <v>189</v>
      </c>
      <c r="D83" s="1" t="b">
        <v>0</v>
      </c>
      <c r="E83" s="1">
        <v>152390.0</v>
      </c>
      <c r="F83" s="3">
        <f>vlookup(E83,IPEDS!$B$1:$I$6164,6,FALSE)</f>
        <v>1802</v>
      </c>
      <c r="G83" s="3" t="str">
        <f t="shared" si="1"/>
        <v>No Match</v>
      </c>
    </row>
    <row r="84" hidden="1">
      <c r="A84" s="1" t="s">
        <v>190</v>
      </c>
      <c r="B84" s="1" t="s">
        <v>22</v>
      </c>
      <c r="C84" s="1" t="s">
        <v>191</v>
      </c>
      <c r="D84" s="1" t="b">
        <v>0</v>
      </c>
      <c r="E84" s="3">
        <v>195526.0</v>
      </c>
      <c r="F84" s="3">
        <f>vlookup(E84,IPEDS!$B$1:$I$6164,6,FALSE)</f>
        <v>3620</v>
      </c>
      <c r="G84" s="3" t="str">
        <f t="shared" si="1"/>
        <v>No Match</v>
      </c>
    </row>
    <row r="85">
      <c r="A85" s="1" t="s">
        <v>192</v>
      </c>
      <c r="B85" s="1" t="s">
        <v>22</v>
      </c>
      <c r="C85" s="1" t="s">
        <v>193</v>
      </c>
      <c r="D85" s="1" t="b">
        <v>0</v>
      </c>
      <c r="E85" s="1">
        <v>110583.0</v>
      </c>
      <c r="F85" s="3">
        <f>vlookup(E85,IPEDS!$B$1:$I$6164,6,FALSE)</f>
        <v>642</v>
      </c>
      <c r="G85" s="3" t="str">
        <f t="shared" si="1"/>
        <v>No Match</v>
      </c>
    </row>
    <row r="86">
      <c r="A86" s="1" t="s">
        <v>194</v>
      </c>
      <c r="B86" s="1" t="s">
        <v>195</v>
      </c>
      <c r="C86" s="1" t="s">
        <v>196</v>
      </c>
      <c r="D86" s="1" t="b">
        <v>0</v>
      </c>
      <c r="E86" s="1">
        <v>118912.0</v>
      </c>
      <c r="F86" s="3">
        <f>vlookup(E86,IPEDS!$B$1:$I$6164,6,FALSE)</f>
        <v>649</v>
      </c>
      <c r="G86" s="3" t="str">
        <f t="shared" si="1"/>
        <v>No Match</v>
      </c>
    </row>
    <row r="87" hidden="1">
      <c r="A87" s="1" t="s">
        <v>197</v>
      </c>
      <c r="B87" s="1" t="s">
        <v>22</v>
      </c>
      <c r="C87" s="1" t="s">
        <v>198</v>
      </c>
      <c r="D87" s="1" t="b">
        <v>0</v>
      </c>
      <c r="E87" s="3">
        <v>152318.0</v>
      </c>
      <c r="F87" s="3">
        <f>vlookup(E87,IPEDS!$B$1:$I$6164,6,FALSE)</f>
        <v>1808</v>
      </c>
      <c r="G87" s="3" t="str">
        <f t="shared" si="1"/>
        <v>No Match</v>
      </c>
    </row>
    <row r="88" hidden="1">
      <c r="A88" s="1" t="s">
        <v>199</v>
      </c>
      <c r="B88" s="1" t="s">
        <v>22</v>
      </c>
      <c r="C88" s="1" t="s">
        <v>200</v>
      </c>
      <c r="D88" s="1" t="b">
        <v>0</v>
      </c>
      <c r="E88" s="3">
        <v>202170.0</v>
      </c>
      <c r="F88" s="3">
        <f>vlookup(E88,IPEDS!$B$1:$I$6164,6,FALSE)</f>
        <v>3903</v>
      </c>
      <c r="G88" s="3" t="str">
        <f t="shared" si="1"/>
        <v>No Match</v>
      </c>
    </row>
    <row r="89" hidden="1">
      <c r="A89" s="1" t="s">
        <v>201</v>
      </c>
      <c r="B89" s="1" t="s">
        <v>19</v>
      </c>
      <c r="C89" s="1" t="s">
        <v>202</v>
      </c>
      <c r="D89" s="1" t="b">
        <v>0</v>
      </c>
      <c r="E89" s="3">
        <v>184773.0</v>
      </c>
      <c r="F89" s="3">
        <f>vlookup(E89,IPEDS!$B$1:$I$6164,6,FALSE)</f>
        <v>3404</v>
      </c>
      <c r="G89" s="3" t="str">
        <f t="shared" si="1"/>
        <v>No Match</v>
      </c>
    </row>
    <row r="90" hidden="1">
      <c r="A90" s="1" t="s">
        <v>203</v>
      </c>
      <c r="B90" s="1" t="s">
        <v>22</v>
      </c>
      <c r="C90" s="1" t="s">
        <v>204</v>
      </c>
      <c r="D90" s="1" t="b">
        <v>0</v>
      </c>
      <c r="E90" s="3">
        <v>384342.0</v>
      </c>
      <c r="F90" s="3">
        <f>vlookup(E90,IPEDS!$B$1:$I$6164,6,FALSE)</f>
        <v>1716</v>
      </c>
      <c r="G90" s="3" t="str">
        <f t="shared" si="1"/>
        <v>No Match</v>
      </c>
    </row>
    <row r="91" hidden="1">
      <c r="A91" s="1" t="s">
        <v>205</v>
      </c>
      <c r="B91" s="1" t="s">
        <v>22</v>
      </c>
      <c r="C91" s="1" t="s">
        <v>206</v>
      </c>
      <c r="D91" s="1" t="b">
        <v>0</v>
      </c>
      <c r="E91" s="3">
        <v>191968.0</v>
      </c>
      <c r="F91" s="3">
        <f>vlookup(E91,IPEDS!$B$1:$I$6164,6,FALSE)</f>
        <v>3619</v>
      </c>
      <c r="G91" s="3" t="str">
        <f t="shared" si="1"/>
        <v>No Match</v>
      </c>
    </row>
    <row r="92" hidden="1">
      <c r="A92" s="1" t="s">
        <v>207</v>
      </c>
      <c r="B92" s="1" t="s">
        <v>22</v>
      </c>
      <c r="C92" s="1" t="s">
        <v>208</v>
      </c>
      <c r="D92" s="1" t="b">
        <v>0</v>
      </c>
      <c r="E92" s="3">
        <v>136950.0</v>
      </c>
      <c r="F92" s="3">
        <f>vlookup(E92,IPEDS!$B$1:$I$6164,6,FALSE)</f>
        <v>1210</v>
      </c>
      <c r="G92" s="3" t="str">
        <f t="shared" si="1"/>
        <v>No Match</v>
      </c>
    </row>
    <row r="93" hidden="1">
      <c r="A93" s="1" t="s">
        <v>209</v>
      </c>
      <c r="B93" s="1" t="s">
        <v>22</v>
      </c>
      <c r="C93" s="1" t="s">
        <v>210</v>
      </c>
      <c r="D93" s="1" t="b">
        <v>0</v>
      </c>
      <c r="E93" s="3">
        <v>165194.0</v>
      </c>
      <c r="F93" s="3">
        <f>vlookup(E93,IPEDS!$B$1:$I$6164,6,FALSE)</f>
        <v>2509</v>
      </c>
      <c r="G93" s="3" t="str">
        <f t="shared" si="1"/>
        <v>No Match</v>
      </c>
    </row>
    <row r="94" hidden="1">
      <c r="A94" s="1" t="s">
        <v>211</v>
      </c>
      <c r="B94" s="1" t="s">
        <v>22</v>
      </c>
      <c r="C94" s="1" t="s">
        <v>212</v>
      </c>
      <c r="D94" s="1" t="b">
        <v>0</v>
      </c>
      <c r="E94" s="3">
        <v>209612.0</v>
      </c>
      <c r="F94" s="3">
        <f>vlookup(E94,IPEDS!$B$1:$I$6164,6,FALSE)</f>
        <v>4101</v>
      </c>
      <c r="G94" s="3" t="str">
        <f t="shared" si="1"/>
        <v>No Match</v>
      </c>
    </row>
    <row r="95" hidden="1">
      <c r="A95" s="1" t="s">
        <v>213</v>
      </c>
      <c r="B95" s="1" t="s">
        <v>22</v>
      </c>
      <c r="C95" s="1" t="s">
        <v>214</v>
      </c>
      <c r="D95" s="1" t="b">
        <v>0</v>
      </c>
      <c r="E95" s="3">
        <v>236328.0</v>
      </c>
      <c r="F95" s="3">
        <f>vlookup(E95,IPEDS!$B$1:$I$6164,6,FALSE)</f>
        <v>5306</v>
      </c>
      <c r="G95" s="3" t="str">
        <f t="shared" si="1"/>
        <v>No Match</v>
      </c>
    </row>
    <row r="96" hidden="1">
      <c r="A96" s="1" t="s">
        <v>215</v>
      </c>
      <c r="B96" s="1" t="s">
        <v>22</v>
      </c>
      <c r="C96" s="1" t="s">
        <v>216</v>
      </c>
      <c r="D96" s="1" t="b">
        <v>0</v>
      </c>
      <c r="E96" s="3">
        <v>209807.0</v>
      </c>
      <c r="F96" s="3">
        <f>vlookup(E96,IPEDS!$B$1:$I$6164,6,FALSE)</f>
        <v>4101</v>
      </c>
      <c r="G96" s="3" t="str">
        <f t="shared" si="1"/>
        <v>No Match</v>
      </c>
    </row>
    <row r="97" hidden="1">
      <c r="A97" s="1" t="s">
        <v>217</v>
      </c>
      <c r="B97" s="1" t="s">
        <v>19</v>
      </c>
      <c r="C97" s="1" t="s">
        <v>218</v>
      </c>
      <c r="D97" s="1" t="b">
        <v>0</v>
      </c>
      <c r="E97" s="3">
        <v>123572.0</v>
      </c>
      <c r="F97" s="3">
        <f>vlookup(E97,IPEDS!$B$1:$I$6164,6,FALSE)</f>
        <v>604</v>
      </c>
      <c r="G97" s="3" t="str">
        <f t="shared" si="1"/>
        <v>No Match</v>
      </c>
    </row>
    <row r="98" hidden="1">
      <c r="A98" s="1" t="s">
        <v>219</v>
      </c>
      <c r="B98" s="1" t="s">
        <v>22</v>
      </c>
      <c r="C98" s="1" t="s">
        <v>220</v>
      </c>
      <c r="D98" s="1" t="b">
        <v>0</v>
      </c>
      <c r="E98" s="3">
        <v>150163.0</v>
      </c>
      <c r="F98" s="3">
        <f>vlookup(E98,IPEDS!$B$1:$I$6164,6,FALSE)</f>
        <v>1807</v>
      </c>
      <c r="G98" s="3" t="str">
        <f t="shared" si="1"/>
        <v>No Match</v>
      </c>
    </row>
    <row r="99" hidden="1">
      <c r="A99" s="1" t="s">
        <v>221</v>
      </c>
      <c r="B99" s="1" t="s">
        <v>222</v>
      </c>
      <c r="C99" s="1" t="s">
        <v>223</v>
      </c>
      <c r="D99" s="1" t="b">
        <v>0</v>
      </c>
      <c r="E99" s="3">
        <v>175281.0</v>
      </c>
      <c r="F99" s="3">
        <f>vlookup(E99,IPEDS!$B$1:$I$6164,6,FALSE)</f>
        <v>2704</v>
      </c>
      <c r="G99" s="3" t="str">
        <f t="shared" si="1"/>
        <v>No Match</v>
      </c>
    </row>
    <row r="100" hidden="1">
      <c r="A100" s="1" t="s">
        <v>224</v>
      </c>
      <c r="B100" s="1" t="s">
        <v>22</v>
      </c>
      <c r="C100" s="1" t="s">
        <v>225</v>
      </c>
      <c r="D100" s="1" t="b">
        <v>0</v>
      </c>
      <c r="E100" s="3">
        <v>127565.0</v>
      </c>
      <c r="F100" s="3">
        <f>vlookup(E100,IPEDS!$B$1:$I$6164,6,FALSE)</f>
        <v>801</v>
      </c>
      <c r="G100" s="3" t="str">
        <f t="shared" si="1"/>
        <v>No Match</v>
      </c>
    </row>
    <row r="101">
      <c r="A101" s="1" t="s">
        <v>226</v>
      </c>
      <c r="B101" s="1" t="s">
        <v>22</v>
      </c>
      <c r="C101" s="1" t="s">
        <v>227</v>
      </c>
      <c r="D101" s="1" t="b">
        <v>0</v>
      </c>
      <c r="E101" s="1">
        <v>190637.0</v>
      </c>
      <c r="F101" s="3">
        <f>vlookup(E101,IPEDS!$B$1:$I$6164,6,FALSE)</f>
        <v>3613</v>
      </c>
      <c r="G101" s="3" t="str">
        <f t="shared" si="1"/>
        <v>No Match</v>
      </c>
    </row>
    <row r="102" hidden="1">
      <c r="A102" s="1" t="s">
        <v>228</v>
      </c>
      <c r="B102" s="1" t="s">
        <v>22</v>
      </c>
      <c r="C102" s="1" t="s">
        <v>229</v>
      </c>
      <c r="D102" s="1" t="b">
        <v>0</v>
      </c>
      <c r="E102" s="3">
        <v>186283.0</v>
      </c>
      <c r="F102" s="3">
        <f>vlookup(E102,IPEDS!$B$1:$I$6164,6,FALSE)</f>
        <v>3403</v>
      </c>
      <c r="G102" s="3" t="str">
        <f t="shared" si="1"/>
        <v>No Match</v>
      </c>
    </row>
    <row r="103" hidden="1">
      <c r="A103" s="1" t="s">
        <v>230</v>
      </c>
      <c r="B103" s="1" t="s">
        <v>22</v>
      </c>
      <c r="C103" s="1" t="s">
        <v>231</v>
      </c>
      <c r="D103" s="1" t="b">
        <v>0</v>
      </c>
      <c r="E103" s="3">
        <v>163976.0</v>
      </c>
      <c r="F103" s="3">
        <f>vlookup(E103,IPEDS!$B$1:$I$6164,6,FALSE)</f>
        <v>2403</v>
      </c>
      <c r="G103" s="3" t="str">
        <f t="shared" si="1"/>
        <v>No Match</v>
      </c>
    </row>
    <row r="104" hidden="1">
      <c r="A104" s="1" t="s">
        <v>232</v>
      </c>
      <c r="B104" s="1" t="s">
        <v>22</v>
      </c>
      <c r="C104" s="1" t="s">
        <v>233</v>
      </c>
      <c r="D104" s="1" t="b">
        <v>0</v>
      </c>
      <c r="E104" s="3">
        <v>167996.0</v>
      </c>
      <c r="F104" s="3">
        <f>vlookup(E104,IPEDS!$B$1:$I$6164,6,FALSE)</f>
        <v>2508</v>
      </c>
      <c r="G104" s="3" t="str">
        <f t="shared" si="1"/>
        <v>No Match</v>
      </c>
    </row>
    <row r="105" hidden="1">
      <c r="A105" s="1" t="s">
        <v>234</v>
      </c>
      <c r="B105" s="1" t="s">
        <v>22</v>
      </c>
      <c r="C105" s="1" t="s">
        <v>235</v>
      </c>
      <c r="D105" s="1" t="b">
        <v>0</v>
      </c>
      <c r="E105" s="3">
        <v>162654.0</v>
      </c>
      <c r="F105" s="3">
        <f>vlookup(E105,IPEDS!$B$1:$I$6164,6,FALSE)</f>
        <v>2402</v>
      </c>
      <c r="G105" s="3" t="str">
        <f t="shared" si="1"/>
        <v>No Match</v>
      </c>
    </row>
    <row r="106">
      <c r="A106" s="1" t="s">
        <v>236</v>
      </c>
      <c r="B106" s="1" t="s">
        <v>22</v>
      </c>
      <c r="C106" s="1" t="s">
        <v>237</v>
      </c>
      <c r="D106" s="1" t="b">
        <v>0</v>
      </c>
      <c r="E106" s="1">
        <v>196307.0</v>
      </c>
      <c r="F106" s="3">
        <f>vlookup(E106,IPEDS!$B$1:$I$6164,6,FALSE)</f>
        <v>3622</v>
      </c>
      <c r="G106" s="3" t="str">
        <f t="shared" si="1"/>
        <v>No Match</v>
      </c>
    </row>
    <row r="107" hidden="1">
      <c r="A107" s="1" t="s">
        <v>238</v>
      </c>
      <c r="B107" s="1" t="s">
        <v>22</v>
      </c>
      <c r="C107" s="1" t="s">
        <v>239</v>
      </c>
      <c r="D107" s="1" t="b">
        <v>0</v>
      </c>
      <c r="E107" s="3">
        <v>117140.0</v>
      </c>
      <c r="F107" s="3">
        <f>vlookup(E107,IPEDS!$B$1:$I$6164,6,FALSE)</f>
        <v>631</v>
      </c>
      <c r="G107" s="3" t="str">
        <f t="shared" si="1"/>
        <v>No Match</v>
      </c>
    </row>
    <row r="108" hidden="1">
      <c r="A108" s="1" t="s">
        <v>240</v>
      </c>
      <c r="B108" s="1" t="s">
        <v>19</v>
      </c>
      <c r="C108" s="1" t="s">
        <v>241</v>
      </c>
      <c r="D108" s="1" t="b">
        <v>0</v>
      </c>
      <c r="E108" s="3">
        <v>247649.0</v>
      </c>
      <c r="F108" s="3">
        <f>vlookup(E108,IPEDS!$B$1:$I$6164,6,FALSE)</f>
        <v>5000</v>
      </c>
      <c r="G108" s="3" t="str">
        <f t="shared" si="1"/>
        <v>No Match</v>
      </c>
    </row>
    <row r="109" hidden="1">
      <c r="A109" s="1" t="s">
        <v>242</v>
      </c>
      <c r="B109" s="1" t="s">
        <v>22</v>
      </c>
      <c r="C109" s="1" t="s">
        <v>243</v>
      </c>
      <c r="D109" s="1" t="b">
        <v>0</v>
      </c>
      <c r="E109" s="3">
        <v>230807.0</v>
      </c>
      <c r="F109" s="3">
        <f>vlookup(E109,IPEDS!$B$1:$I$6164,6,FALSE)</f>
        <v>4902</v>
      </c>
      <c r="G109" s="3" t="str">
        <f t="shared" si="1"/>
        <v>No Match</v>
      </c>
    </row>
    <row r="110" hidden="1">
      <c r="A110" s="1" t="s">
        <v>244</v>
      </c>
      <c r="B110" s="1" t="s">
        <v>22</v>
      </c>
      <c r="C110" s="1" t="s">
        <v>245</v>
      </c>
      <c r="D110" s="1" t="b">
        <v>0</v>
      </c>
      <c r="E110" s="3">
        <v>214272.0</v>
      </c>
      <c r="F110" s="3">
        <f>vlookup(E110,IPEDS!$B$1:$I$6164,6,FALSE)</f>
        <v>4205</v>
      </c>
      <c r="G110" s="3" t="str">
        <f t="shared" si="1"/>
        <v>No Match</v>
      </c>
    </row>
    <row r="111" hidden="1">
      <c r="A111" s="1" t="s">
        <v>246</v>
      </c>
      <c r="B111" s="1" t="s">
        <v>22</v>
      </c>
      <c r="C111" s="1" t="s">
        <v>247</v>
      </c>
      <c r="D111" s="1" t="b">
        <v>0</v>
      </c>
      <c r="E111" s="3">
        <v>216597.0</v>
      </c>
      <c r="F111" s="3">
        <f>vlookup(E111,IPEDS!$B$1:$I$6164,6,FALSE)</f>
        <v>4205</v>
      </c>
      <c r="G111" s="3" t="str">
        <f t="shared" si="1"/>
        <v>No Match</v>
      </c>
    </row>
    <row r="112" hidden="1">
      <c r="A112" s="1" t="s">
        <v>248</v>
      </c>
      <c r="B112" s="1" t="s">
        <v>22</v>
      </c>
      <c r="C112" s="1" t="s">
        <v>249</v>
      </c>
      <c r="D112" s="1" t="b">
        <v>0</v>
      </c>
      <c r="E112" s="3">
        <v>156286.0</v>
      </c>
      <c r="F112" s="3">
        <f>vlookup(E112,IPEDS!$B$1:$I$6164,6,FALSE)</f>
        <v>2103</v>
      </c>
      <c r="G112" s="3" t="str">
        <f t="shared" si="1"/>
        <v>No Match</v>
      </c>
    </row>
    <row r="113" hidden="1">
      <c r="A113" s="1" t="s">
        <v>250</v>
      </c>
      <c r="B113" s="1" t="s">
        <v>22</v>
      </c>
      <c r="C113" s="1" t="s">
        <v>251</v>
      </c>
      <c r="D113" s="1" t="b">
        <v>0</v>
      </c>
      <c r="E113" s="3">
        <v>126119.0</v>
      </c>
      <c r="F113" s="3">
        <f>vlookup(E113,IPEDS!$B$1:$I$6164,6,FALSE)</f>
        <v>601</v>
      </c>
      <c r="G113" s="3" t="str">
        <f t="shared" si="1"/>
        <v>No Match</v>
      </c>
    </row>
    <row r="114" hidden="1">
      <c r="A114" s="1" t="s">
        <v>252</v>
      </c>
      <c r="B114" s="1" t="s">
        <v>22</v>
      </c>
      <c r="C114" s="1" t="s">
        <v>253</v>
      </c>
      <c r="D114" s="1" t="b">
        <v>0</v>
      </c>
      <c r="E114" s="3">
        <v>152080.0</v>
      </c>
      <c r="F114" s="3">
        <f>vlookup(E114,IPEDS!$B$1:$I$6164,6,FALSE)</f>
        <v>1802</v>
      </c>
      <c r="G114" s="3" t="str">
        <f t="shared" si="1"/>
        <v>No Match</v>
      </c>
    </row>
    <row r="115">
      <c r="A115" s="1" t="s">
        <v>254</v>
      </c>
      <c r="B115" s="1" t="s">
        <v>22</v>
      </c>
      <c r="C115" s="1" t="s">
        <v>255</v>
      </c>
      <c r="D115" s="1" t="b">
        <v>0</v>
      </c>
      <c r="E115" s="1">
        <v>190619.0</v>
      </c>
      <c r="F115" s="3">
        <f>vlookup(E115,IPEDS!$B$1:$I$6164,6,FALSE)</f>
        <v>3608</v>
      </c>
      <c r="G115" s="3" t="str">
        <f t="shared" si="1"/>
        <v>No Match</v>
      </c>
    </row>
    <row r="116">
      <c r="A116" s="1" t="s">
        <v>256</v>
      </c>
      <c r="B116" s="1" t="s">
        <v>22</v>
      </c>
      <c r="C116" s="1" t="s">
        <v>257</v>
      </c>
      <c r="D116" s="1" t="b">
        <v>0</v>
      </c>
      <c r="E116" s="1">
        <v>167394.0</v>
      </c>
      <c r="F116" s="3">
        <f>vlookup(E116,IPEDS!$B$1:$I$6164,6,FALSE)</f>
        <v>2501</v>
      </c>
      <c r="G116" s="3" t="str">
        <f t="shared" si="1"/>
        <v>No Match</v>
      </c>
    </row>
    <row r="117">
      <c r="A117" s="1" t="s">
        <v>258</v>
      </c>
      <c r="B117" s="1" t="s">
        <v>19</v>
      </c>
      <c r="C117" s="1" t="s">
        <v>259</v>
      </c>
      <c r="D117" s="1" t="b">
        <v>0</v>
      </c>
      <c r="E117" s="1">
        <v>196130.0</v>
      </c>
      <c r="F117" s="3">
        <f>vlookup(E117,IPEDS!$B$1:$I$6164,6,FALSE)</f>
        <v>3626</v>
      </c>
      <c r="G117" s="3" t="str">
        <f t="shared" si="1"/>
        <v>No Match</v>
      </c>
    </row>
    <row r="118">
      <c r="A118" s="1" t="s">
        <v>260</v>
      </c>
      <c r="B118" s="1" t="s">
        <v>22</v>
      </c>
      <c r="C118" s="1" t="s">
        <v>261</v>
      </c>
      <c r="D118" s="1" t="b">
        <v>0</v>
      </c>
      <c r="E118" s="1">
        <v>110592.0</v>
      </c>
      <c r="F118" s="3">
        <f>vlookup(E118,IPEDS!$B$1:$I$6164,6,FALSE)</f>
        <v>634</v>
      </c>
      <c r="G118" s="3" t="str">
        <f t="shared" si="1"/>
        <v>No Match</v>
      </c>
    </row>
    <row r="119" hidden="1">
      <c r="A119" s="1" t="s">
        <v>262</v>
      </c>
      <c r="B119" s="1" t="s">
        <v>22</v>
      </c>
      <c r="C119" s="1" t="s">
        <v>263</v>
      </c>
      <c r="D119" s="1" t="b">
        <v>0</v>
      </c>
      <c r="E119" s="3">
        <v>145725.0</v>
      </c>
      <c r="F119" s="3">
        <f>vlookup(E119,IPEDS!$B$1:$I$6164,6,FALSE)</f>
        <v>1701</v>
      </c>
      <c r="G119" s="3" t="str">
        <f t="shared" si="1"/>
        <v>No Match</v>
      </c>
    </row>
    <row r="120" hidden="1">
      <c r="A120" s="1" t="s">
        <v>264</v>
      </c>
      <c r="B120" s="1" t="s">
        <v>22</v>
      </c>
      <c r="C120" s="1" t="s">
        <v>265</v>
      </c>
      <c r="D120" s="1" t="b">
        <v>0</v>
      </c>
      <c r="E120" s="3">
        <v>165112.0</v>
      </c>
      <c r="F120" s="3">
        <f>vlookup(E120,IPEDS!$B$1:$I$6164,6,FALSE)</f>
        <v>2507</v>
      </c>
      <c r="G120" s="3" t="str">
        <f t="shared" si="1"/>
        <v>No Match</v>
      </c>
    </row>
    <row r="121" hidden="1">
      <c r="A121" s="1" t="s">
        <v>266</v>
      </c>
      <c r="B121" s="1" t="s">
        <v>22</v>
      </c>
      <c r="C121" s="1" t="s">
        <v>267</v>
      </c>
      <c r="D121" s="1" t="b">
        <v>1</v>
      </c>
      <c r="E121" s="3">
        <v>186131.0</v>
      </c>
      <c r="F121" s="3">
        <f>vlookup(E121,IPEDS!$B$1:$I$6164,6,FALSE)</f>
        <v>3412</v>
      </c>
      <c r="G121" s="3" t="str">
        <f t="shared" si="1"/>
        <v>No Match</v>
      </c>
    </row>
    <row r="122" hidden="1">
      <c r="A122" s="1" t="s">
        <v>268</v>
      </c>
      <c r="B122" s="1" t="s">
        <v>22</v>
      </c>
      <c r="C122" s="1" t="s">
        <v>269</v>
      </c>
      <c r="D122" s="1" t="b">
        <v>1</v>
      </c>
      <c r="E122" s="3">
        <v>164465.0</v>
      </c>
      <c r="F122" s="3">
        <f>vlookup(E122,IPEDS!$B$1:$I$6164,6,FALSE)</f>
        <v>2502</v>
      </c>
      <c r="G122" s="3" t="str">
        <f t="shared" si="1"/>
        <v>No Match</v>
      </c>
    </row>
    <row r="123" hidden="1">
      <c r="A123" s="1" t="s">
        <v>270</v>
      </c>
      <c r="B123" s="1" t="s">
        <v>195</v>
      </c>
      <c r="C123" s="1" t="s">
        <v>271</v>
      </c>
      <c r="D123" s="1" t="b">
        <v>0</v>
      </c>
      <c r="E123" s="3">
        <v>122889.0</v>
      </c>
      <c r="F123" s="3">
        <f>vlookup(E123,IPEDS!$B$1:$I$6164,6,FALSE)</f>
        <v>624</v>
      </c>
      <c r="G123" s="3" t="str">
        <f t="shared" si="1"/>
        <v>No Match</v>
      </c>
    </row>
    <row r="124">
      <c r="A124" s="1" t="s">
        <v>272</v>
      </c>
      <c r="B124" s="1" t="s">
        <v>22</v>
      </c>
      <c r="C124" s="1" t="s">
        <v>273</v>
      </c>
      <c r="D124" s="1" t="b">
        <v>0</v>
      </c>
      <c r="E124" s="1">
        <v>196246.0</v>
      </c>
      <c r="F124" s="3">
        <f>vlookup(E124,IPEDS!$B$1:$I$6164,6,FALSE)</f>
        <v>3621</v>
      </c>
      <c r="G124" s="3" t="str">
        <f t="shared" si="1"/>
        <v>No Match</v>
      </c>
    </row>
    <row r="125" hidden="1">
      <c r="A125" s="1" t="s">
        <v>274</v>
      </c>
      <c r="B125" s="1" t="s">
        <v>22</v>
      </c>
      <c r="C125" s="1" t="s">
        <v>275</v>
      </c>
      <c r="D125" s="1" t="b">
        <v>0</v>
      </c>
      <c r="E125" s="3">
        <v>172644.0</v>
      </c>
      <c r="F125" s="3">
        <f>vlookup(E125,IPEDS!$B$1:$I$6164,6,FALSE)</f>
        <v>2613</v>
      </c>
      <c r="G125" s="3" t="str">
        <f t="shared" si="1"/>
        <v>No Match</v>
      </c>
    </row>
    <row r="126">
      <c r="A126" s="1" t="s">
        <v>276</v>
      </c>
      <c r="B126" s="1" t="s">
        <v>162</v>
      </c>
      <c r="C126" s="1" t="s">
        <v>277</v>
      </c>
      <c r="D126" s="1" t="b">
        <v>0</v>
      </c>
      <c r="E126" s="1">
        <v>377555.0</v>
      </c>
      <c r="F126" s="3">
        <f>vlookup(E126,IPEDS!$B$1:$I$6164,6,FALSE)</f>
        <v>5301</v>
      </c>
      <c r="G126" s="3" t="str">
        <f t="shared" si="1"/>
        <v>No Match</v>
      </c>
    </row>
    <row r="127">
      <c r="A127" s="1" t="s">
        <v>278</v>
      </c>
      <c r="B127" s="1" t="s">
        <v>22</v>
      </c>
      <c r="C127" s="1" t="s">
        <v>279</v>
      </c>
      <c r="D127" s="1" t="b">
        <v>0</v>
      </c>
      <c r="E127" s="1">
        <v>175005.0</v>
      </c>
      <c r="F127" s="3">
        <f>vlookup(E127,IPEDS!$B$1:$I$6164,6,FALSE)</f>
        <v>2704</v>
      </c>
      <c r="G127" s="3" t="str">
        <f t="shared" si="1"/>
        <v>No Match</v>
      </c>
    </row>
    <row r="128" hidden="1">
      <c r="A128" s="1" t="s">
        <v>280</v>
      </c>
      <c r="B128" s="1" t="s">
        <v>22</v>
      </c>
      <c r="C128" s="1" t="s">
        <v>281</v>
      </c>
      <c r="D128" s="1" t="b">
        <v>0</v>
      </c>
      <c r="E128" s="3">
        <v>186867.0</v>
      </c>
      <c r="F128" s="3">
        <f>vlookup(E128,IPEDS!$B$1:$I$6164,6,FALSE)</f>
        <v>3408</v>
      </c>
      <c r="G128" s="3" t="str">
        <f t="shared" si="1"/>
        <v>No Match</v>
      </c>
    </row>
    <row r="129" hidden="1">
      <c r="A129" s="1" t="s">
        <v>282</v>
      </c>
      <c r="B129" s="1" t="s">
        <v>22</v>
      </c>
      <c r="C129" s="1" t="s">
        <v>283</v>
      </c>
      <c r="D129" s="1" t="b">
        <v>0</v>
      </c>
      <c r="E129" s="3">
        <v>183239.0</v>
      </c>
      <c r="F129" s="3">
        <f>vlookup(E129,IPEDS!$B$1:$I$6164,6,FALSE)</f>
        <v>3301</v>
      </c>
      <c r="G129" s="3" t="str">
        <f t="shared" si="1"/>
        <v>No Match</v>
      </c>
    </row>
    <row r="130">
      <c r="A130" s="1" t="s">
        <v>284</v>
      </c>
      <c r="B130" s="1" t="s">
        <v>22</v>
      </c>
      <c r="C130" s="1" t="s">
        <v>285</v>
      </c>
      <c r="D130" s="1" t="b">
        <v>0</v>
      </c>
      <c r="E130" s="1">
        <v>188030.0</v>
      </c>
      <c r="F130" s="3">
        <f>vlookup(E130,IPEDS!$B$1:$I$6164,6,FALSE)</f>
        <v>3502</v>
      </c>
      <c r="G130" s="3" t="str">
        <f t="shared" si="1"/>
        <v>No Match</v>
      </c>
    </row>
    <row r="131" hidden="1">
      <c r="A131" s="1" t="s">
        <v>286</v>
      </c>
      <c r="B131" s="1" t="s">
        <v>22</v>
      </c>
      <c r="C131" s="1" t="s">
        <v>287</v>
      </c>
      <c r="D131" s="1" t="b">
        <v>0</v>
      </c>
      <c r="E131" s="3">
        <v>483018.0</v>
      </c>
      <c r="F131" s="3">
        <f>vlookup(E131,IPEDS!$B$1:$I$6164,6,FALSE)</f>
        <v>3910</v>
      </c>
      <c r="G131" s="3" t="str">
        <f t="shared" si="1"/>
        <v>No Match</v>
      </c>
    </row>
    <row r="132" hidden="1">
      <c r="A132" s="1" t="s">
        <v>288</v>
      </c>
      <c r="B132" s="1" t="s">
        <v>22</v>
      </c>
      <c r="C132" s="1" t="s">
        <v>289</v>
      </c>
      <c r="D132" s="1" t="b">
        <v>0</v>
      </c>
      <c r="E132" s="3">
        <v>199865.0</v>
      </c>
      <c r="F132" s="3">
        <f>vlookup(E132,IPEDS!$B$1:$I$6164,6,FALSE)</f>
        <v>3711</v>
      </c>
      <c r="G132" s="3" t="str">
        <f t="shared" si="1"/>
        <v>No Match</v>
      </c>
    </row>
    <row r="133" hidden="1">
      <c r="A133" s="1" t="s">
        <v>290</v>
      </c>
      <c r="B133" s="1" t="s">
        <v>22</v>
      </c>
      <c r="C133" s="1" t="s">
        <v>291</v>
      </c>
      <c r="D133" s="1" t="b">
        <v>0</v>
      </c>
      <c r="E133" s="3">
        <v>115083.0</v>
      </c>
      <c r="F133" s="3">
        <f>vlookup(E133,IPEDS!$B$1:$I$6164,6,FALSE)</f>
        <v>611</v>
      </c>
      <c r="G133" s="3" t="str">
        <f t="shared" si="1"/>
        <v>No Match</v>
      </c>
    </row>
    <row r="134" hidden="1">
      <c r="A134" s="1" t="s">
        <v>292</v>
      </c>
      <c r="B134" s="1" t="s">
        <v>22</v>
      </c>
      <c r="C134" s="1" t="s">
        <v>293</v>
      </c>
      <c r="D134" s="1" t="b">
        <v>1</v>
      </c>
      <c r="E134" s="3">
        <v>165334.0</v>
      </c>
      <c r="F134" s="3">
        <f>vlookup(E134,IPEDS!$B$1:$I$6164,6,FALSE)</f>
        <v>2502</v>
      </c>
      <c r="G134" s="3" t="str">
        <f t="shared" si="1"/>
        <v>No Match</v>
      </c>
    </row>
    <row r="135" hidden="1">
      <c r="A135" s="1" t="s">
        <v>294</v>
      </c>
      <c r="B135" s="1" t="s">
        <v>19</v>
      </c>
      <c r="C135" s="1" t="s">
        <v>295</v>
      </c>
      <c r="D135" s="1" t="b">
        <v>0</v>
      </c>
      <c r="E135" s="3">
        <v>122612.0</v>
      </c>
      <c r="F135" s="3">
        <f>vlookup(E135,IPEDS!$B$1:$I$6164,6,FALSE)</f>
        <v>611</v>
      </c>
      <c r="G135" s="3" t="str">
        <f t="shared" si="1"/>
        <v>No Match</v>
      </c>
    </row>
    <row r="136" hidden="1">
      <c r="A136" s="1" t="s">
        <v>296</v>
      </c>
      <c r="B136" s="1" t="s">
        <v>22</v>
      </c>
      <c r="C136" s="1" t="s">
        <v>297</v>
      </c>
      <c r="D136" s="1" t="b">
        <v>0</v>
      </c>
      <c r="E136" s="3">
        <v>239628.0</v>
      </c>
      <c r="F136" s="3">
        <f>vlookup(E136,IPEDS!$B$1:$I$6164,6,FALSE)</f>
        <v>5506</v>
      </c>
      <c r="G136" s="3" t="str">
        <f t="shared" si="1"/>
        <v>No Match</v>
      </c>
    </row>
    <row r="137" hidden="1">
      <c r="A137" s="1" t="s">
        <v>298</v>
      </c>
      <c r="B137" s="1" t="s">
        <v>22</v>
      </c>
      <c r="C137" s="1" t="s">
        <v>299</v>
      </c>
      <c r="D137" s="1" t="b">
        <v>0</v>
      </c>
      <c r="E137" s="3">
        <v>206525.0</v>
      </c>
      <c r="F137" s="3">
        <f>vlookup(E137,IPEDS!$B$1:$I$6164,6,FALSE)</f>
        <v>3910</v>
      </c>
      <c r="G137" s="3" t="str">
        <f t="shared" si="1"/>
        <v>No Match</v>
      </c>
    </row>
    <row r="138" hidden="1">
      <c r="A138" s="1" t="s">
        <v>300</v>
      </c>
      <c r="B138" s="1" t="s">
        <v>119</v>
      </c>
      <c r="C138" s="1" t="s">
        <v>301</v>
      </c>
      <c r="D138" s="1" t="b">
        <v>0</v>
      </c>
      <c r="E138" s="3">
        <v>165884.0</v>
      </c>
      <c r="F138" s="3">
        <f>vlookup(E138,IPEDS!$B$1:$I$6164,6,FALSE)</f>
        <v>2507</v>
      </c>
      <c r="G138" s="3" t="str">
        <f t="shared" si="1"/>
        <v>No Match</v>
      </c>
    </row>
    <row r="139" hidden="1">
      <c r="A139" s="1" t="s">
        <v>302</v>
      </c>
      <c r="B139" s="1" t="s">
        <v>22</v>
      </c>
      <c r="C139" s="1" t="s">
        <v>303</v>
      </c>
      <c r="D139" s="1" t="b">
        <v>0</v>
      </c>
      <c r="E139" s="3">
        <v>177214.0</v>
      </c>
      <c r="F139" s="3">
        <f>vlookup(E139,IPEDS!$B$1:$I$6164,6,FALSE)</f>
        <v>2907</v>
      </c>
      <c r="G139" s="3" t="str">
        <f t="shared" si="1"/>
        <v>No Match</v>
      </c>
    </row>
    <row r="140" hidden="1">
      <c r="A140" s="1" t="s">
        <v>304</v>
      </c>
      <c r="B140" s="1" t="s">
        <v>22</v>
      </c>
      <c r="C140" s="1" t="s">
        <v>305</v>
      </c>
      <c r="D140" s="1" t="b">
        <v>0</v>
      </c>
      <c r="E140" s="3">
        <v>147703.0</v>
      </c>
      <c r="F140" s="3">
        <f>vlookup(E140,IPEDS!$B$1:$I$6164,6,FALSE)</f>
        <v>1714</v>
      </c>
      <c r="G140" s="3" t="str">
        <f t="shared" si="1"/>
        <v>No Match</v>
      </c>
    </row>
    <row r="141">
      <c r="A141" s="1" t="s">
        <v>306</v>
      </c>
      <c r="B141" s="1" t="s">
        <v>162</v>
      </c>
      <c r="C141" s="1" t="s">
        <v>307</v>
      </c>
      <c r="D141" s="1" t="b">
        <v>1</v>
      </c>
      <c r="E141" s="1">
        <v>110662.0</v>
      </c>
      <c r="F141" s="3">
        <f>vlookup(E141,IPEDS!$B$1:$I$6164,6,FALSE)</f>
        <v>636</v>
      </c>
      <c r="G141" s="3" t="str">
        <f t="shared" si="1"/>
        <v>No Match</v>
      </c>
    </row>
    <row r="142" hidden="1">
      <c r="A142" s="1" t="s">
        <v>308</v>
      </c>
      <c r="B142" s="1" t="s">
        <v>22</v>
      </c>
      <c r="C142" s="1" t="s">
        <v>309</v>
      </c>
      <c r="D142" s="1" t="b">
        <v>0</v>
      </c>
      <c r="E142" s="3">
        <v>216339.0</v>
      </c>
      <c r="F142" s="3">
        <f>vlookup(E142,IPEDS!$B$1:$I$6164,6,FALSE)</f>
        <v>4202</v>
      </c>
      <c r="G142" s="3" t="str">
        <f t="shared" si="1"/>
        <v>No Match</v>
      </c>
    </row>
    <row r="143">
      <c r="A143" s="1" t="s">
        <v>310</v>
      </c>
      <c r="B143" s="1" t="s">
        <v>22</v>
      </c>
      <c r="C143" s="1" t="s">
        <v>311</v>
      </c>
      <c r="D143" s="1" t="b">
        <v>0</v>
      </c>
      <c r="E143" s="1">
        <v>227845.0</v>
      </c>
      <c r="F143" s="3">
        <f>vlookup(E143,IPEDS!$B$1:$I$6164,6,FALSE)</f>
        <v>4837</v>
      </c>
      <c r="G143" s="3" t="str">
        <f t="shared" si="1"/>
        <v>No Match</v>
      </c>
    </row>
    <row r="144">
      <c r="A144" s="1" t="s">
        <v>312</v>
      </c>
      <c r="B144" s="1" t="s">
        <v>162</v>
      </c>
      <c r="C144" s="1" t="s">
        <v>313</v>
      </c>
      <c r="D144" s="1" t="b">
        <v>0</v>
      </c>
      <c r="E144" s="1">
        <v>167987.0</v>
      </c>
      <c r="F144" s="3">
        <f>vlookup(E144,IPEDS!$B$1:$I$6164,6,FALSE)</f>
        <v>2509</v>
      </c>
      <c r="G144" s="3" t="str">
        <f t="shared" si="1"/>
        <v>No Match</v>
      </c>
    </row>
    <row r="145" hidden="1">
      <c r="A145" s="1" t="s">
        <v>314</v>
      </c>
      <c r="B145" s="1" t="s">
        <v>94</v>
      </c>
      <c r="C145" s="1" t="s">
        <v>315</v>
      </c>
      <c r="D145" s="1" t="b">
        <v>0</v>
      </c>
      <c r="E145" s="3">
        <v>121345.0</v>
      </c>
      <c r="F145" s="3">
        <f>vlookup(E145,IPEDS!$B$1:$I$6164,6,FALSE)</f>
        <v>628</v>
      </c>
      <c r="G145" s="3" t="str">
        <f t="shared" si="1"/>
        <v>No Match</v>
      </c>
    </row>
    <row r="146" hidden="1">
      <c r="A146" s="1" t="s">
        <v>316</v>
      </c>
      <c r="B146" s="1" t="s">
        <v>22</v>
      </c>
      <c r="C146" s="1" t="s">
        <v>317</v>
      </c>
      <c r="D146" s="1" t="b">
        <v>0</v>
      </c>
      <c r="E146" s="3">
        <v>192712.0</v>
      </c>
      <c r="F146" s="3">
        <f>vlookup(E146,IPEDS!$B$1:$I$6164,6,FALSE)</f>
        <v>3613</v>
      </c>
      <c r="G146" s="3" t="str">
        <f t="shared" si="1"/>
        <v>No Match</v>
      </c>
    </row>
    <row r="147" hidden="1">
      <c r="A147" s="1" t="s">
        <v>318</v>
      </c>
      <c r="B147" s="1" t="s">
        <v>22</v>
      </c>
      <c r="C147" s="1" t="s">
        <v>319</v>
      </c>
      <c r="D147" s="1" t="b">
        <v>1</v>
      </c>
      <c r="E147" s="3">
        <v>166027.0</v>
      </c>
      <c r="F147" s="3">
        <f>vlookup(E147,IPEDS!$B$1:$I$6164,6,FALSE)</f>
        <v>2505</v>
      </c>
      <c r="G147" s="3" t="str">
        <f t="shared" si="1"/>
        <v>No Match</v>
      </c>
    </row>
    <row r="148">
      <c r="A148" s="1" t="s">
        <v>320</v>
      </c>
      <c r="B148" s="1" t="s">
        <v>119</v>
      </c>
      <c r="C148" s="1" t="s">
        <v>321</v>
      </c>
      <c r="D148" s="1" t="b">
        <v>0</v>
      </c>
      <c r="E148" s="1">
        <v>119164.0</v>
      </c>
      <c r="F148" s="3">
        <f>vlookup(E148,IPEDS!$B$1:$I$6164,6,FALSE)</f>
        <v>638</v>
      </c>
      <c r="G148" s="3" t="str">
        <f t="shared" si="1"/>
        <v>No Match</v>
      </c>
    </row>
    <row r="149" hidden="1">
      <c r="A149" s="1" t="s">
        <v>322</v>
      </c>
      <c r="B149" s="1" t="s">
        <v>22</v>
      </c>
      <c r="C149" s="1" t="s">
        <v>323</v>
      </c>
      <c r="D149" s="1" t="b">
        <v>0</v>
      </c>
      <c r="E149" s="3">
        <v>144892.0</v>
      </c>
      <c r="F149" s="3">
        <f>vlookup(E149,IPEDS!$B$1:$I$6164,6,FALSE)</f>
        <v>1715</v>
      </c>
      <c r="G149" s="3" t="str">
        <f t="shared" si="1"/>
        <v>No Match</v>
      </c>
    </row>
    <row r="150" hidden="1">
      <c r="A150" s="1" t="s">
        <v>324</v>
      </c>
      <c r="B150" s="1" t="s">
        <v>22</v>
      </c>
      <c r="C150" s="1" t="s">
        <v>325</v>
      </c>
      <c r="D150" s="1" t="b">
        <v>0</v>
      </c>
      <c r="E150" s="3">
        <v>169521.0</v>
      </c>
      <c r="F150" s="3">
        <f>vlookup(E150,IPEDS!$B$1:$I$6164,6,FALSE)</f>
        <v>2608</v>
      </c>
      <c r="G150" s="3" t="str">
        <f t="shared" si="1"/>
        <v>No Match</v>
      </c>
    </row>
    <row r="151">
      <c r="A151" s="1" t="s">
        <v>326</v>
      </c>
      <c r="B151" s="1" t="s">
        <v>22</v>
      </c>
      <c r="C151" s="1" t="s">
        <v>327</v>
      </c>
      <c r="D151" s="1" t="b">
        <v>0</v>
      </c>
      <c r="E151" s="1">
        <v>191630.0</v>
      </c>
      <c r="F151" s="3">
        <f>vlookup(E151,IPEDS!$B$1:$I$6164,6,FALSE)</f>
        <v>3624</v>
      </c>
      <c r="G151" s="3" t="str">
        <f t="shared" si="1"/>
        <v>No Match</v>
      </c>
    </row>
    <row r="152">
      <c r="A152" s="1" t="s">
        <v>328</v>
      </c>
      <c r="B152" s="1" t="s">
        <v>22</v>
      </c>
      <c r="C152" s="1" t="s">
        <v>329</v>
      </c>
      <c r="D152" s="1" t="b">
        <v>0</v>
      </c>
      <c r="E152" s="1">
        <v>154749.0</v>
      </c>
      <c r="F152" s="3">
        <f>vlookup(E152,IPEDS!$B$1:$I$6164,6,FALSE)</f>
        <v>2004</v>
      </c>
      <c r="G152" s="3" t="str">
        <f t="shared" si="1"/>
        <v>No Match</v>
      </c>
    </row>
    <row r="153" hidden="1">
      <c r="A153" s="1" t="s">
        <v>330</v>
      </c>
      <c r="B153" s="1" t="s">
        <v>22</v>
      </c>
      <c r="C153" s="1" t="s">
        <v>331</v>
      </c>
      <c r="D153" s="1" t="b">
        <v>0</v>
      </c>
      <c r="E153" s="3">
        <v>193353.0</v>
      </c>
      <c r="F153" s="3">
        <f>vlookup(E153,IPEDS!$B$1:$I$6164,6,FALSE)</f>
        <v>3618</v>
      </c>
      <c r="G153" s="3" t="str">
        <f t="shared" si="1"/>
        <v>No Match</v>
      </c>
    </row>
    <row r="154" hidden="1">
      <c r="A154" s="1" t="s">
        <v>332</v>
      </c>
      <c r="B154" s="1" t="s">
        <v>22</v>
      </c>
      <c r="C154" s="1" t="s">
        <v>333</v>
      </c>
      <c r="D154" s="1" t="b">
        <v>0</v>
      </c>
      <c r="E154" s="3">
        <v>213987.0</v>
      </c>
      <c r="F154" s="3">
        <f>vlookup(E154,IPEDS!$B$1:$I$6164,6,FALSE)</f>
        <v>4216</v>
      </c>
      <c r="G154" s="3" t="str">
        <f t="shared" si="1"/>
        <v>No Match</v>
      </c>
    </row>
    <row r="155">
      <c r="A155" s="1" t="s">
        <v>334</v>
      </c>
      <c r="B155" s="1" t="s">
        <v>162</v>
      </c>
      <c r="C155" s="1" t="s">
        <v>335</v>
      </c>
      <c r="D155" s="1" t="b">
        <v>0</v>
      </c>
      <c r="E155" s="1">
        <v>110653.0</v>
      </c>
      <c r="F155" s="3">
        <f>vlookup(E155,IPEDS!$B$1:$I$6164,6,FALSE)</f>
        <v>647</v>
      </c>
      <c r="G155" s="3" t="str">
        <f t="shared" si="1"/>
        <v>No Match</v>
      </c>
    </row>
    <row r="156">
      <c r="A156" s="1" t="s">
        <v>336</v>
      </c>
      <c r="B156" s="1" t="s">
        <v>22</v>
      </c>
      <c r="C156" s="1" t="s">
        <v>337</v>
      </c>
      <c r="D156" s="1" t="b">
        <v>0</v>
      </c>
      <c r="E156" s="1">
        <v>195164.0</v>
      </c>
      <c r="F156" s="3">
        <f>vlookup(E156,IPEDS!$B$1:$I$6164,6,FALSE)</f>
        <v>3623</v>
      </c>
      <c r="G156" s="3" t="str">
        <f t="shared" si="1"/>
        <v>No Match</v>
      </c>
    </row>
    <row r="157" hidden="1">
      <c r="A157" s="1" t="s">
        <v>338</v>
      </c>
      <c r="B157" s="1" t="s">
        <v>22</v>
      </c>
      <c r="C157" s="1" t="s">
        <v>339</v>
      </c>
      <c r="D157" s="1" t="b">
        <v>0</v>
      </c>
      <c r="E157" s="3">
        <v>164076.0</v>
      </c>
      <c r="F157" s="3">
        <f>vlookup(E157,IPEDS!$B$1:$I$6164,6,FALSE)</f>
        <v>2402</v>
      </c>
      <c r="G157" s="3" t="str">
        <f t="shared" si="1"/>
        <v>No Match</v>
      </c>
    </row>
    <row r="158" hidden="1">
      <c r="A158" s="1" t="s">
        <v>340</v>
      </c>
      <c r="B158" s="1" t="s">
        <v>22</v>
      </c>
      <c r="C158" s="1" t="s">
        <v>341</v>
      </c>
      <c r="D158" s="1" t="b">
        <v>0</v>
      </c>
      <c r="E158" s="3">
        <v>201061.0</v>
      </c>
      <c r="F158" s="3">
        <f>vlookup(E158,IPEDS!$B$1:$I$6164,6,FALSE)</f>
        <v>3901</v>
      </c>
      <c r="G158" s="3" t="str">
        <f t="shared" si="1"/>
        <v>No Match</v>
      </c>
    </row>
    <row r="159" hidden="1">
      <c r="A159" s="1" t="s">
        <v>342</v>
      </c>
      <c r="B159" s="1" t="s">
        <v>22</v>
      </c>
      <c r="C159" s="1" t="s">
        <v>343</v>
      </c>
      <c r="D159" s="1" t="b">
        <v>0</v>
      </c>
      <c r="E159" s="3">
        <v>167376.0</v>
      </c>
      <c r="F159" s="3">
        <f>vlookup(E159,IPEDS!$B$1:$I$6164,6,FALSE)</f>
        <v>2503</v>
      </c>
      <c r="G159" s="3" t="str">
        <f t="shared" si="1"/>
        <v>No Match</v>
      </c>
    </row>
    <row r="160" hidden="1">
      <c r="A160" s="1" t="s">
        <v>344</v>
      </c>
      <c r="B160" s="1" t="s">
        <v>22</v>
      </c>
      <c r="C160" s="1" t="s">
        <v>345</v>
      </c>
      <c r="D160" s="1" t="b">
        <v>0</v>
      </c>
      <c r="E160" s="3">
        <v>238458.0</v>
      </c>
      <c r="F160" s="3">
        <f>vlookup(E160,IPEDS!$B$1:$I$6164,6,FALSE)</f>
        <v>5505</v>
      </c>
      <c r="G160" s="3" t="str">
        <f t="shared" si="1"/>
        <v>No Match</v>
      </c>
    </row>
    <row r="161" hidden="1">
      <c r="A161" s="1" t="s">
        <v>346</v>
      </c>
      <c r="B161" s="1" t="s">
        <v>162</v>
      </c>
      <c r="C161" s="1" t="s">
        <v>347</v>
      </c>
      <c r="D161" s="1" t="b">
        <v>0</v>
      </c>
      <c r="E161" s="3">
        <v>123925.0</v>
      </c>
      <c r="F161" s="3">
        <f>vlookup(E161,IPEDS!$B$1:$I$6164,6,FALSE)</f>
        <v>621</v>
      </c>
      <c r="G161" s="3" t="str">
        <f t="shared" si="1"/>
        <v>No Match</v>
      </c>
    </row>
    <row r="162" hidden="1">
      <c r="A162" s="1" t="s">
        <v>348</v>
      </c>
      <c r="B162" s="1" t="s">
        <v>22</v>
      </c>
      <c r="C162" s="1" t="s">
        <v>349</v>
      </c>
      <c r="D162" s="1" t="b">
        <v>0</v>
      </c>
      <c r="E162" s="3">
        <v>170532.0</v>
      </c>
      <c r="F162" s="3">
        <f>vlookup(E162,IPEDS!$B$1:$I$6164,6,FALSE)</f>
        <v>2604</v>
      </c>
      <c r="G162" s="3" t="str">
        <f t="shared" si="1"/>
        <v>No Match</v>
      </c>
    </row>
    <row r="163" hidden="1">
      <c r="A163" s="1" t="s">
        <v>350</v>
      </c>
      <c r="B163" s="1" t="s">
        <v>162</v>
      </c>
      <c r="C163" s="1" t="s">
        <v>351</v>
      </c>
      <c r="D163" s="1" t="b">
        <v>0</v>
      </c>
      <c r="E163" s="3">
        <v>148654.0</v>
      </c>
      <c r="F163" s="3">
        <f>vlookup(E163,IPEDS!$B$1:$I$6164,6,FALSE)</f>
        <v>1713</v>
      </c>
      <c r="G163" s="3" t="str">
        <f t="shared" si="1"/>
        <v>No Match</v>
      </c>
    </row>
    <row r="164" hidden="1">
      <c r="A164" s="1" t="s">
        <v>352</v>
      </c>
      <c r="B164" s="1" t="s">
        <v>22</v>
      </c>
      <c r="C164" s="1" t="s">
        <v>353</v>
      </c>
      <c r="D164" s="1" t="b">
        <v>0</v>
      </c>
      <c r="E164" s="3">
        <v>212106.0</v>
      </c>
      <c r="F164" s="3">
        <f>vlookup(E164,IPEDS!$B$1:$I$6164,6,FALSE)</f>
        <v>4212</v>
      </c>
      <c r="G164" s="3" t="str">
        <f t="shared" si="1"/>
        <v>No Match</v>
      </c>
    </row>
    <row r="165">
      <c r="A165" s="1" t="s">
        <v>354</v>
      </c>
      <c r="B165" s="1" t="s">
        <v>22</v>
      </c>
      <c r="C165" s="1" t="s">
        <v>355</v>
      </c>
      <c r="D165" s="1" t="b">
        <v>0</v>
      </c>
      <c r="E165" s="1">
        <v>131469.0</v>
      </c>
      <c r="F165" s="3">
        <f>vlookup(E165,IPEDS!$B$1:$I$6164,6,FALSE)</f>
        <v>1198</v>
      </c>
      <c r="G165" s="3" t="str">
        <f t="shared" si="1"/>
        <v>No Match</v>
      </c>
    </row>
    <row r="166" hidden="1">
      <c r="A166" s="1" t="s">
        <v>356</v>
      </c>
      <c r="B166" s="1" t="s">
        <v>22</v>
      </c>
      <c r="C166" s="1" t="s">
        <v>357</v>
      </c>
      <c r="D166" s="1" t="b">
        <v>0</v>
      </c>
      <c r="E166" s="3">
        <v>166674.0</v>
      </c>
      <c r="F166" s="3">
        <f>vlookup(E166,IPEDS!$B$1:$I$6164,6,FALSE)</f>
        <v>2507</v>
      </c>
      <c r="G166" s="3" t="str">
        <f t="shared" si="1"/>
        <v>No Match</v>
      </c>
    </row>
    <row r="167" hidden="1">
      <c r="A167" s="1" t="s">
        <v>358</v>
      </c>
      <c r="B167" s="1" t="s">
        <v>162</v>
      </c>
      <c r="C167" s="1" t="s">
        <v>359</v>
      </c>
      <c r="D167" s="1" t="b">
        <v>0</v>
      </c>
      <c r="E167" s="3">
        <v>171137.0</v>
      </c>
      <c r="F167" s="3">
        <f>vlookup(E167,IPEDS!$B$1:$I$6164,6,FALSE)</f>
        <v>2612</v>
      </c>
      <c r="G167" s="3" t="str">
        <f t="shared" si="1"/>
        <v>No Match</v>
      </c>
    </row>
    <row r="168" hidden="1">
      <c r="A168" s="1" t="s">
        <v>360</v>
      </c>
      <c r="B168" s="1" t="s">
        <v>22</v>
      </c>
      <c r="C168" s="1" t="s">
        <v>361</v>
      </c>
      <c r="D168" s="1" t="b">
        <v>0</v>
      </c>
      <c r="E168" s="3">
        <v>216278.0</v>
      </c>
      <c r="F168" s="3">
        <f>vlookup(E168,IPEDS!$B$1:$I$6164,6,FALSE)</f>
        <v>4215</v>
      </c>
      <c r="G168" s="3" t="str">
        <f t="shared" si="1"/>
        <v>No Match</v>
      </c>
    </row>
    <row r="169" hidden="1">
      <c r="A169" s="1" t="s">
        <v>362</v>
      </c>
      <c r="B169" s="1" t="s">
        <v>22</v>
      </c>
      <c r="C169" s="1" t="s">
        <v>363</v>
      </c>
      <c r="D169" s="1" t="b">
        <v>1</v>
      </c>
      <c r="E169" s="3">
        <v>161086.0</v>
      </c>
      <c r="F169" s="3">
        <f>vlookup(E169,IPEDS!$B$1:$I$6164,6,FALSE)</f>
        <v>2301</v>
      </c>
      <c r="G169" s="3" t="str">
        <f t="shared" si="1"/>
        <v>No Match</v>
      </c>
    </row>
    <row r="170" hidden="1">
      <c r="A170" s="1" t="s">
        <v>364</v>
      </c>
      <c r="B170" s="1" t="s">
        <v>22</v>
      </c>
      <c r="C170" s="1" t="s">
        <v>365</v>
      </c>
      <c r="D170" s="1" t="b">
        <v>0</v>
      </c>
      <c r="E170" s="3">
        <v>210739.0</v>
      </c>
      <c r="F170" s="3">
        <f>vlookup(E170,IPEDS!$B$1:$I$6164,6,FALSE)</f>
        <v>4207</v>
      </c>
      <c r="G170" s="3" t="str">
        <f t="shared" si="1"/>
        <v>No Match</v>
      </c>
    </row>
    <row r="171" hidden="1">
      <c r="A171" s="1" t="s">
        <v>366</v>
      </c>
      <c r="B171" s="1" t="s">
        <v>19</v>
      </c>
      <c r="C171" s="1" t="s">
        <v>367</v>
      </c>
      <c r="D171" s="1" t="b">
        <v>0</v>
      </c>
      <c r="E171" s="3">
        <v>131496.0</v>
      </c>
      <c r="F171" s="3">
        <f>vlookup(E171,IPEDS!$B$1:$I$6164,6,FALSE)</f>
        <v>1198</v>
      </c>
      <c r="G171" s="3" t="str">
        <f t="shared" si="1"/>
        <v>No Match</v>
      </c>
    </row>
    <row r="172" hidden="1">
      <c r="A172" s="1" t="s">
        <v>368</v>
      </c>
      <c r="B172" s="1" t="s">
        <v>162</v>
      </c>
      <c r="C172" s="1" t="s">
        <v>369</v>
      </c>
      <c r="D172" s="1" t="b">
        <v>0</v>
      </c>
      <c r="E172" s="3">
        <v>245892.0</v>
      </c>
      <c r="F172" s="3">
        <f>vlookup(E172,IPEDS!$B$1:$I$6164,6,FALSE)</f>
        <v>3910</v>
      </c>
      <c r="G172" s="3" t="str">
        <f t="shared" si="1"/>
        <v>No Match</v>
      </c>
    </row>
    <row r="173" hidden="1">
      <c r="A173" s="1" t="s">
        <v>370</v>
      </c>
      <c r="B173" s="1" t="s">
        <v>22</v>
      </c>
      <c r="C173" s="1" t="s">
        <v>371</v>
      </c>
      <c r="D173" s="1" t="b">
        <v>1</v>
      </c>
      <c r="E173" s="3">
        <v>171100.0</v>
      </c>
      <c r="F173" s="3">
        <f>vlookup(E173,IPEDS!$B$1:$I$6164,6,FALSE)</f>
        <v>2607</v>
      </c>
      <c r="G173" s="3" t="str">
        <f t="shared" si="1"/>
        <v>No Match</v>
      </c>
    </row>
    <row r="174" hidden="1">
      <c r="A174" s="1" t="s">
        <v>372</v>
      </c>
      <c r="B174" s="1" t="s">
        <v>162</v>
      </c>
      <c r="C174" s="1" t="s">
        <v>373</v>
      </c>
      <c r="D174" s="1" t="b">
        <v>1</v>
      </c>
      <c r="E174" s="3">
        <v>127060.0</v>
      </c>
      <c r="F174" s="3">
        <f>vlookup(E174,IPEDS!$B$1:$I$6164,6,FALSE)</f>
        <v>801</v>
      </c>
      <c r="G174" s="3" t="str">
        <f t="shared" si="1"/>
        <v>No Match</v>
      </c>
    </row>
    <row r="175" hidden="1">
      <c r="A175" s="1" t="s">
        <v>374</v>
      </c>
      <c r="B175" s="1" t="s">
        <v>22</v>
      </c>
      <c r="C175" s="1" t="s">
        <v>375</v>
      </c>
      <c r="D175" s="1" t="b">
        <v>0</v>
      </c>
      <c r="E175" s="3">
        <v>124283.0</v>
      </c>
      <c r="F175" s="3">
        <f>vlookup(E175,IPEDS!$B$1:$I$6164,6,FALSE)</f>
        <v>628</v>
      </c>
      <c r="G175" s="3" t="str">
        <f t="shared" si="1"/>
        <v>No Match</v>
      </c>
    </row>
    <row r="176" hidden="1">
      <c r="A176" s="1" t="s">
        <v>376</v>
      </c>
      <c r="B176" s="1" t="s">
        <v>22</v>
      </c>
      <c r="C176" s="1" t="s">
        <v>377</v>
      </c>
      <c r="D176" s="1" t="b">
        <v>0</v>
      </c>
      <c r="E176" s="3">
        <v>233374.0</v>
      </c>
      <c r="F176" s="3">
        <f>vlookup(E176,IPEDS!$B$1:$I$6164,6,FALSE)</f>
        <v>5104</v>
      </c>
      <c r="G176" s="3" t="str">
        <f t="shared" si="1"/>
        <v>No Match</v>
      </c>
    </row>
    <row r="177" hidden="1">
      <c r="A177" s="1" t="s">
        <v>378</v>
      </c>
      <c r="B177" s="1" t="s">
        <v>22</v>
      </c>
      <c r="C177" s="1" t="s">
        <v>379</v>
      </c>
      <c r="D177" s="1" t="b">
        <v>0</v>
      </c>
      <c r="E177" s="3">
        <v>187046.0</v>
      </c>
      <c r="F177" s="3">
        <f>vlookup(E177,IPEDS!$B$1:$I$6164,6,FALSE)</f>
        <v>3412</v>
      </c>
      <c r="G177" s="3" t="str">
        <f t="shared" si="1"/>
        <v>No Match</v>
      </c>
    </row>
    <row r="178" hidden="1">
      <c r="A178" s="1" t="s">
        <v>380</v>
      </c>
      <c r="B178" s="1" t="s">
        <v>22</v>
      </c>
      <c r="C178" s="1" t="s">
        <v>381</v>
      </c>
      <c r="D178" s="1" t="b">
        <v>0</v>
      </c>
      <c r="E178" s="3">
        <v>216524.0</v>
      </c>
      <c r="F178" s="3">
        <f>vlookup(E178,IPEDS!$B$1:$I$6164,6,FALSE)</f>
        <v>4204</v>
      </c>
      <c r="G178" s="3" t="str">
        <f t="shared" si="1"/>
        <v>No Match</v>
      </c>
    </row>
    <row r="179" hidden="1">
      <c r="A179" s="1" t="s">
        <v>382</v>
      </c>
      <c r="B179" s="1" t="s">
        <v>22</v>
      </c>
      <c r="C179" s="1" t="s">
        <v>383</v>
      </c>
      <c r="D179" s="1" t="b">
        <v>0</v>
      </c>
      <c r="E179" s="3">
        <v>236382.0</v>
      </c>
      <c r="F179" s="3">
        <f>vlookup(E179,IPEDS!$B$1:$I$6164,6,FALSE)</f>
        <v>5309</v>
      </c>
      <c r="G179" s="3" t="str">
        <f t="shared" si="1"/>
        <v>No Match</v>
      </c>
    </row>
    <row r="180" hidden="1">
      <c r="A180" s="1" t="s">
        <v>384</v>
      </c>
      <c r="B180" s="1" t="s">
        <v>22</v>
      </c>
      <c r="C180" s="1" t="s">
        <v>385</v>
      </c>
      <c r="D180" s="1" t="b">
        <v>0</v>
      </c>
      <c r="E180" s="3">
        <v>214175.0</v>
      </c>
      <c r="F180" s="3">
        <f>vlookup(E180,IPEDS!$B$1:$I$6164,6,FALSE)</f>
        <v>4207</v>
      </c>
      <c r="G180" s="3" t="str">
        <f t="shared" si="1"/>
        <v>No Match</v>
      </c>
    </row>
    <row r="181" hidden="1">
      <c r="A181" s="1" t="s">
        <v>386</v>
      </c>
      <c r="B181" s="1" t="s">
        <v>22</v>
      </c>
      <c r="C181" s="1" t="s">
        <v>387</v>
      </c>
      <c r="D181" s="1" t="b">
        <v>0</v>
      </c>
      <c r="E181" s="3">
        <v>153384.0</v>
      </c>
      <c r="F181" s="3">
        <f>vlookup(E181,IPEDS!$B$1:$I$6164,6,FALSE)</f>
        <v>1902</v>
      </c>
      <c r="G181" s="3" t="str">
        <f t="shared" si="1"/>
        <v>No Match</v>
      </c>
    </row>
    <row r="182" hidden="1">
      <c r="A182" s="1" t="s">
        <v>388</v>
      </c>
      <c r="B182" s="1" t="s">
        <v>22</v>
      </c>
      <c r="C182" s="1" t="s">
        <v>389</v>
      </c>
      <c r="D182" s="1" t="b">
        <v>0</v>
      </c>
      <c r="E182" s="3">
        <v>157863.0</v>
      </c>
      <c r="F182" s="3">
        <f>vlookup(E182,IPEDS!$B$1:$I$6164,6,FALSE)</f>
        <v>2105</v>
      </c>
      <c r="G182" s="3" t="str">
        <f t="shared" si="1"/>
        <v>No Match</v>
      </c>
    </row>
    <row r="183" hidden="1">
      <c r="A183" s="1" t="s">
        <v>390</v>
      </c>
      <c r="B183" s="1" t="s">
        <v>22</v>
      </c>
      <c r="C183" s="1" t="s">
        <v>391</v>
      </c>
      <c r="D183" s="1" t="b">
        <v>0</v>
      </c>
      <c r="E183" s="3">
        <v>122436.0</v>
      </c>
      <c r="F183" s="3">
        <f>vlookup(E183,IPEDS!$B$1:$I$6164,6,FALSE)</f>
        <v>651</v>
      </c>
      <c r="G183" s="3" t="str">
        <f t="shared" si="1"/>
        <v>No Match</v>
      </c>
    </row>
    <row r="184" hidden="1">
      <c r="A184" s="1" t="s">
        <v>392</v>
      </c>
      <c r="B184" s="1" t="s">
        <v>22</v>
      </c>
      <c r="C184" s="1" t="s">
        <v>393</v>
      </c>
      <c r="D184" s="1" t="b">
        <v>0</v>
      </c>
      <c r="E184" s="3">
        <v>204264.0</v>
      </c>
      <c r="F184" s="3">
        <f>vlookup(E184,IPEDS!$B$1:$I$6164,6,FALSE)</f>
        <v>3912</v>
      </c>
      <c r="G184" s="3" t="str">
        <f t="shared" si="1"/>
        <v>No Match</v>
      </c>
    </row>
    <row r="185">
      <c r="A185" s="1" t="s">
        <v>394</v>
      </c>
      <c r="B185" s="1" t="s">
        <v>162</v>
      </c>
      <c r="C185" s="1" t="s">
        <v>395</v>
      </c>
      <c r="D185" s="1" t="b">
        <v>0</v>
      </c>
      <c r="E185" s="1">
        <v>110699.0</v>
      </c>
      <c r="F185" s="3">
        <f>vlookup(E185,IPEDS!$B$1:$I$6164,6,FALSE)</f>
        <v>611</v>
      </c>
      <c r="G185" s="3" t="str">
        <f t="shared" si="1"/>
        <v>No Match</v>
      </c>
    </row>
    <row r="186" hidden="1">
      <c r="A186" s="1" t="s">
        <v>396</v>
      </c>
      <c r="B186" s="1" t="s">
        <v>22</v>
      </c>
      <c r="C186" s="1" t="s">
        <v>397</v>
      </c>
      <c r="D186" s="1" t="b">
        <v>0</v>
      </c>
      <c r="E186" s="3">
        <v>167598.0</v>
      </c>
      <c r="F186" s="3">
        <f>vlookup(E186,IPEDS!$B$1:$I$6164,6,FALSE)</f>
        <v>2505</v>
      </c>
      <c r="G186" s="3" t="str">
        <f t="shared" si="1"/>
        <v>No Match</v>
      </c>
    </row>
    <row r="187">
      <c r="A187" s="1" t="s">
        <v>398</v>
      </c>
      <c r="B187" s="1" t="s">
        <v>19</v>
      </c>
      <c r="C187" s="1" t="s">
        <v>399</v>
      </c>
      <c r="D187" s="1" t="b">
        <v>0</v>
      </c>
      <c r="E187" s="1">
        <v>182281.0</v>
      </c>
      <c r="F187" s="3">
        <f>vlookup(E187,IPEDS!$B$1:$I$6164,6,FALSE)</f>
        <v>3201</v>
      </c>
      <c r="G187" s="3" t="str">
        <f t="shared" si="1"/>
        <v>No Match</v>
      </c>
    </row>
    <row r="188" hidden="1">
      <c r="A188" s="1" t="s">
        <v>400</v>
      </c>
      <c r="B188" s="1" t="s">
        <v>119</v>
      </c>
      <c r="C188" s="1" t="s">
        <v>401</v>
      </c>
      <c r="D188" s="1" t="b">
        <v>0</v>
      </c>
      <c r="E188" s="3">
        <v>202046.0</v>
      </c>
      <c r="F188" s="3">
        <f>vlookup(E188,IPEDS!$B$1:$I$6164,6,FALSE)</f>
        <v>3911</v>
      </c>
      <c r="G188" s="3" t="str">
        <f t="shared" si="1"/>
        <v>No Match</v>
      </c>
    </row>
    <row r="189" hidden="1">
      <c r="A189" s="1" t="s">
        <v>402</v>
      </c>
      <c r="B189" s="1" t="s">
        <v>22</v>
      </c>
      <c r="C189" s="1" t="s">
        <v>403</v>
      </c>
      <c r="D189" s="1" t="b">
        <v>0</v>
      </c>
      <c r="E189" s="3">
        <v>144944.0</v>
      </c>
      <c r="F189" s="3">
        <f>vlookup(E189,IPEDS!$B$1:$I$6164,6,FALSE)</f>
        <v>1708</v>
      </c>
      <c r="G189" s="3" t="str">
        <f t="shared" si="1"/>
        <v>No Match</v>
      </c>
    </row>
    <row r="190">
      <c r="A190" s="1" t="s">
        <v>404</v>
      </c>
      <c r="B190" s="1" t="s">
        <v>22</v>
      </c>
      <c r="C190" s="1" t="s">
        <v>405</v>
      </c>
      <c r="D190" s="1" t="b">
        <v>0</v>
      </c>
      <c r="E190" s="1">
        <v>187444.0</v>
      </c>
      <c r="F190" s="3">
        <f>vlookup(E190,IPEDS!$B$1:$I$6164,6,FALSE)</f>
        <v>3411</v>
      </c>
      <c r="G190" s="3" t="str">
        <f t="shared" si="1"/>
        <v>No Match</v>
      </c>
    </row>
    <row r="191" hidden="1">
      <c r="A191" s="1" t="s">
        <v>406</v>
      </c>
      <c r="B191" s="1" t="s">
        <v>22</v>
      </c>
      <c r="C191" s="1" t="s">
        <v>407</v>
      </c>
      <c r="D191" s="1" t="b">
        <v>0</v>
      </c>
      <c r="E191" s="3">
        <v>181002.0</v>
      </c>
      <c r="F191" s="3">
        <f>vlookup(E191,IPEDS!$B$1:$I$6164,6,FALSE)</f>
        <v>3102</v>
      </c>
      <c r="G191" s="3" t="str">
        <f t="shared" si="1"/>
        <v>No Match</v>
      </c>
    </row>
    <row r="192" hidden="1">
      <c r="A192" s="1" t="s">
        <v>408</v>
      </c>
      <c r="B192" s="1" t="s">
        <v>22</v>
      </c>
      <c r="C192" s="1" t="s">
        <v>409</v>
      </c>
      <c r="D192" s="1" t="b">
        <v>0</v>
      </c>
      <c r="E192" s="3">
        <v>197230.0</v>
      </c>
      <c r="F192" s="3">
        <f>vlookup(E192,IPEDS!$B$1:$I$6164,6,FALSE)</f>
        <v>3624</v>
      </c>
      <c r="G192" s="3" t="str">
        <f t="shared" si="1"/>
        <v>No Match</v>
      </c>
    </row>
    <row r="193">
      <c r="A193" s="1" t="s">
        <v>410</v>
      </c>
      <c r="B193" s="1" t="s">
        <v>22</v>
      </c>
      <c r="C193" s="1" t="s">
        <v>411</v>
      </c>
      <c r="D193" s="1" t="b">
        <v>0</v>
      </c>
      <c r="E193" s="1">
        <v>141963.0</v>
      </c>
      <c r="F193" s="3">
        <f>vlookup(E193,IPEDS!$B$1:$I$6164,6,FALSE)</f>
        <v>1501</v>
      </c>
      <c r="G193" s="3" t="str">
        <f t="shared" si="1"/>
        <v>No Match</v>
      </c>
    </row>
    <row r="194" hidden="1">
      <c r="A194" s="1" t="s">
        <v>412</v>
      </c>
      <c r="B194" s="1" t="s">
        <v>22</v>
      </c>
      <c r="C194" s="1" t="s">
        <v>413</v>
      </c>
      <c r="D194" s="1" t="b">
        <v>0</v>
      </c>
      <c r="E194" s="3">
        <v>161457.0</v>
      </c>
      <c r="F194" s="3">
        <f>vlookup(E194,IPEDS!$B$1:$I$6164,6,FALSE)</f>
        <v>2301</v>
      </c>
      <c r="G194" s="3" t="str">
        <f t="shared" si="1"/>
        <v>No Match</v>
      </c>
    </row>
    <row r="195" hidden="1">
      <c r="A195" s="1" t="s">
        <v>414</v>
      </c>
      <c r="B195" s="1" t="s">
        <v>22</v>
      </c>
      <c r="C195" s="1" t="s">
        <v>415</v>
      </c>
      <c r="D195" s="1" t="b">
        <v>0</v>
      </c>
      <c r="E195" s="3">
        <v>230852.0</v>
      </c>
      <c r="F195" s="3">
        <f>vlookup(E195,IPEDS!$B$1:$I$6164,6,FALSE)</f>
        <v>5000</v>
      </c>
      <c r="G195" s="3" t="str">
        <f t="shared" si="1"/>
        <v>No Match</v>
      </c>
    </row>
    <row r="196" hidden="1">
      <c r="A196" s="1" t="s">
        <v>416</v>
      </c>
      <c r="B196" s="1" t="s">
        <v>22</v>
      </c>
      <c r="C196" s="1" t="s">
        <v>417</v>
      </c>
      <c r="D196" s="1" t="b">
        <v>0</v>
      </c>
      <c r="E196" s="3">
        <v>236887.0</v>
      </c>
      <c r="F196" s="3">
        <f>vlookup(E196,IPEDS!$B$1:$I$6164,6,FALSE)</f>
        <v>5305</v>
      </c>
      <c r="G196" s="3" t="str">
        <f t="shared" si="1"/>
        <v>No Match</v>
      </c>
    </row>
    <row r="197" hidden="1">
      <c r="A197" s="1" t="s">
        <v>418</v>
      </c>
      <c r="B197" s="1" t="s">
        <v>22</v>
      </c>
      <c r="C197" s="1" t="s">
        <v>419</v>
      </c>
      <c r="D197" s="1" t="b">
        <v>0</v>
      </c>
      <c r="E197" s="3">
        <v>198385.0</v>
      </c>
      <c r="F197" s="3">
        <f>vlookup(E197,IPEDS!$B$1:$I$6164,6,FALSE)</f>
        <v>3712</v>
      </c>
      <c r="G197" s="3" t="str">
        <f t="shared" si="1"/>
        <v>No Match</v>
      </c>
    </row>
    <row r="198" hidden="1">
      <c r="A198" s="1" t="s">
        <v>420</v>
      </c>
      <c r="B198" s="1" t="s">
        <v>22</v>
      </c>
      <c r="C198" s="1" t="s">
        <v>421</v>
      </c>
      <c r="D198" s="1" t="b">
        <v>0</v>
      </c>
      <c r="E198" s="3">
        <v>182500.0</v>
      </c>
      <c r="F198" s="3">
        <f>vlookup(E198,IPEDS!$B$1:$I$6164,6,FALSE)</f>
        <v>3202</v>
      </c>
      <c r="G198" s="3" t="str">
        <f t="shared" si="1"/>
        <v>No Match</v>
      </c>
    </row>
    <row r="199" hidden="1">
      <c r="A199" s="1" t="s">
        <v>422</v>
      </c>
      <c r="B199" s="1" t="s">
        <v>22</v>
      </c>
      <c r="C199" s="1" t="s">
        <v>423</v>
      </c>
      <c r="D199" s="1" t="b">
        <v>0</v>
      </c>
      <c r="E199" s="3">
        <v>232308.0</v>
      </c>
      <c r="F199" s="3">
        <f>vlookup(E199,IPEDS!$B$1:$I$6164,6,FALSE)</f>
        <v>5106</v>
      </c>
      <c r="G199" s="3" t="str">
        <f t="shared" si="1"/>
        <v>No Match</v>
      </c>
    </row>
    <row r="200" hidden="1">
      <c r="A200" s="1" t="s">
        <v>424</v>
      </c>
      <c r="B200" s="1" t="s">
        <v>22</v>
      </c>
      <c r="C200" s="1" t="s">
        <v>425</v>
      </c>
      <c r="D200" s="1" t="b">
        <v>0</v>
      </c>
      <c r="E200" s="3">
        <v>165820.0</v>
      </c>
      <c r="F200" s="3">
        <f>vlookup(E200,IPEDS!$B$1:$I$6164,6,FALSE)</f>
        <v>2503</v>
      </c>
      <c r="G200" s="3" t="str">
        <f t="shared" si="1"/>
        <v>No Match</v>
      </c>
    </row>
    <row r="201">
      <c r="A201" s="1" t="s">
        <v>426</v>
      </c>
      <c r="B201" s="1" t="s">
        <v>22</v>
      </c>
      <c r="C201" s="1" t="s">
        <v>427</v>
      </c>
      <c r="D201" s="1" t="b">
        <v>0</v>
      </c>
      <c r="E201" s="1">
        <v>173124.0</v>
      </c>
      <c r="F201" s="3">
        <f>vlookup(E201,IPEDS!$B$1:$I$6164,6,FALSE)</f>
        <v>2708</v>
      </c>
      <c r="G201" s="3" t="str">
        <f t="shared" si="1"/>
        <v>No Match</v>
      </c>
    </row>
    <row r="202" hidden="1">
      <c r="A202" s="1" t="s">
        <v>428</v>
      </c>
      <c r="B202" s="1" t="s">
        <v>22</v>
      </c>
      <c r="C202" s="1" t="s">
        <v>429</v>
      </c>
      <c r="D202" s="1" t="b">
        <v>1</v>
      </c>
      <c r="E202" s="3">
        <v>166939.0</v>
      </c>
      <c r="F202" s="3">
        <f>vlookup(E202,IPEDS!$B$1:$I$6164,6,FALSE)</f>
        <v>2501</v>
      </c>
      <c r="G202" s="3" t="str">
        <f t="shared" si="1"/>
        <v>No Match</v>
      </c>
    </row>
    <row r="203">
      <c r="A203" s="1" t="s">
        <v>430</v>
      </c>
      <c r="B203" s="1" t="s">
        <v>22</v>
      </c>
      <c r="C203" s="1" t="s">
        <v>431</v>
      </c>
      <c r="D203" s="1" t="b">
        <v>0</v>
      </c>
      <c r="E203" s="1">
        <v>186380.0</v>
      </c>
      <c r="F203" s="3">
        <f>vlookup(E203,IPEDS!$B$1:$I$6164,6,FALSE)</f>
        <v>3406</v>
      </c>
      <c r="G203" s="3" t="str">
        <f t="shared" si="1"/>
        <v>No Match</v>
      </c>
    </row>
    <row r="204" hidden="1">
      <c r="A204" s="1" t="s">
        <v>432</v>
      </c>
      <c r="B204" s="1" t="s">
        <v>22</v>
      </c>
      <c r="C204" s="1" t="s">
        <v>433</v>
      </c>
      <c r="D204" s="1" t="b">
        <v>0</v>
      </c>
      <c r="E204" s="3">
        <v>209056.0</v>
      </c>
      <c r="F204" s="3">
        <f>vlookup(E204,IPEDS!$B$1:$I$6164,6,FALSE)</f>
        <v>4105</v>
      </c>
      <c r="G204" s="3" t="str">
        <f t="shared" si="1"/>
        <v>No Match</v>
      </c>
    </row>
    <row r="205" hidden="1">
      <c r="A205" s="1" t="s">
        <v>434</v>
      </c>
      <c r="B205" s="1" t="s">
        <v>22</v>
      </c>
      <c r="C205" s="1" t="s">
        <v>435</v>
      </c>
      <c r="D205" s="1" t="b">
        <v>0</v>
      </c>
      <c r="E205" s="3">
        <v>184782.0</v>
      </c>
      <c r="F205" s="3">
        <f>vlookup(E205,IPEDS!$B$1:$I$6164,6,FALSE)</f>
        <v>3401</v>
      </c>
      <c r="G205" s="3" t="str">
        <f t="shared" si="1"/>
        <v>No Match</v>
      </c>
    </row>
    <row r="206" hidden="1">
      <c r="A206" s="1" t="s">
        <v>436</v>
      </c>
      <c r="B206" s="1" t="s">
        <v>437</v>
      </c>
      <c r="C206" s="1" t="s">
        <v>438</v>
      </c>
      <c r="D206" s="1" t="b">
        <v>0</v>
      </c>
      <c r="E206" s="3">
        <v>208390.0</v>
      </c>
      <c r="F206" s="3">
        <f>vlookup(E206,IPEDS!$B$1:$I$6164,6,FALSE)</f>
        <v>4106</v>
      </c>
      <c r="G206" s="3" t="str">
        <f t="shared" si="1"/>
        <v>No Match</v>
      </c>
    </row>
    <row r="207" hidden="1">
      <c r="A207" s="1" t="s">
        <v>439</v>
      </c>
      <c r="B207" s="1" t="s">
        <v>22</v>
      </c>
      <c r="C207" s="1" t="s">
        <v>440</v>
      </c>
      <c r="D207" s="1" t="b">
        <v>0</v>
      </c>
      <c r="E207" s="3">
        <v>110370.0</v>
      </c>
      <c r="F207" s="3">
        <f>vlookup(E207,IPEDS!$B$1:$I$6164,6,FALSE)</f>
        <v>611</v>
      </c>
      <c r="G207" s="3" t="str">
        <f t="shared" si="1"/>
        <v>No Match</v>
      </c>
    </row>
    <row r="208" hidden="1">
      <c r="A208" s="1" t="s">
        <v>441</v>
      </c>
      <c r="B208" s="1" t="s">
        <v>22</v>
      </c>
      <c r="C208" s="1" t="s">
        <v>442</v>
      </c>
      <c r="D208" s="1" t="b">
        <v>0</v>
      </c>
      <c r="E208" s="3">
        <v>165264.0</v>
      </c>
      <c r="F208" s="3">
        <f>vlookup(E208,IPEDS!$B$1:$I$6164,6,FALSE)</f>
        <v>2508</v>
      </c>
      <c r="G208" s="3" t="str">
        <f t="shared" si="1"/>
        <v>No Match</v>
      </c>
    </row>
    <row r="209" hidden="1">
      <c r="A209" s="1" t="s">
        <v>443</v>
      </c>
      <c r="B209" s="1" t="s">
        <v>22</v>
      </c>
      <c r="C209" s="1" t="s">
        <v>444</v>
      </c>
      <c r="D209" s="1" t="b">
        <v>0</v>
      </c>
      <c r="E209" s="3">
        <v>203085.0</v>
      </c>
      <c r="F209" s="3">
        <f>vlookup(E209,IPEDS!$B$1:$I$6164,6,FALSE)</f>
        <v>3905</v>
      </c>
      <c r="G209" s="3" t="str">
        <f t="shared" si="1"/>
        <v>No Match</v>
      </c>
    </row>
    <row r="210" hidden="1">
      <c r="A210" s="1" t="s">
        <v>445</v>
      </c>
      <c r="B210" s="1" t="s">
        <v>22</v>
      </c>
      <c r="C210" s="1" t="s">
        <v>446</v>
      </c>
      <c r="D210" s="1" t="b">
        <v>0</v>
      </c>
      <c r="E210" s="3">
        <v>213385.0</v>
      </c>
      <c r="F210" s="3">
        <f>vlookup(E210,IPEDS!$B$1:$I$6164,6,FALSE)</f>
        <v>4207</v>
      </c>
      <c r="G210" s="3" t="str">
        <f t="shared" si="1"/>
        <v>No Match</v>
      </c>
    </row>
    <row r="211">
      <c r="A211" s="1" t="s">
        <v>447</v>
      </c>
      <c r="B211" s="1" t="s">
        <v>22</v>
      </c>
      <c r="C211" s="1" t="s">
        <v>448</v>
      </c>
      <c r="D211" s="1" t="b">
        <v>0</v>
      </c>
      <c r="E211" s="1">
        <v>173920.0</v>
      </c>
      <c r="F211" s="3">
        <f>vlookup(E211,IPEDS!$B$1:$I$6164,6,FALSE)</f>
        <v>2701</v>
      </c>
      <c r="G211" s="3" t="str">
        <f t="shared" si="1"/>
        <v>No Match</v>
      </c>
    </row>
    <row r="212">
      <c r="A212" s="1" t="s">
        <v>449</v>
      </c>
      <c r="B212" s="1" t="s">
        <v>22</v>
      </c>
      <c r="C212" s="1" t="s">
        <v>450</v>
      </c>
      <c r="D212" s="1" t="b">
        <v>0</v>
      </c>
      <c r="E212" s="1">
        <v>173300.0</v>
      </c>
      <c r="F212" s="3">
        <f>vlookup(E212,IPEDS!$B$1:$I$6164,6,FALSE)</f>
        <v>2707</v>
      </c>
      <c r="G212" s="3" t="str">
        <f t="shared" si="1"/>
        <v>No Match</v>
      </c>
    </row>
    <row r="213" hidden="1">
      <c r="A213" s="1" t="s">
        <v>451</v>
      </c>
      <c r="B213" s="1" t="s">
        <v>22</v>
      </c>
      <c r="C213" s="1" t="s">
        <v>452</v>
      </c>
      <c r="D213" s="1" t="b">
        <v>0</v>
      </c>
      <c r="E213" s="3">
        <v>143048.0</v>
      </c>
      <c r="F213" s="3">
        <f>vlookup(E213,IPEDS!$B$1:$I$6164,6,FALSE)</f>
        <v>1707</v>
      </c>
      <c r="G213" s="3" t="str">
        <f t="shared" si="1"/>
        <v>No Match</v>
      </c>
    </row>
    <row r="214" hidden="1">
      <c r="A214" s="1" t="s">
        <v>453</v>
      </c>
      <c r="B214" s="1" t="s">
        <v>22</v>
      </c>
      <c r="C214" s="1" t="s">
        <v>454</v>
      </c>
      <c r="D214" s="1" t="b">
        <v>0</v>
      </c>
      <c r="E214" s="3">
        <v>129215.0</v>
      </c>
      <c r="F214" s="3">
        <f>vlookup(E214,IPEDS!$B$1:$I$6164,6,FALSE)</f>
        <v>902</v>
      </c>
      <c r="G214" s="3" t="str">
        <f t="shared" si="1"/>
        <v>No Match</v>
      </c>
    </row>
    <row r="215" hidden="1">
      <c r="A215" s="1" t="s">
        <v>455</v>
      </c>
      <c r="B215" s="1" t="s">
        <v>22</v>
      </c>
      <c r="C215" s="1" t="s">
        <v>456</v>
      </c>
      <c r="D215" s="1" t="b">
        <v>0</v>
      </c>
      <c r="E215" s="3">
        <v>212674.0</v>
      </c>
      <c r="F215" s="3">
        <f>vlookup(E215,IPEDS!$B$1:$I$6164,6,FALSE)</f>
        <v>4213</v>
      </c>
      <c r="G215" s="3" t="str">
        <f t="shared" si="1"/>
        <v>No Match</v>
      </c>
    </row>
    <row r="216" hidden="1">
      <c r="A216" s="1" t="s">
        <v>457</v>
      </c>
      <c r="B216" s="1" t="s">
        <v>22</v>
      </c>
      <c r="C216" s="1" t="s">
        <v>458</v>
      </c>
      <c r="D216" s="1" t="b">
        <v>1</v>
      </c>
      <c r="E216" s="3">
        <v>211440.0</v>
      </c>
      <c r="F216" s="3">
        <f>vlookup(E216,IPEDS!$B$1:$I$6164,6,FALSE)</f>
        <v>4212</v>
      </c>
      <c r="G216" s="3" t="str">
        <f t="shared" si="1"/>
        <v>No Match</v>
      </c>
    </row>
    <row r="217" hidden="1">
      <c r="A217" s="1" t="s">
        <v>459</v>
      </c>
      <c r="B217" s="1" t="s">
        <v>22</v>
      </c>
      <c r="C217" s="1" t="s">
        <v>460</v>
      </c>
      <c r="D217" s="1" t="b">
        <v>1</v>
      </c>
      <c r="E217" s="3">
        <v>215062.0</v>
      </c>
      <c r="F217" s="3">
        <f>vlookup(E217,IPEDS!$B$1:$I$6164,6,FALSE)</f>
        <v>4203</v>
      </c>
      <c r="G217" s="3" t="str">
        <f t="shared" si="1"/>
        <v>No Match</v>
      </c>
    </row>
    <row r="218" hidden="1">
      <c r="A218" s="1" t="s">
        <v>461</v>
      </c>
      <c r="B218" s="1" t="s">
        <v>22</v>
      </c>
      <c r="C218" s="1" t="s">
        <v>462</v>
      </c>
      <c r="D218" s="1" t="b">
        <v>0</v>
      </c>
      <c r="E218" s="3">
        <v>163259.0</v>
      </c>
      <c r="F218" s="3">
        <f>vlookup(E218,IPEDS!$B$1:$I$6164,6,FALSE)</f>
        <v>2407</v>
      </c>
      <c r="G218" s="3" t="str">
        <f t="shared" si="1"/>
        <v>No Match</v>
      </c>
    </row>
    <row r="219" hidden="1">
      <c r="A219" s="1" t="s">
        <v>463</v>
      </c>
      <c r="B219" s="1" t="s">
        <v>119</v>
      </c>
      <c r="C219" s="1" t="s">
        <v>464</v>
      </c>
      <c r="D219" s="1" t="b">
        <v>0</v>
      </c>
      <c r="E219" s="3">
        <v>420723.0</v>
      </c>
      <c r="F219" s="3">
        <f>vlookup(E219,IPEDS!$B$1:$I$6164,6,FALSE)</f>
        <v>4101</v>
      </c>
      <c r="G219" s="3" t="str">
        <f t="shared" si="1"/>
        <v>No Match</v>
      </c>
    </row>
    <row r="220" hidden="1">
      <c r="A220" s="1" t="s">
        <v>465</v>
      </c>
      <c r="B220" s="1" t="s">
        <v>22</v>
      </c>
      <c r="C220" s="1" t="s">
        <v>466</v>
      </c>
      <c r="D220" s="1" t="b">
        <v>0</v>
      </c>
      <c r="E220" s="3">
        <v>164270.0</v>
      </c>
      <c r="F220" s="3">
        <f>vlookup(E220,IPEDS!$B$1:$I$6164,6,FALSE)</f>
        <v>2402</v>
      </c>
      <c r="G220" s="3" t="str">
        <f t="shared" si="1"/>
        <v>No Match</v>
      </c>
    </row>
    <row r="221" hidden="1">
      <c r="A221" s="1" t="s">
        <v>467</v>
      </c>
      <c r="B221" s="1" t="s">
        <v>22</v>
      </c>
      <c r="C221" s="1" t="s">
        <v>468</v>
      </c>
      <c r="D221" s="1" t="b">
        <v>0</v>
      </c>
      <c r="E221" s="3">
        <v>167631.0</v>
      </c>
      <c r="F221" s="3">
        <f>vlookup(E221,IPEDS!$B$1:$I$6164,6,FALSE)</f>
        <v>2507</v>
      </c>
      <c r="G221" s="3" t="str">
        <f t="shared" si="1"/>
        <v>No Match</v>
      </c>
    </row>
    <row r="222" hidden="1">
      <c r="A222" s="1" t="s">
        <v>469</v>
      </c>
      <c r="B222" s="1" t="s">
        <v>22</v>
      </c>
      <c r="C222" s="1" t="s">
        <v>470</v>
      </c>
      <c r="D222" s="1" t="b">
        <v>0</v>
      </c>
      <c r="E222" s="3">
        <v>162283.0</v>
      </c>
      <c r="F222" s="3">
        <f>vlookup(E222,IPEDS!$B$1:$I$6164,6,FALSE)</f>
        <v>2407</v>
      </c>
      <c r="G222" s="3" t="str">
        <f t="shared" si="1"/>
        <v>No Match</v>
      </c>
    </row>
    <row r="223" hidden="1">
      <c r="A223" s="1" t="s">
        <v>471</v>
      </c>
      <c r="B223" s="1" t="s">
        <v>22</v>
      </c>
      <c r="C223" s="1" t="s">
        <v>472</v>
      </c>
      <c r="D223" s="1" t="b">
        <v>0</v>
      </c>
      <c r="E223" s="3">
        <v>160977.0</v>
      </c>
      <c r="F223" s="3">
        <f>vlookup(E223,IPEDS!$B$1:$I$6164,6,FALSE)</f>
        <v>2302</v>
      </c>
      <c r="G223" s="3" t="str">
        <f t="shared" si="1"/>
        <v>No Match</v>
      </c>
    </row>
    <row r="224">
      <c r="A224" s="1" t="s">
        <v>473</v>
      </c>
      <c r="B224" s="1" t="s">
        <v>22</v>
      </c>
      <c r="C224" s="1" t="s">
        <v>474</v>
      </c>
      <c r="D224" s="1" t="b">
        <v>0</v>
      </c>
      <c r="E224" s="1">
        <v>148584.0</v>
      </c>
      <c r="F224" s="3">
        <f>vlookup(E224,IPEDS!$B$1:$I$6164,6,FALSE)</f>
        <v>1714</v>
      </c>
      <c r="G224" s="3" t="str">
        <f t="shared" si="1"/>
        <v>No Match</v>
      </c>
    </row>
    <row r="225">
      <c r="A225" s="1" t="s">
        <v>475</v>
      </c>
      <c r="B225" s="1" t="s">
        <v>22</v>
      </c>
      <c r="C225" s="1" t="s">
        <v>476</v>
      </c>
      <c r="D225" s="1" t="b">
        <v>0</v>
      </c>
      <c r="E225" s="1">
        <v>475565.0</v>
      </c>
      <c r="F225" s="3">
        <f>vlookup(E225,IPEDS!$B$1:$I$6164,6,FALSE)</f>
        <v>3612</v>
      </c>
      <c r="G225" s="3" t="str">
        <f t="shared" si="1"/>
        <v>No Match</v>
      </c>
    </row>
    <row r="226" hidden="1">
      <c r="A226" s="1" t="s">
        <v>477</v>
      </c>
      <c r="B226" s="1" t="s">
        <v>22</v>
      </c>
      <c r="C226" s="1" t="s">
        <v>478</v>
      </c>
      <c r="D226" s="1" t="b">
        <v>0</v>
      </c>
      <c r="E226" s="3">
        <v>168218.0</v>
      </c>
      <c r="F226" s="3">
        <f>vlookup(E226,IPEDS!$B$1:$I$6164,6,FALSE)</f>
        <v>2505</v>
      </c>
      <c r="G226" s="3" t="str">
        <f t="shared" si="1"/>
        <v>No Match</v>
      </c>
    </row>
    <row r="227" hidden="1">
      <c r="A227" s="1" t="s">
        <v>479</v>
      </c>
      <c r="B227" s="1" t="s">
        <v>19</v>
      </c>
      <c r="C227" s="1" t="s">
        <v>480</v>
      </c>
      <c r="D227" s="1" t="b">
        <v>0</v>
      </c>
      <c r="E227" s="3">
        <v>209065.0</v>
      </c>
      <c r="F227" s="3">
        <f>vlookup(E227,IPEDS!$B$1:$I$6164,6,FALSE)</f>
        <v>4106</v>
      </c>
      <c r="G227" s="3" t="str">
        <f t="shared" si="1"/>
        <v>No Match</v>
      </c>
    </row>
    <row r="228" hidden="1">
      <c r="A228" s="1" t="s">
        <v>481</v>
      </c>
      <c r="B228" s="1" t="s">
        <v>22</v>
      </c>
      <c r="C228" s="1" t="s">
        <v>482</v>
      </c>
      <c r="D228" s="1" t="b">
        <v>0</v>
      </c>
      <c r="E228" s="3">
        <v>235343.0</v>
      </c>
      <c r="F228" s="3">
        <f>vlookup(E228,IPEDS!$B$1:$I$6164,6,FALSE)</f>
        <v>5308</v>
      </c>
      <c r="G228" s="3" t="str">
        <f t="shared" si="1"/>
        <v>No Match</v>
      </c>
    </row>
    <row r="229" hidden="1">
      <c r="A229" s="1" t="s">
        <v>483</v>
      </c>
      <c r="B229" s="1" t="s">
        <v>22</v>
      </c>
      <c r="C229" s="1" t="s">
        <v>484</v>
      </c>
      <c r="D229" s="1" t="b">
        <v>0</v>
      </c>
      <c r="E229" s="3">
        <v>212009.0</v>
      </c>
      <c r="F229" s="3">
        <f>vlookup(E229,IPEDS!$B$1:$I$6164,6,FALSE)</f>
        <v>4210</v>
      </c>
      <c r="G229" s="3" t="str">
        <f t="shared" si="1"/>
        <v>No Match</v>
      </c>
    </row>
    <row r="230" hidden="1">
      <c r="A230" s="1" t="s">
        <v>485</v>
      </c>
      <c r="B230" s="1" t="s">
        <v>162</v>
      </c>
      <c r="C230" s="1" t="s">
        <v>486</v>
      </c>
      <c r="D230" s="1" t="b">
        <v>0</v>
      </c>
      <c r="E230" s="3">
        <v>145637.0</v>
      </c>
      <c r="F230" s="3">
        <f>vlookup(E230,IPEDS!$B$1:$I$6164,6,FALSE)</f>
        <v>1713</v>
      </c>
      <c r="G230" s="3" t="str">
        <f t="shared" si="1"/>
        <v>No Match</v>
      </c>
    </row>
    <row r="231" hidden="1">
      <c r="A231" s="1" t="s">
        <v>487</v>
      </c>
      <c r="B231" s="1" t="s">
        <v>22</v>
      </c>
      <c r="C231" s="1" t="s">
        <v>488</v>
      </c>
      <c r="D231" s="1" t="b">
        <v>0</v>
      </c>
      <c r="E231" s="3">
        <v>147776.0</v>
      </c>
      <c r="F231" s="3">
        <f>vlookup(E231,IPEDS!$B$1:$I$6164,6,FALSE)</f>
        <v>1705</v>
      </c>
      <c r="G231" s="3" t="str">
        <f t="shared" si="1"/>
        <v>No Match</v>
      </c>
    </row>
    <row r="232" hidden="1">
      <c r="A232" s="1" t="s">
        <v>489</v>
      </c>
      <c r="B232" s="1" t="s">
        <v>22</v>
      </c>
      <c r="C232" s="1" t="s">
        <v>490</v>
      </c>
      <c r="D232" s="1" t="b">
        <v>0</v>
      </c>
      <c r="E232" s="3">
        <v>163912.0</v>
      </c>
      <c r="F232" s="3">
        <f>vlookup(E232,IPEDS!$B$1:$I$6164,6,FALSE)</f>
        <v>2405</v>
      </c>
      <c r="G232" s="3" t="str">
        <f t="shared" si="1"/>
        <v>No Match</v>
      </c>
    </row>
    <row r="233" hidden="1">
      <c r="A233" s="1" t="s">
        <v>491</v>
      </c>
      <c r="B233" s="1" t="s">
        <v>22</v>
      </c>
      <c r="C233" s="1" t="s">
        <v>492</v>
      </c>
      <c r="D233" s="1" t="b">
        <v>0</v>
      </c>
      <c r="E233" s="3">
        <v>195304.0</v>
      </c>
      <c r="F233" s="3">
        <f>vlookup(E233,IPEDS!$B$1:$I$6164,6,FALSE)</f>
        <v>3616</v>
      </c>
      <c r="G233" s="3" t="str">
        <f t="shared" si="1"/>
        <v>No Match</v>
      </c>
    </row>
    <row r="234">
      <c r="A234" s="1" t="s">
        <v>493</v>
      </c>
      <c r="B234" s="1" t="s">
        <v>22</v>
      </c>
      <c r="C234" s="1" t="s">
        <v>494</v>
      </c>
      <c r="D234" s="1" t="b">
        <v>0</v>
      </c>
      <c r="E234" s="1">
        <v>167057.0</v>
      </c>
      <c r="F234" s="3">
        <f>vlookup(E234,IPEDS!$B$1:$I$6164,6,FALSE)</f>
        <v>2507</v>
      </c>
      <c r="G234" s="3" t="str">
        <f t="shared" si="1"/>
        <v>No Match</v>
      </c>
    </row>
    <row r="235" hidden="1">
      <c r="A235" s="1" t="s">
        <v>495</v>
      </c>
      <c r="B235" s="1" t="s">
        <v>22</v>
      </c>
      <c r="C235" s="1" t="s">
        <v>496</v>
      </c>
      <c r="D235" s="1" t="b">
        <v>0</v>
      </c>
      <c r="E235" s="3">
        <v>201548.0</v>
      </c>
      <c r="F235" s="3">
        <f>vlookup(E235,IPEDS!$B$1:$I$6164,6,FALSE)</f>
        <v>3903</v>
      </c>
      <c r="G235" s="3" t="str">
        <f t="shared" si="1"/>
        <v>No Match</v>
      </c>
    </row>
    <row r="236" hidden="1">
      <c r="A236" s="1" t="s">
        <v>497</v>
      </c>
      <c r="B236" s="1" t="s">
        <v>22</v>
      </c>
      <c r="C236" s="1" t="s">
        <v>498</v>
      </c>
      <c r="D236" s="1" t="b">
        <v>0</v>
      </c>
      <c r="E236" s="3">
        <v>167729.0</v>
      </c>
      <c r="F236" s="3">
        <f>vlookup(E236,IPEDS!$B$1:$I$6164,6,FALSE)</f>
        <v>2506</v>
      </c>
      <c r="G236" s="3" t="str">
        <f t="shared" si="1"/>
        <v>No Match</v>
      </c>
    </row>
    <row r="237" hidden="1">
      <c r="A237" s="1" t="s">
        <v>499</v>
      </c>
      <c r="B237" s="1" t="s">
        <v>22</v>
      </c>
      <c r="C237" s="1" t="s">
        <v>500</v>
      </c>
      <c r="D237" s="1" t="b">
        <v>0</v>
      </c>
      <c r="E237" s="3">
        <v>130989.0</v>
      </c>
      <c r="F237" s="3">
        <f>vlookup(E237,IPEDS!$B$1:$I$6164,6,FALSE)</f>
        <v>1000</v>
      </c>
      <c r="G237" s="3" t="str">
        <f t="shared" si="1"/>
        <v>No Match</v>
      </c>
    </row>
    <row r="238" hidden="1">
      <c r="A238" s="1" t="s">
        <v>501</v>
      </c>
      <c r="B238" s="1" t="s">
        <v>22</v>
      </c>
      <c r="C238" s="1" t="s">
        <v>502</v>
      </c>
      <c r="D238" s="1" t="b">
        <v>0</v>
      </c>
      <c r="E238" s="3">
        <v>168005.0</v>
      </c>
      <c r="F238" s="3">
        <f>vlookup(E238,IPEDS!$B$1:$I$6164,6,FALSE)</f>
        <v>2508</v>
      </c>
      <c r="G238" s="3" t="str">
        <f t="shared" si="1"/>
        <v>No Match</v>
      </c>
    </row>
    <row r="239" hidden="1">
      <c r="A239" s="1" t="s">
        <v>503</v>
      </c>
      <c r="B239" s="1" t="s">
        <v>22</v>
      </c>
      <c r="C239" s="1" t="s">
        <v>504</v>
      </c>
      <c r="D239" s="1" t="b">
        <v>0</v>
      </c>
      <c r="E239" s="3">
        <v>209825.0</v>
      </c>
      <c r="F239" s="3">
        <f>vlookup(E239,IPEDS!$B$1:$I$6164,6,FALSE)</f>
        <v>4103</v>
      </c>
      <c r="G239" s="3" t="str">
        <f t="shared" si="1"/>
        <v>No Match</v>
      </c>
    </row>
    <row r="240">
      <c r="A240" s="1" t="s">
        <v>505</v>
      </c>
      <c r="B240" s="1" t="s">
        <v>162</v>
      </c>
      <c r="C240" s="1" t="s">
        <v>506</v>
      </c>
      <c r="D240" s="1" t="b">
        <v>0</v>
      </c>
      <c r="E240" s="1">
        <v>110680.0</v>
      </c>
      <c r="F240" s="3">
        <f>vlookup(E240,IPEDS!$B$1:$I$6164,6,FALSE)</f>
        <v>650</v>
      </c>
      <c r="G240" s="3" t="str">
        <f t="shared" si="1"/>
        <v>No Match</v>
      </c>
    </row>
    <row r="241" hidden="1">
      <c r="A241" s="1" t="s">
        <v>507</v>
      </c>
      <c r="B241" s="1" t="s">
        <v>94</v>
      </c>
      <c r="C241" s="1" t="s">
        <v>508</v>
      </c>
      <c r="D241" s="1" t="b">
        <v>0</v>
      </c>
      <c r="E241" s="3">
        <v>182005.0</v>
      </c>
      <c r="F241" s="3">
        <f>vlookup(E241,IPEDS!$B$1:$I$6164,6,FALSE)</f>
        <v>3204</v>
      </c>
      <c r="G241" s="3" t="str">
        <f t="shared" si="1"/>
        <v>No Match</v>
      </c>
    </row>
    <row r="242">
      <c r="A242" s="1" t="s">
        <v>509</v>
      </c>
      <c r="B242" s="1" t="s">
        <v>22</v>
      </c>
      <c r="C242" s="1" t="s">
        <v>510</v>
      </c>
      <c r="D242" s="1" t="b">
        <v>0</v>
      </c>
      <c r="E242" s="1">
        <v>149587.0</v>
      </c>
      <c r="F242" s="3">
        <f>vlookup(E242,IPEDS!$B$1:$I$6164,6,FALSE)</f>
        <v>1713</v>
      </c>
      <c r="G242" s="3" t="str">
        <f t="shared" si="1"/>
        <v>No Match</v>
      </c>
    </row>
    <row r="243" hidden="1">
      <c r="A243" s="1" t="s">
        <v>511</v>
      </c>
      <c r="B243" s="1" t="s">
        <v>19</v>
      </c>
      <c r="C243" s="1" t="s">
        <v>512</v>
      </c>
      <c r="D243" s="1" t="b">
        <v>0</v>
      </c>
      <c r="E243" s="3">
        <v>102298.0</v>
      </c>
      <c r="F243" s="3">
        <f>vlookup(E243,IPEDS!$B$1:$I$6164,6,FALSE)</f>
        <v>103</v>
      </c>
      <c r="G243" s="3" t="str">
        <f t="shared" si="1"/>
        <v>No Match</v>
      </c>
    </row>
    <row r="244">
      <c r="A244" s="1" t="s">
        <v>513</v>
      </c>
      <c r="B244" s="1" t="s">
        <v>162</v>
      </c>
      <c r="C244" s="1" t="s">
        <v>514</v>
      </c>
      <c r="D244" s="1" t="b">
        <v>0</v>
      </c>
      <c r="E244" s="1">
        <v>195827.0</v>
      </c>
      <c r="F244" s="3">
        <f>vlookup(E244,IPEDS!$B$1:$I$6164,6,FALSE)</f>
        <v>3620</v>
      </c>
      <c r="G244" s="3" t="str">
        <f t="shared" si="1"/>
        <v>No Match</v>
      </c>
    </row>
    <row r="245" hidden="1">
      <c r="A245" s="1" t="s">
        <v>515</v>
      </c>
      <c r="B245" s="1" t="s">
        <v>516</v>
      </c>
      <c r="C245" s="1" t="s">
        <v>517</v>
      </c>
      <c r="D245" s="1" t="b">
        <v>0</v>
      </c>
      <c r="E245" s="3">
        <v>495192.0</v>
      </c>
      <c r="F245" s="3">
        <f>vlookup(E245,IPEDS!$B$1:$I$6164,6,FALSE)</f>
        <v>615</v>
      </c>
      <c r="G245" s="3" t="str">
        <f t="shared" si="1"/>
        <v>No Match</v>
      </c>
    </row>
    <row r="246" hidden="1">
      <c r="A246" s="1" t="s">
        <v>518</v>
      </c>
      <c r="B246" s="1" t="s">
        <v>22</v>
      </c>
      <c r="C246" s="1" t="s">
        <v>519</v>
      </c>
      <c r="D246" s="1" t="b">
        <v>0</v>
      </c>
      <c r="E246" s="3">
        <v>185590.0</v>
      </c>
      <c r="F246" s="3">
        <f>vlookup(E246,IPEDS!$B$1:$I$6164,6,FALSE)</f>
        <v>3411</v>
      </c>
      <c r="G246" s="3" t="str">
        <f t="shared" si="1"/>
        <v>No Match</v>
      </c>
    </row>
    <row r="247" hidden="1">
      <c r="A247" s="1" t="s">
        <v>520</v>
      </c>
      <c r="B247" s="1" t="s">
        <v>22</v>
      </c>
      <c r="C247" s="1" t="s">
        <v>521</v>
      </c>
      <c r="D247" s="1" t="b">
        <v>0</v>
      </c>
      <c r="E247" s="3">
        <v>166683.0</v>
      </c>
      <c r="F247" s="3">
        <f>vlookup(E247,IPEDS!$B$1:$I$6164,6,FALSE)</f>
        <v>2507</v>
      </c>
      <c r="G247" s="3" t="str">
        <f t="shared" si="1"/>
        <v>No Match</v>
      </c>
    </row>
    <row r="248" hidden="1">
      <c r="A248" s="1" t="s">
        <v>522</v>
      </c>
      <c r="B248" s="1" t="s">
        <v>22</v>
      </c>
      <c r="C248" s="1" t="s">
        <v>523</v>
      </c>
      <c r="D248" s="1" t="b">
        <v>0</v>
      </c>
      <c r="E248" s="3">
        <v>203535.0</v>
      </c>
      <c r="F248" s="3">
        <f>vlookup(E248,IPEDS!$B$1:$I$6164,6,FALSE)</f>
        <v>3912</v>
      </c>
      <c r="G248" s="3" t="str">
        <f t="shared" si="1"/>
        <v>No Match</v>
      </c>
    </row>
    <row r="249" hidden="1">
      <c r="A249" s="1" t="s">
        <v>524</v>
      </c>
      <c r="B249" s="1" t="s">
        <v>22</v>
      </c>
      <c r="C249" s="1" t="s">
        <v>525</v>
      </c>
      <c r="D249" s="1" t="b">
        <v>1</v>
      </c>
      <c r="E249" s="3">
        <v>190415.0</v>
      </c>
      <c r="F249" s="3">
        <f>vlookup(E249,IPEDS!$B$1:$I$6164,6,FALSE)</f>
        <v>3619</v>
      </c>
      <c r="G249" s="3" t="str">
        <f t="shared" si="1"/>
        <v>No Match</v>
      </c>
    </row>
    <row r="250" hidden="1">
      <c r="A250" s="1" t="s">
        <v>526</v>
      </c>
      <c r="B250" s="1" t="s">
        <v>19</v>
      </c>
      <c r="C250" s="1" t="s">
        <v>527</v>
      </c>
      <c r="D250" s="1" t="b">
        <v>0</v>
      </c>
      <c r="E250" s="3">
        <v>146481.0</v>
      </c>
      <c r="F250" s="3">
        <f>vlookup(E250,IPEDS!$B$1:$I$6164,6,FALSE)</f>
        <v>1710</v>
      </c>
      <c r="G250" s="3" t="str">
        <f t="shared" si="1"/>
        <v>No Match</v>
      </c>
    </row>
    <row r="251" hidden="1">
      <c r="A251" s="1" t="s">
        <v>528</v>
      </c>
      <c r="B251" s="1" t="s">
        <v>22</v>
      </c>
      <c r="C251" s="1" t="s">
        <v>529</v>
      </c>
      <c r="D251" s="1" t="b">
        <v>0</v>
      </c>
      <c r="E251" s="3">
        <v>194310.0</v>
      </c>
      <c r="F251" s="3">
        <f>vlookup(E251,IPEDS!$B$1:$I$6164,6,FALSE)</f>
        <v>3610</v>
      </c>
      <c r="G251" s="3" t="str">
        <f t="shared" si="1"/>
        <v>No Match</v>
      </c>
    </row>
    <row r="252" hidden="1">
      <c r="A252" s="1" t="s">
        <v>530</v>
      </c>
      <c r="B252" s="1" t="s">
        <v>22</v>
      </c>
      <c r="C252" s="1" t="s">
        <v>531</v>
      </c>
      <c r="D252" s="1" t="b">
        <v>0</v>
      </c>
      <c r="E252" s="3">
        <v>168148.0</v>
      </c>
      <c r="F252" s="3">
        <f>vlookup(E252,IPEDS!$B$1:$I$6164,6,FALSE)</f>
        <v>2505</v>
      </c>
      <c r="G252" s="3" t="str">
        <f t="shared" si="1"/>
        <v>No Match</v>
      </c>
    </row>
    <row r="253" hidden="1">
      <c r="A253" s="1" t="s">
        <v>532</v>
      </c>
      <c r="B253" s="1" t="s">
        <v>22</v>
      </c>
      <c r="C253" s="1" t="s">
        <v>533</v>
      </c>
      <c r="D253" s="1" t="b">
        <v>0</v>
      </c>
      <c r="E253" s="3">
        <v>113634.0</v>
      </c>
      <c r="F253" s="3">
        <f>vlookup(E253,IPEDS!$B$1:$I$6164,6,FALSE)</f>
        <v>610</v>
      </c>
      <c r="G253" s="3" t="str">
        <f t="shared" si="1"/>
        <v>No Match</v>
      </c>
    </row>
    <row r="254" hidden="1">
      <c r="A254" s="1" t="s">
        <v>534</v>
      </c>
      <c r="B254" s="1" t="s">
        <v>162</v>
      </c>
      <c r="C254" s="1" t="s">
        <v>535</v>
      </c>
      <c r="D254" s="1" t="b">
        <v>0</v>
      </c>
      <c r="E254" s="3">
        <v>114831.0</v>
      </c>
      <c r="F254" s="3">
        <f>vlookup(E254,IPEDS!$B$1:$I$6164,6,FALSE)</f>
        <v>616</v>
      </c>
      <c r="G254" s="3" t="str">
        <f t="shared" si="1"/>
        <v>No Match</v>
      </c>
    </row>
    <row r="255">
      <c r="A255" s="1" t="s">
        <v>536</v>
      </c>
      <c r="B255" s="1" t="s">
        <v>162</v>
      </c>
      <c r="C255" s="1" t="s">
        <v>537</v>
      </c>
      <c r="D255" s="1" t="b">
        <v>0</v>
      </c>
      <c r="E255" s="1">
        <v>377564.0</v>
      </c>
      <c r="F255" s="3">
        <f>vlookup(E255,IPEDS!$B$1:$I$6164,6,FALSE)</f>
        <v>5306</v>
      </c>
      <c r="G255" s="3" t="str">
        <f t="shared" si="1"/>
        <v>No Match</v>
      </c>
    </row>
    <row r="256">
      <c r="A256" s="1" t="s">
        <v>538</v>
      </c>
      <c r="B256" s="1" t="s">
        <v>162</v>
      </c>
      <c r="C256" s="1" t="s">
        <v>539</v>
      </c>
      <c r="D256" s="1" t="b">
        <v>0</v>
      </c>
      <c r="E256" s="1">
        <v>110714.0</v>
      </c>
      <c r="F256" s="3">
        <f>vlookup(E256,IPEDS!$B$1:$I$6164,6,FALSE)</f>
        <v>619</v>
      </c>
      <c r="G256" s="3" t="str">
        <f t="shared" si="1"/>
        <v>No Match</v>
      </c>
    </row>
    <row r="257" hidden="1">
      <c r="A257" s="1" t="s">
        <v>540</v>
      </c>
      <c r="B257" s="1" t="s">
        <v>22</v>
      </c>
      <c r="C257" s="1" t="s">
        <v>541</v>
      </c>
      <c r="D257" s="1" t="b">
        <v>0</v>
      </c>
      <c r="E257" s="3">
        <v>164924.0</v>
      </c>
      <c r="F257" s="3">
        <f>vlookup(E257,IPEDS!$B$1:$I$6164,6,FALSE)</f>
        <v>2504</v>
      </c>
      <c r="G257" s="3" t="str">
        <f t="shared" si="1"/>
        <v>No Match</v>
      </c>
    </row>
    <row r="258" hidden="1">
      <c r="A258" s="1" t="s">
        <v>542</v>
      </c>
      <c r="B258" s="1" t="s">
        <v>22</v>
      </c>
      <c r="C258" s="1" t="s">
        <v>543</v>
      </c>
      <c r="D258" s="1" t="b">
        <v>0</v>
      </c>
      <c r="E258" s="3">
        <v>192323.0</v>
      </c>
      <c r="F258" s="3">
        <f>vlookup(E258,IPEDS!$B$1:$I$6164,6,FALSE)</f>
        <v>3622</v>
      </c>
      <c r="G258" s="3" t="str">
        <f t="shared" si="1"/>
        <v>No Match</v>
      </c>
    </row>
    <row r="259">
      <c r="A259" s="1" t="s">
        <v>544</v>
      </c>
      <c r="B259" s="1" t="s">
        <v>22</v>
      </c>
      <c r="C259" s="1" t="s">
        <v>545</v>
      </c>
      <c r="D259" s="1" t="b">
        <v>0</v>
      </c>
      <c r="E259" s="1">
        <v>193292.0</v>
      </c>
      <c r="F259" s="3">
        <f>vlookup(E259,IPEDS!$B$1:$I$6164,6,FALSE)</f>
        <v>3604</v>
      </c>
      <c r="G259" s="3" t="str">
        <f t="shared" si="1"/>
        <v>No Match</v>
      </c>
    </row>
    <row r="260" hidden="1">
      <c r="A260" s="1" t="s">
        <v>546</v>
      </c>
      <c r="B260" s="1" t="s">
        <v>22</v>
      </c>
      <c r="C260" s="1" t="s">
        <v>547</v>
      </c>
      <c r="D260" s="1" t="b">
        <v>0</v>
      </c>
      <c r="E260" s="3">
        <v>163851.0</v>
      </c>
      <c r="F260" s="3">
        <f>vlookup(E260,IPEDS!$B$1:$I$6164,6,FALSE)</f>
        <v>2401</v>
      </c>
      <c r="G260" s="3" t="str">
        <f t="shared" si="1"/>
        <v>No Match</v>
      </c>
    </row>
    <row r="261">
      <c r="A261" s="1" t="s">
        <v>548</v>
      </c>
      <c r="B261" s="1" t="s">
        <v>22</v>
      </c>
      <c r="C261" s="1" t="s">
        <v>549</v>
      </c>
      <c r="D261" s="1" t="b">
        <v>0</v>
      </c>
      <c r="E261" s="1">
        <v>166656.0</v>
      </c>
      <c r="F261" s="3">
        <f>vlookup(E261,IPEDS!$B$1:$I$6164,6,FALSE)</f>
        <v>2507</v>
      </c>
      <c r="G261" s="3" t="str">
        <f t="shared" si="1"/>
        <v>No Match</v>
      </c>
    </row>
    <row r="262" hidden="1">
      <c r="A262" s="1" t="s">
        <v>550</v>
      </c>
      <c r="B262" s="1" t="s">
        <v>19</v>
      </c>
      <c r="C262" s="1" t="s">
        <v>551</v>
      </c>
      <c r="D262" s="1" t="b">
        <v>0</v>
      </c>
      <c r="E262" s="3">
        <v>165015.0</v>
      </c>
      <c r="F262" s="3">
        <f>vlookup(E262,IPEDS!$B$1:$I$6164,6,FALSE)</f>
        <v>2505</v>
      </c>
      <c r="G262" s="3" t="str">
        <f t="shared" si="1"/>
        <v>No Match</v>
      </c>
    </row>
    <row r="263" hidden="1">
      <c r="A263" s="1" t="s">
        <v>552</v>
      </c>
      <c r="B263" s="1" t="s">
        <v>22</v>
      </c>
      <c r="C263" s="1" t="s">
        <v>553</v>
      </c>
      <c r="D263" s="1" t="b">
        <v>0</v>
      </c>
      <c r="E263" s="3">
        <v>157818.0</v>
      </c>
      <c r="F263" s="3">
        <f>vlookup(E263,IPEDS!$B$1:$I$6164,6,FALSE)</f>
        <v>2106</v>
      </c>
      <c r="G263" s="3" t="str">
        <f t="shared" si="1"/>
        <v>No Match</v>
      </c>
    </row>
    <row r="264" hidden="1">
      <c r="A264" s="1" t="s">
        <v>554</v>
      </c>
      <c r="B264" s="1" t="s">
        <v>22</v>
      </c>
      <c r="C264" s="1" t="s">
        <v>555</v>
      </c>
      <c r="D264" s="1" t="b">
        <v>0</v>
      </c>
      <c r="E264" s="3">
        <v>127653.0</v>
      </c>
      <c r="F264" s="3">
        <f>vlookup(E264,IPEDS!$B$1:$I$6164,6,FALSE)</f>
        <v>802</v>
      </c>
      <c r="G264" s="3" t="str">
        <f t="shared" si="1"/>
        <v>No Match</v>
      </c>
    </row>
    <row r="265" hidden="1">
      <c r="A265" s="1" t="s">
        <v>556</v>
      </c>
      <c r="B265" s="1" t="s">
        <v>22</v>
      </c>
      <c r="C265" s="1" t="s">
        <v>557</v>
      </c>
      <c r="D265" s="1" t="b">
        <v>0</v>
      </c>
      <c r="E265" s="3">
        <v>195049.0</v>
      </c>
      <c r="F265" s="3">
        <f>vlookup(E265,IPEDS!$B$1:$I$6164,6,FALSE)</f>
        <v>3612</v>
      </c>
      <c r="G265" s="3" t="str">
        <f t="shared" si="1"/>
        <v>No Match</v>
      </c>
    </row>
    <row r="266" hidden="1">
      <c r="A266" s="1" t="s">
        <v>558</v>
      </c>
      <c r="B266" s="1" t="s">
        <v>22</v>
      </c>
      <c r="C266" s="1" t="s">
        <v>559</v>
      </c>
      <c r="D266" s="1" t="b">
        <v>0</v>
      </c>
      <c r="E266" s="3">
        <v>185828.0</v>
      </c>
      <c r="F266" s="3">
        <f>vlookup(E266,IPEDS!$B$1:$I$6164,6,FALSE)</f>
        <v>3410</v>
      </c>
      <c r="G266" s="3" t="str">
        <f t="shared" si="1"/>
        <v>No Match</v>
      </c>
    </row>
    <row r="267" hidden="1">
      <c r="A267" s="1" t="s">
        <v>560</v>
      </c>
      <c r="B267" s="1" t="s">
        <v>22</v>
      </c>
      <c r="C267" s="1" t="s">
        <v>561</v>
      </c>
      <c r="D267" s="1" t="b">
        <v>0</v>
      </c>
      <c r="E267" s="3">
        <v>125471.0</v>
      </c>
      <c r="F267" s="3">
        <f>vlookup(E267,IPEDS!$B$1:$I$6164,6,FALSE)</f>
        <v>637</v>
      </c>
      <c r="G267" s="3" t="str">
        <f t="shared" si="1"/>
        <v>No Match</v>
      </c>
    </row>
    <row r="268" hidden="1">
      <c r="A268" s="1" t="s">
        <v>562</v>
      </c>
      <c r="B268" s="1" t="s">
        <v>22</v>
      </c>
      <c r="C268" s="1" t="s">
        <v>563</v>
      </c>
      <c r="D268" s="1" t="b">
        <v>0</v>
      </c>
      <c r="E268" s="3">
        <v>190983.0</v>
      </c>
      <c r="F268" s="3">
        <f>vlookup(E268,IPEDS!$B$1:$I$6164,6,FALSE)</f>
        <v>3623</v>
      </c>
      <c r="G268" s="3" t="str">
        <f t="shared" si="1"/>
        <v>No Match</v>
      </c>
    </row>
    <row r="269" hidden="1">
      <c r="A269" s="1" t="s">
        <v>564</v>
      </c>
      <c r="B269" s="1" t="s">
        <v>22</v>
      </c>
      <c r="C269" s="1" t="s">
        <v>565</v>
      </c>
      <c r="D269" s="1" t="b">
        <v>0</v>
      </c>
      <c r="E269" s="3">
        <v>184348.0</v>
      </c>
      <c r="F269" s="3">
        <f>vlookup(E269,IPEDS!$B$1:$I$6164,6,FALSE)</f>
        <v>3411</v>
      </c>
      <c r="G269" s="3" t="str">
        <f t="shared" si="1"/>
        <v>No Match</v>
      </c>
    </row>
    <row r="270" hidden="1">
      <c r="A270" s="1" t="s">
        <v>566</v>
      </c>
      <c r="B270" s="1" t="s">
        <v>22</v>
      </c>
      <c r="C270" s="1" t="s">
        <v>567</v>
      </c>
      <c r="D270" s="1" t="b">
        <v>0</v>
      </c>
      <c r="E270" s="3">
        <v>223232.0</v>
      </c>
      <c r="F270" s="3">
        <f>vlookup(E270,IPEDS!$B$1:$I$6164,6,FALSE)</f>
        <v>4817</v>
      </c>
      <c r="G270" s="3" t="str">
        <f t="shared" si="1"/>
        <v>No Match</v>
      </c>
    </row>
    <row r="271" hidden="1">
      <c r="A271" s="1" t="s">
        <v>568</v>
      </c>
      <c r="B271" s="1" t="s">
        <v>22</v>
      </c>
      <c r="C271" s="1" t="s">
        <v>569</v>
      </c>
      <c r="D271" s="1" t="b">
        <v>0</v>
      </c>
      <c r="E271" s="3">
        <v>213826.0</v>
      </c>
      <c r="F271" s="3">
        <f>vlookup(E271,IPEDS!$B$1:$I$6164,6,FALSE)</f>
        <v>4208</v>
      </c>
      <c r="G271" s="3" t="str">
        <f t="shared" si="1"/>
        <v>No Match</v>
      </c>
    </row>
    <row r="272" hidden="1">
      <c r="A272" s="1" t="s">
        <v>570</v>
      </c>
      <c r="B272" s="1" t="s">
        <v>22</v>
      </c>
      <c r="C272" s="1" t="s">
        <v>571</v>
      </c>
      <c r="D272" s="1" t="b">
        <v>0</v>
      </c>
      <c r="E272" s="3">
        <v>164748.0</v>
      </c>
      <c r="F272" s="3">
        <f>vlookup(E272,IPEDS!$B$1:$I$6164,6,FALSE)</f>
        <v>2507</v>
      </c>
      <c r="G272" s="3" t="str">
        <f t="shared" si="1"/>
        <v>No Match</v>
      </c>
    </row>
    <row r="273">
      <c r="A273" s="1" t="s">
        <v>572</v>
      </c>
      <c r="B273" s="1" t="s">
        <v>22</v>
      </c>
      <c r="C273" s="1" t="s">
        <v>573</v>
      </c>
      <c r="D273" s="1" t="b">
        <v>0</v>
      </c>
      <c r="E273" s="1">
        <v>190558.0</v>
      </c>
      <c r="F273" s="3">
        <f>vlookup(E273,IPEDS!$B$1:$I$6164,6,FALSE)</f>
        <v>3611</v>
      </c>
      <c r="G273" s="3" t="str">
        <f t="shared" si="1"/>
        <v>No Match</v>
      </c>
    </row>
    <row r="274" hidden="1">
      <c r="A274" s="1" t="s">
        <v>574</v>
      </c>
      <c r="B274" s="1" t="s">
        <v>22</v>
      </c>
      <c r="C274" s="1" t="s">
        <v>575</v>
      </c>
      <c r="D274" s="1" t="b">
        <v>0</v>
      </c>
      <c r="E274" s="3">
        <v>148405.0</v>
      </c>
      <c r="F274" s="3">
        <f>vlookup(E274,IPEDS!$B$1:$I$6164,6,FALSE)</f>
        <v>1717</v>
      </c>
      <c r="G274" s="3" t="str">
        <f t="shared" si="1"/>
        <v>No Match</v>
      </c>
    </row>
    <row r="275">
      <c r="A275" s="1" t="s">
        <v>576</v>
      </c>
      <c r="B275" s="1" t="s">
        <v>162</v>
      </c>
      <c r="C275" s="1" t="s">
        <v>577</v>
      </c>
      <c r="D275" s="1" t="b">
        <v>0</v>
      </c>
      <c r="E275" s="1">
        <v>110635.0</v>
      </c>
      <c r="F275" s="3">
        <f>vlookup(E275,IPEDS!$B$1:$I$6164,6,FALSE)</f>
        <v>612</v>
      </c>
      <c r="G275" s="3" t="str">
        <f t="shared" si="1"/>
        <v>No Match</v>
      </c>
    </row>
    <row r="276" hidden="1">
      <c r="A276" s="1" t="s">
        <v>578</v>
      </c>
      <c r="B276" s="1" t="s">
        <v>22</v>
      </c>
      <c r="C276" s="1" t="s">
        <v>579</v>
      </c>
      <c r="D276" s="1" t="b">
        <v>0</v>
      </c>
      <c r="E276" s="3">
        <v>196121.0</v>
      </c>
      <c r="F276" s="3">
        <f>vlookup(E276,IPEDS!$B$1:$I$6164,6,FALSE)</f>
        <v>3625</v>
      </c>
      <c r="G276" s="3" t="str">
        <f t="shared" si="1"/>
        <v>No Match</v>
      </c>
    </row>
    <row r="277" hidden="1">
      <c r="A277" s="1" t="s">
        <v>580</v>
      </c>
      <c r="B277" s="1" t="s">
        <v>22</v>
      </c>
      <c r="C277" s="1" t="s">
        <v>581</v>
      </c>
      <c r="D277" s="1" t="b">
        <v>0</v>
      </c>
      <c r="E277" s="3">
        <v>129367.0</v>
      </c>
      <c r="F277" s="3">
        <f>vlookup(E277,IPEDS!$B$1:$I$6164,6,FALSE)</f>
        <v>901</v>
      </c>
      <c r="G277" s="3" t="str">
        <f t="shared" si="1"/>
        <v>No Match</v>
      </c>
    </row>
    <row r="278" hidden="1">
      <c r="A278" s="1" t="s">
        <v>582</v>
      </c>
      <c r="B278" s="1" t="s">
        <v>22</v>
      </c>
      <c r="C278" s="1" t="s">
        <v>583</v>
      </c>
      <c r="D278" s="1" t="b">
        <v>0</v>
      </c>
      <c r="E278" s="3">
        <v>196103.0</v>
      </c>
      <c r="F278" s="3">
        <f>vlookup(E278,IPEDS!$B$1:$I$6164,6,FALSE)</f>
        <v>3622</v>
      </c>
      <c r="G278" s="3" t="str">
        <f t="shared" si="1"/>
        <v>No Match</v>
      </c>
    </row>
    <row r="279" hidden="1">
      <c r="A279" s="1" t="s">
        <v>584</v>
      </c>
      <c r="B279" s="1" t="s">
        <v>22</v>
      </c>
      <c r="C279" s="1" t="s">
        <v>585</v>
      </c>
      <c r="D279" s="1" t="b">
        <v>0</v>
      </c>
      <c r="E279" s="3">
        <v>122597.0</v>
      </c>
      <c r="F279" s="3">
        <f>vlookup(E279,IPEDS!$B$1:$I$6164,6,FALSE)</f>
        <v>611</v>
      </c>
      <c r="G279" s="3" t="str">
        <f t="shared" si="1"/>
        <v>No Match</v>
      </c>
    </row>
    <row r="280">
      <c r="A280" s="1" t="s">
        <v>586</v>
      </c>
      <c r="B280" s="1" t="s">
        <v>22</v>
      </c>
      <c r="C280" s="1" t="s">
        <v>587</v>
      </c>
      <c r="D280" s="1" t="b">
        <v>0</v>
      </c>
      <c r="E280" s="1">
        <v>149240.0</v>
      </c>
      <c r="F280" s="3">
        <f>vlookup(E280,IPEDS!$B$1:$I$6164,6,FALSE)</f>
        <v>1712</v>
      </c>
      <c r="G280" s="3" t="str">
        <f t="shared" si="1"/>
        <v>No Match</v>
      </c>
    </row>
    <row r="281" hidden="1">
      <c r="A281" s="1" t="s">
        <v>588</v>
      </c>
      <c r="B281" s="1" t="s">
        <v>22</v>
      </c>
      <c r="C281" s="1" t="s">
        <v>589</v>
      </c>
      <c r="D281" s="1" t="b">
        <v>0</v>
      </c>
      <c r="E281" s="3">
        <v>148487.0</v>
      </c>
      <c r="F281" s="3">
        <f>vlookup(E281,IPEDS!$B$1:$I$6164,6,FALSE)</f>
        <v>1707</v>
      </c>
      <c r="G281" s="3" t="str">
        <f t="shared" si="1"/>
        <v>No Match</v>
      </c>
    </row>
    <row r="282" hidden="1">
      <c r="A282" s="1" t="s">
        <v>590</v>
      </c>
      <c r="B282" s="1" t="s">
        <v>22</v>
      </c>
      <c r="C282" s="1" t="s">
        <v>591</v>
      </c>
      <c r="D282" s="1" t="b">
        <v>0</v>
      </c>
      <c r="E282" s="3">
        <v>168430.0</v>
      </c>
      <c r="F282" s="3">
        <f>vlookup(E282,IPEDS!$B$1:$I$6164,6,FALSE)</f>
        <v>2502</v>
      </c>
      <c r="G282" s="3" t="str">
        <f t="shared" si="1"/>
        <v>No Match</v>
      </c>
    </row>
    <row r="283" hidden="1">
      <c r="A283" s="1" t="s">
        <v>592</v>
      </c>
      <c r="B283" s="1" t="s">
        <v>22</v>
      </c>
      <c r="C283" s="1" t="s">
        <v>593</v>
      </c>
      <c r="D283" s="1" t="b">
        <v>1</v>
      </c>
      <c r="E283" s="3">
        <v>168342.0</v>
      </c>
      <c r="F283" s="3">
        <f>vlookup(E283,IPEDS!$B$1:$I$6164,6,FALSE)</f>
        <v>2501</v>
      </c>
      <c r="G283" s="3" t="str">
        <f t="shared" si="1"/>
        <v>No Match</v>
      </c>
    </row>
    <row r="284" hidden="1">
      <c r="A284" s="1" t="s">
        <v>594</v>
      </c>
      <c r="B284" s="1" t="s">
        <v>22</v>
      </c>
      <c r="C284" s="1" t="s">
        <v>595</v>
      </c>
      <c r="D284" s="1" t="b">
        <v>0</v>
      </c>
      <c r="E284" s="3">
        <v>195030.0</v>
      </c>
      <c r="F284" s="3">
        <f>vlookup(E284,IPEDS!$B$1:$I$6164,6,FALSE)</f>
        <v>3625</v>
      </c>
      <c r="G284" s="3" t="str">
        <f t="shared" si="1"/>
        <v>No Match</v>
      </c>
    </row>
    <row r="285">
      <c r="A285" s="1" t="s">
        <v>596</v>
      </c>
      <c r="B285" s="1" t="s">
        <v>22</v>
      </c>
      <c r="C285" s="1" t="s">
        <v>597</v>
      </c>
      <c r="D285" s="1" t="b">
        <v>0</v>
      </c>
      <c r="E285" s="1">
        <v>190673.0</v>
      </c>
      <c r="F285" s="3">
        <f>vlookup(E285,IPEDS!$B$1:$I$6164,6,FALSE)</f>
        <v>3606</v>
      </c>
      <c r="G285" s="3" t="str">
        <f t="shared" si="1"/>
        <v>No Match</v>
      </c>
    </row>
    <row r="286" hidden="1">
      <c r="A286" s="1" t="s">
        <v>598</v>
      </c>
      <c r="B286" s="1" t="s">
        <v>22</v>
      </c>
      <c r="C286" s="1" t="s">
        <v>599</v>
      </c>
      <c r="D286" s="1" t="b">
        <v>0</v>
      </c>
      <c r="E286" s="3">
        <v>238661.0</v>
      </c>
      <c r="F286" s="3">
        <f>vlookup(E286,IPEDS!$B$1:$I$6164,6,FALSE)</f>
        <v>5502</v>
      </c>
      <c r="G286" s="3" t="str">
        <f t="shared" si="1"/>
        <v>No Match</v>
      </c>
    </row>
    <row r="287" hidden="1">
      <c r="A287" s="1" t="s">
        <v>600</v>
      </c>
      <c r="B287" s="1" t="s">
        <v>22</v>
      </c>
      <c r="C287" s="1" t="s">
        <v>601</v>
      </c>
      <c r="D287" s="1" t="b">
        <v>0</v>
      </c>
      <c r="E287" s="3">
        <v>170082.0</v>
      </c>
      <c r="F287" s="3">
        <f>vlookup(E287,IPEDS!$B$1:$I$6164,6,FALSE)</f>
        <v>2603</v>
      </c>
      <c r="G287" s="3" t="str">
        <f t="shared" si="1"/>
        <v>No Match</v>
      </c>
    </row>
    <row r="288" hidden="1">
      <c r="A288" s="1" t="s">
        <v>602</v>
      </c>
      <c r="B288" s="1" t="s">
        <v>22</v>
      </c>
      <c r="C288" s="1" t="s">
        <v>603</v>
      </c>
      <c r="D288" s="1" t="b">
        <v>0</v>
      </c>
      <c r="E288" s="3">
        <v>123165.0</v>
      </c>
      <c r="F288" s="3">
        <f>vlookup(E288,IPEDS!$B$1:$I$6164,6,FALSE)</f>
        <v>628</v>
      </c>
      <c r="G288" s="3" t="str">
        <f t="shared" si="1"/>
        <v>No Match</v>
      </c>
    </row>
    <row r="289">
      <c r="A289" s="1" t="s">
        <v>604</v>
      </c>
      <c r="B289" s="1" t="s">
        <v>22</v>
      </c>
      <c r="C289" s="1" t="s">
        <v>605</v>
      </c>
      <c r="D289" s="1" t="b">
        <v>0</v>
      </c>
      <c r="E289" s="1">
        <v>215929.0</v>
      </c>
      <c r="F289" s="3">
        <f>vlookup(E289,IPEDS!$B$1:$I$6164,6,FALSE)</f>
        <v>4208</v>
      </c>
      <c r="G289" s="3" t="str">
        <f t="shared" si="1"/>
        <v>No Match</v>
      </c>
    </row>
    <row r="290" hidden="1">
      <c r="A290" s="1" t="s">
        <v>606</v>
      </c>
      <c r="B290" s="1" t="s">
        <v>22</v>
      </c>
      <c r="C290" s="1" t="s">
        <v>607</v>
      </c>
      <c r="D290" s="1" t="b">
        <v>0</v>
      </c>
      <c r="E290" s="3">
        <v>153269.0</v>
      </c>
      <c r="F290" s="3">
        <f>vlookup(E290,IPEDS!$B$1:$I$6164,6,FALSE)</f>
        <v>1903</v>
      </c>
      <c r="G290" s="3" t="str">
        <f t="shared" si="1"/>
        <v>No Match</v>
      </c>
    </row>
    <row r="291" hidden="1">
      <c r="A291" s="1" t="s">
        <v>608</v>
      </c>
      <c r="B291" s="1" t="s">
        <v>22</v>
      </c>
      <c r="C291" s="1" t="s">
        <v>609</v>
      </c>
      <c r="D291" s="1" t="b">
        <v>0</v>
      </c>
      <c r="E291" s="3">
        <v>120184.0</v>
      </c>
      <c r="F291" s="3">
        <f>vlookup(E291,IPEDS!$B$1:$I$6164,6,FALSE)</f>
        <v>615</v>
      </c>
      <c r="G291" s="3" t="str">
        <f t="shared" si="1"/>
        <v>No Match</v>
      </c>
    </row>
    <row r="292">
      <c r="A292" s="1" t="s">
        <v>610</v>
      </c>
      <c r="B292" s="1" t="s">
        <v>22</v>
      </c>
      <c r="C292" s="1" t="s">
        <v>611</v>
      </c>
      <c r="D292" s="1" t="b">
        <v>0</v>
      </c>
      <c r="E292" s="1">
        <v>190600.0</v>
      </c>
      <c r="F292" s="3">
        <f>vlookup(E292,IPEDS!$B$1:$I$6164,6,FALSE)</f>
        <v>3612</v>
      </c>
      <c r="G292" s="3" t="str">
        <f t="shared" si="1"/>
        <v>No Match</v>
      </c>
    </row>
    <row r="293">
      <c r="A293" s="1" t="s">
        <v>612</v>
      </c>
      <c r="B293" s="1" t="s">
        <v>162</v>
      </c>
      <c r="C293" s="1" t="s">
        <v>613</v>
      </c>
      <c r="D293" s="1" t="b">
        <v>0</v>
      </c>
      <c r="E293" s="1">
        <v>190035.0</v>
      </c>
      <c r="F293" s="3">
        <f>vlookup(E293,IPEDS!$B$1:$I$6164,6,FALSE)</f>
        <v>3612</v>
      </c>
      <c r="G293" s="3" t="str">
        <f t="shared" si="1"/>
        <v>No Match</v>
      </c>
    </row>
    <row r="294" hidden="1">
      <c r="A294" s="1" t="s">
        <v>614</v>
      </c>
      <c r="B294" s="1" t="s">
        <v>22</v>
      </c>
      <c r="C294" s="1" t="s">
        <v>615</v>
      </c>
      <c r="D294" s="1" t="b">
        <v>0</v>
      </c>
      <c r="E294" s="3">
        <v>234669.0</v>
      </c>
      <c r="F294" s="3">
        <f>vlookup(E294,IPEDS!$B$1:$I$6164,6,FALSE)</f>
        <v>5309</v>
      </c>
      <c r="G294" s="3" t="str">
        <f t="shared" si="1"/>
        <v>No Match</v>
      </c>
    </row>
    <row r="295">
      <c r="A295" s="1" t="s">
        <v>616</v>
      </c>
      <c r="B295" s="1" t="s">
        <v>162</v>
      </c>
      <c r="C295" s="1" t="s">
        <v>617</v>
      </c>
      <c r="D295" s="1" t="b">
        <v>1</v>
      </c>
      <c r="E295" s="1">
        <v>110644.0</v>
      </c>
      <c r="F295" s="3">
        <f>vlookup(E295,IPEDS!$B$1:$I$6164,6,FALSE)</f>
        <v>604</v>
      </c>
      <c r="G295" s="3" t="str">
        <f t="shared" si="1"/>
        <v>No Match</v>
      </c>
    </row>
    <row r="296" hidden="1">
      <c r="A296" s="1" t="s">
        <v>618</v>
      </c>
      <c r="B296" s="1" t="s">
        <v>22</v>
      </c>
      <c r="C296" s="1" t="s">
        <v>619</v>
      </c>
      <c r="D296" s="1" t="b">
        <v>0</v>
      </c>
      <c r="E296" s="3">
        <v>206589.0</v>
      </c>
      <c r="F296" s="3">
        <f>vlookup(E296,IPEDS!$B$1:$I$6164,6,FALSE)</f>
        <v>3907</v>
      </c>
      <c r="G296" s="3" t="str">
        <f t="shared" si="1"/>
        <v>No Match</v>
      </c>
    </row>
    <row r="297" hidden="1">
      <c r="A297" s="1" t="s">
        <v>620</v>
      </c>
      <c r="B297" s="1" t="s">
        <v>22</v>
      </c>
      <c r="C297" s="1" t="s">
        <v>621</v>
      </c>
      <c r="D297" s="1" t="b">
        <v>0</v>
      </c>
      <c r="E297" s="3">
        <v>215770.0</v>
      </c>
      <c r="F297" s="3">
        <f>vlookup(E297,IPEDS!$B$1:$I$6164,6,FALSE)</f>
        <v>4203</v>
      </c>
      <c r="G297" s="3" t="str">
        <f t="shared" si="1"/>
        <v>No Match</v>
      </c>
    </row>
    <row r="298" hidden="1">
      <c r="A298" s="1" t="s">
        <v>622</v>
      </c>
      <c r="B298" s="1" t="s">
        <v>22</v>
      </c>
      <c r="C298" s="1" t="s">
        <v>623</v>
      </c>
      <c r="D298" s="1" t="b">
        <v>0</v>
      </c>
      <c r="E298" s="3">
        <v>185536.0</v>
      </c>
      <c r="F298" s="3">
        <f>vlookup(E298,IPEDS!$B$1:$I$6164,6,FALSE)</f>
        <v>3406</v>
      </c>
      <c r="G298" s="3" t="str">
        <f t="shared" si="1"/>
        <v>No Match</v>
      </c>
    </row>
    <row r="299" hidden="1">
      <c r="A299" s="1" t="s">
        <v>624</v>
      </c>
      <c r="B299" s="1" t="s">
        <v>19</v>
      </c>
      <c r="C299" s="1" t="s">
        <v>625</v>
      </c>
      <c r="D299" s="1" t="b">
        <v>0</v>
      </c>
      <c r="E299" s="3">
        <v>196097.0</v>
      </c>
      <c r="F299" s="3">
        <f>vlookup(E299,IPEDS!$B$1:$I$6164,6,FALSE)</f>
        <v>3601</v>
      </c>
      <c r="G299" s="3" t="str">
        <f t="shared" si="1"/>
        <v>No Match</v>
      </c>
    </row>
    <row r="300" hidden="1">
      <c r="A300" s="1" t="s">
        <v>626</v>
      </c>
      <c r="B300" s="1" t="s">
        <v>22</v>
      </c>
      <c r="C300" s="1" t="s">
        <v>627</v>
      </c>
      <c r="D300" s="1" t="b">
        <v>0</v>
      </c>
      <c r="E300" s="3">
        <v>235316.0</v>
      </c>
      <c r="F300" s="3">
        <f>vlookup(E300,IPEDS!$B$1:$I$6164,6,FALSE)</f>
        <v>5305</v>
      </c>
      <c r="G300" s="3" t="str">
        <f t="shared" si="1"/>
        <v>No Match</v>
      </c>
    </row>
    <row r="301" hidden="1">
      <c r="A301" s="1" t="s">
        <v>628</v>
      </c>
      <c r="B301" s="1" t="s">
        <v>22</v>
      </c>
      <c r="C301" s="1" t="s">
        <v>629</v>
      </c>
      <c r="D301" s="1" t="b">
        <v>0</v>
      </c>
      <c r="E301" s="3">
        <v>163295.0</v>
      </c>
      <c r="F301" s="3">
        <f>vlookup(E301,IPEDS!$B$1:$I$6164,6,FALSE)</f>
        <v>2407</v>
      </c>
      <c r="G301" s="3" t="str">
        <f t="shared" si="1"/>
        <v>No Match</v>
      </c>
    </row>
    <row r="302" hidden="1">
      <c r="A302" s="1" t="s">
        <v>630</v>
      </c>
      <c r="B302" s="1" t="s">
        <v>22</v>
      </c>
      <c r="C302" s="1" t="s">
        <v>631</v>
      </c>
      <c r="D302" s="1" t="b">
        <v>0</v>
      </c>
      <c r="E302" s="3">
        <v>140720.0</v>
      </c>
      <c r="F302" s="3">
        <f>vlookup(E302,IPEDS!$B$1:$I$6164,6,FALSE)</f>
        <v>1312</v>
      </c>
      <c r="G302" s="3" t="str">
        <f t="shared" si="1"/>
        <v>No Match</v>
      </c>
    </row>
    <row r="303">
      <c r="A303" s="1" t="s">
        <v>632</v>
      </c>
      <c r="B303" s="1" t="s">
        <v>22</v>
      </c>
      <c r="C303" s="1" t="s">
        <v>633</v>
      </c>
      <c r="D303" s="1" t="b">
        <v>0</v>
      </c>
      <c r="E303" s="1">
        <v>174899.0</v>
      </c>
      <c r="F303" s="3">
        <f>vlookup(E303,IPEDS!$B$1:$I$6164,6,FALSE)</f>
        <v>2708</v>
      </c>
      <c r="G303" s="3" t="str">
        <f t="shared" si="1"/>
        <v>No Match</v>
      </c>
    </row>
    <row r="304" hidden="1">
      <c r="A304" s="1" t="s">
        <v>634</v>
      </c>
      <c r="B304" s="1" t="s">
        <v>22</v>
      </c>
      <c r="C304" s="1" t="s">
        <v>635</v>
      </c>
      <c r="D304" s="1" t="b">
        <v>0</v>
      </c>
      <c r="E304" s="3">
        <v>186645.0</v>
      </c>
      <c r="F304" s="3">
        <f>vlookup(E304,IPEDS!$B$1:$I$6164,6,FALSE)</f>
        <v>3407</v>
      </c>
      <c r="G304" s="3" t="str">
        <f t="shared" si="1"/>
        <v>No Match</v>
      </c>
    </row>
    <row r="305" hidden="1">
      <c r="A305" s="1" t="s">
        <v>636</v>
      </c>
      <c r="B305" s="1" t="s">
        <v>22</v>
      </c>
      <c r="C305" s="1" t="s">
        <v>637</v>
      </c>
      <c r="D305" s="1" t="b">
        <v>0</v>
      </c>
      <c r="E305" s="3">
        <v>146427.0</v>
      </c>
      <c r="F305" s="3">
        <f>vlookup(E305,IPEDS!$B$1:$I$6164,6,FALSE)</f>
        <v>1717</v>
      </c>
      <c r="G305" s="3" t="str">
        <f t="shared" si="1"/>
        <v>No Match</v>
      </c>
    </row>
    <row r="306">
      <c r="A306" s="1" t="s">
        <v>638</v>
      </c>
      <c r="B306" s="1" t="s">
        <v>222</v>
      </c>
      <c r="C306" s="1" t="s">
        <v>639</v>
      </c>
      <c r="D306" s="1" t="b">
        <v>0</v>
      </c>
      <c r="E306" s="1">
        <v>172477.0</v>
      </c>
      <c r="F306" s="3">
        <f>vlookup(E306,IPEDS!$B$1:$I$6164,6,FALSE)</f>
        <v>2607</v>
      </c>
      <c r="G306" s="3" t="str">
        <f t="shared" si="1"/>
        <v>No Match</v>
      </c>
    </row>
    <row r="307" hidden="1">
      <c r="A307" s="1" t="s">
        <v>640</v>
      </c>
      <c r="B307" s="1" t="s">
        <v>22</v>
      </c>
      <c r="C307" s="1" t="s">
        <v>641</v>
      </c>
      <c r="D307" s="1" t="b">
        <v>0</v>
      </c>
      <c r="E307" s="3">
        <v>131876.0</v>
      </c>
      <c r="F307" s="3">
        <f>vlookup(E307,IPEDS!$B$1:$I$6164,6,FALSE)</f>
        <v>1198</v>
      </c>
      <c r="G307" s="3" t="str">
        <f t="shared" si="1"/>
        <v>No Match</v>
      </c>
    </row>
    <row r="308" hidden="1">
      <c r="A308" s="1" t="s">
        <v>642</v>
      </c>
      <c r="B308" s="1" t="s">
        <v>22</v>
      </c>
      <c r="C308" s="1" t="s">
        <v>643</v>
      </c>
      <c r="D308" s="1" t="b">
        <v>1</v>
      </c>
      <c r="E308" s="3">
        <v>130794.0</v>
      </c>
      <c r="F308" s="3">
        <f>vlookup(E308,IPEDS!$B$1:$I$6164,6,FALSE)</f>
        <v>903</v>
      </c>
      <c r="G308" s="3" t="str">
        <f t="shared" si="1"/>
        <v>No Match</v>
      </c>
    </row>
    <row r="309" hidden="1">
      <c r="A309" s="1" t="s">
        <v>644</v>
      </c>
      <c r="B309" s="1" t="s">
        <v>67</v>
      </c>
      <c r="C309" s="1" t="s">
        <v>645</v>
      </c>
      <c r="D309" s="1" t="b">
        <v>0</v>
      </c>
      <c r="E309" s="3">
        <v>190372.0</v>
      </c>
      <c r="F309" s="3">
        <f>vlookup(E309,IPEDS!$B$1:$I$6164,6,FALSE)</f>
        <v>3610</v>
      </c>
      <c r="G309" s="3" t="str">
        <f t="shared" si="1"/>
        <v>No Match</v>
      </c>
    </row>
    <row r="310" hidden="1">
      <c r="A310" s="1" t="s">
        <v>646</v>
      </c>
      <c r="B310" s="1" t="s">
        <v>22</v>
      </c>
      <c r="C310" s="1" t="s">
        <v>647</v>
      </c>
      <c r="D310" s="1" t="b">
        <v>0</v>
      </c>
      <c r="E310" s="3">
        <v>235097.0</v>
      </c>
      <c r="F310" s="3">
        <f>vlookup(E310,IPEDS!$B$1:$I$6164,6,FALSE)</f>
        <v>5305</v>
      </c>
      <c r="G310" s="3" t="str">
        <f t="shared" si="1"/>
        <v>No Match</v>
      </c>
    </row>
    <row r="311" hidden="1">
      <c r="A311" s="1" t="s">
        <v>648</v>
      </c>
      <c r="B311" s="1" t="s">
        <v>22</v>
      </c>
      <c r="C311" s="1" t="s">
        <v>649</v>
      </c>
      <c r="D311" s="1" t="b">
        <v>0</v>
      </c>
      <c r="E311" s="3">
        <v>211468.0</v>
      </c>
      <c r="F311" s="3">
        <f>vlookup(E311,IPEDS!$B$1:$I$6164,6,FALSE)</f>
        <v>4207</v>
      </c>
      <c r="G311" s="3" t="str">
        <f t="shared" si="1"/>
        <v>No Match</v>
      </c>
    </row>
    <row r="312">
      <c r="A312" s="1" t="s">
        <v>650</v>
      </c>
      <c r="B312" s="1" t="s">
        <v>22</v>
      </c>
      <c r="C312" s="1" t="s">
        <v>651</v>
      </c>
      <c r="D312" s="1" t="b">
        <v>0</v>
      </c>
      <c r="E312" s="1">
        <v>166665.0</v>
      </c>
      <c r="F312" s="3">
        <f>vlookup(E312,IPEDS!$B$1:$I$6164,6,FALSE)</f>
        <v>2508</v>
      </c>
      <c r="G312" s="3" t="str">
        <f t="shared" si="1"/>
        <v>No Match</v>
      </c>
    </row>
    <row r="313">
      <c r="A313" s="1" t="s">
        <v>652</v>
      </c>
      <c r="B313" s="1" t="s">
        <v>162</v>
      </c>
      <c r="C313" s="1" t="s">
        <v>653</v>
      </c>
      <c r="D313" s="1" t="b">
        <v>0</v>
      </c>
      <c r="E313" s="1">
        <v>112817.0</v>
      </c>
      <c r="F313" s="3">
        <f>vlookup(E313,IPEDS!$B$1:$I$6164,6,FALSE)</f>
        <v>608</v>
      </c>
      <c r="G313" s="3" t="str">
        <f t="shared" si="1"/>
        <v>No Match</v>
      </c>
    </row>
    <row r="314" hidden="1">
      <c r="A314" s="1" t="s">
        <v>654</v>
      </c>
      <c r="B314" s="1" t="s">
        <v>22</v>
      </c>
      <c r="C314" s="1" t="s">
        <v>655</v>
      </c>
      <c r="D314" s="1" t="b">
        <v>0</v>
      </c>
      <c r="E314" s="3">
        <v>236708.0</v>
      </c>
      <c r="F314" s="3">
        <f>vlookup(E314,IPEDS!$B$1:$I$6164,6,FALSE)</f>
        <v>5305</v>
      </c>
      <c r="G314" s="3" t="str">
        <f t="shared" si="1"/>
        <v>No Match</v>
      </c>
    </row>
    <row r="315" hidden="1">
      <c r="A315" s="1" t="s">
        <v>656</v>
      </c>
      <c r="B315" s="1" t="s">
        <v>22</v>
      </c>
      <c r="C315" s="1" t="s">
        <v>657</v>
      </c>
      <c r="D315" s="1" t="b">
        <v>0</v>
      </c>
      <c r="E315" s="3">
        <v>184612.0</v>
      </c>
      <c r="F315" s="3">
        <f>vlookup(E315,IPEDS!$B$1:$I$6164,6,FALSE)</f>
        <v>3409</v>
      </c>
      <c r="G315" s="3" t="str">
        <f t="shared" si="1"/>
        <v>No Match</v>
      </c>
    </row>
    <row r="316" hidden="1">
      <c r="A316" s="1" t="s">
        <v>658</v>
      </c>
      <c r="B316" s="1" t="s">
        <v>22</v>
      </c>
      <c r="C316" s="1" t="s">
        <v>659</v>
      </c>
      <c r="D316" s="1" t="b">
        <v>0</v>
      </c>
      <c r="E316" s="3">
        <v>234173.0</v>
      </c>
      <c r="F316" s="3">
        <f>vlookup(E316,IPEDS!$B$1:$I$6164,6,FALSE)</f>
        <v>5102</v>
      </c>
      <c r="G316" s="3" t="str">
        <f t="shared" si="1"/>
        <v>No Match</v>
      </c>
    </row>
    <row r="317" hidden="1">
      <c r="A317" s="1" t="s">
        <v>660</v>
      </c>
      <c r="B317" s="1" t="s">
        <v>22</v>
      </c>
      <c r="C317" s="1" t="s">
        <v>661</v>
      </c>
      <c r="D317" s="1" t="b">
        <v>0</v>
      </c>
      <c r="E317" s="3">
        <v>149772.0</v>
      </c>
      <c r="F317" s="3">
        <f>vlookup(E317,IPEDS!$B$1:$I$6164,6,FALSE)</f>
        <v>1717</v>
      </c>
      <c r="G317" s="3" t="str">
        <f t="shared" si="1"/>
        <v>No Match</v>
      </c>
    </row>
    <row r="318" hidden="1">
      <c r="A318" s="1" t="s">
        <v>662</v>
      </c>
      <c r="B318" s="1" t="s">
        <v>663</v>
      </c>
      <c r="C318" s="1" t="s">
        <v>664</v>
      </c>
      <c r="D318" s="1" t="b">
        <v>0</v>
      </c>
      <c r="E318" s="3">
        <v>124113.0</v>
      </c>
      <c r="F318" s="3">
        <f>vlookup(E318,IPEDS!$B$1:$I$6164,6,FALSE)</f>
        <v>620</v>
      </c>
      <c r="G318" s="3" t="str">
        <f t="shared" si="1"/>
        <v>No Match</v>
      </c>
    </row>
    <row r="319" hidden="1">
      <c r="A319" s="1" t="s">
        <v>665</v>
      </c>
      <c r="B319" s="1" t="s">
        <v>162</v>
      </c>
      <c r="C319" s="1" t="s">
        <v>666</v>
      </c>
      <c r="D319" s="1" t="b">
        <v>0</v>
      </c>
      <c r="E319" s="3">
        <v>145600.0</v>
      </c>
      <c r="F319" s="3">
        <f>vlookup(E319,IPEDS!$B$1:$I$6164,6,FALSE)</f>
        <v>1707</v>
      </c>
      <c r="G319" s="3" t="str">
        <f t="shared" si="1"/>
        <v>No Match</v>
      </c>
    </row>
    <row r="320">
      <c r="A320" s="1" t="s">
        <v>667</v>
      </c>
      <c r="B320" s="1" t="s">
        <v>162</v>
      </c>
      <c r="C320" s="1" t="s">
        <v>668</v>
      </c>
      <c r="D320" s="1" t="b">
        <v>0</v>
      </c>
      <c r="E320" s="1">
        <v>240444.0</v>
      </c>
      <c r="F320" s="3">
        <f>vlookup(E320,IPEDS!$B$1:$I$6164,6,FALSE)</f>
        <v>5502</v>
      </c>
      <c r="G320" s="3" t="str">
        <f t="shared" si="1"/>
        <v>No Match</v>
      </c>
    </row>
    <row r="321" hidden="1">
      <c r="A321" s="1" t="s">
        <v>669</v>
      </c>
      <c r="B321" s="1" t="s">
        <v>22</v>
      </c>
      <c r="C321" s="1" t="s">
        <v>670</v>
      </c>
      <c r="D321" s="1" t="b">
        <v>0</v>
      </c>
      <c r="E321" s="3">
        <v>234845.0</v>
      </c>
      <c r="F321" s="3">
        <f>vlookup(E321,IPEDS!$B$1:$I$6164,6,FALSE)</f>
        <v>5303</v>
      </c>
      <c r="G321" s="3" t="str">
        <f t="shared" si="1"/>
        <v>No Match</v>
      </c>
    </row>
    <row r="322" hidden="1">
      <c r="A322" s="1" t="s">
        <v>671</v>
      </c>
      <c r="B322" s="1" t="s">
        <v>22</v>
      </c>
      <c r="C322" s="1" t="s">
        <v>672</v>
      </c>
      <c r="D322" s="1" t="b">
        <v>0</v>
      </c>
      <c r="E322" s="3">
        <v>172699.0</v>
      </c>
      <c r="F322" s="3">
        <f>vlookup(E322,IPEDS!$B$1:$I$6164,6,FALSE)</f>
        <v>2604</v>
      </c>
      <c r="G322" s="3" t="str">
        <f t="shared" si="1"/>
        <v>No Match</v>
      </c>
    </row>
    <row r="323">
      <c r="A323" s="1" t="s">
        <v>673</v>
      </c>
      <c r="B323" s="1" t="s">
        <v>22</v>
      </c>
      <c r="C323" s="1" t="s">
        <v>674</v>
      </c>
      <c r="D323" s="1" t="b">
        <v>0</v>
      </c>
      <c r="E323" s="1">
        <v>110510.0</v>
      </c>
      <c r="F323" s="3">
        <f>vlookup(E323,IPEDS!$B$1:$I$6164,6,FALSE)</f>
        <v>633</v>
      </c>
      <c r="G323" s="3" t="str">
        <f t="shared" si="1"/>
        <v>No Match</v>
      </c>
    </row>
    <row r="324" hidden="1">
      <c r="A324" s="1" t="s">
        <v>675</v>
      </c>
      <c r="B324" s="1" t="s">
        <v>22</v>
      </c>
      <c r="C324" s="1" t="s">
        <v>676</v>
      </c>
      <c r="D324" s="1" t="b">
        <v>0</v>
      </c>
      <c r="E324" s="3">
        <v>156408.0</v>
      </c>
      <c r="F324" s="3">
        <f>vlookup(E324,IPEDS!$B$1:$I$6164,6,FALSE)</f>
        <v>2101</v>
      </c>
      <c r="G324" s="3" t="str">
        <f t="shared" si="1"/>
        <v>No Match</v>
      </c>
    </row>
    <row r="325" hidden="1">
      <c r="A325" s="1" t="s">
        <v>677</v>
      </c>
      <c r="B325" s="1" t="s">
        <v>22</v>
      </c>
      <c r="C325" s="1" t="s">
        <v>678</v>
      </c>
      <c r="D325" s="1" t="b">
        <v>0</v>
      </c>
      <c r="E325" s="3">
        <v>105589.0</v>
      </c>
      <c r="F325" s="3">
        <f>vlookup(E325,IPEDS!$B$1:$I$6164,6,FALSE)</f>
        <v>402</v>
      </c>
      <c r="G325" s="3" t="str">
        <f t="shared" si="1"/>
        <v>No Match</v>
      </c>
    </row>
    <row r="326">
      <c r="A326" s="1" t="s">
        <v>679</v>
      </c>
      <c r="B326" s="1" t="s">
        <v>22</v>
      </c>
      <c r="C326" s="1" t="s">
        <v>680</v>
      </c>
      <c r="D326" s="1" t="b">
        <v>0</v>
      </c>
      <c r="E326" s="1">
        <v>195216.0</v>
      </c>
      <c r="F326" s="3">
        <f>vlookup(E326,IPEDS!$B$1:$I$6164,6,FALSE)</f>
        <v>3621</v>
      </c>
      <c r="G326" s="3" t="str">
        <f t="shared" si="1"/>
        <v>No Match</v>
      </c>
    </row>
    <row r="327" hidden="1">
      <c r="A327" s="1" t="s">
        <v>681</v>
      </c>
      <c r="B327" s="1" t="s">
        <v>22</v>
      </c>
      <c r="C327" s="1" t="s">
        <v>682</v>
      </c>
      <c r="D327" s="1" t="b">
        <v>0</v>
      </c>
      <c r="E327" s="3">
        <v>235431.0</v>
      </c>
      <c r="F327" s="3">
        <f>vlookup(E327,IPEDS!$B$1:$I$6164,6,FALSE)</f>
        <v>5309</v>
      </c>
      <c r="G327" s="3" t="str">
        <f t="shared" si="1"/>
        <v>No Match</v>
      </c>
    </row>
    <row r="328">
      <c r="A328" s="1" t="s">
        <v>683</v>
      </c>
      <c r="B328" s="1" t="s">
        <v>162</v>
      </c>
      <c r="C328" s="1" t="s">
        <v>684</v>
      </c>
      <c r="D328" s="1" t="b">
        <v>0</v>
      </c>
      <c r="E328" s="1">
        <v>445188.0</v>
      </c>
      <c r="F328" s="3">
        <f>vlookup(E328,IPEDS!$B$1:$I$6164,6,FALSE)</f>
        <v>613</v>
      </c>
      <c r="G328" s="3" t="str">
        <f t="shared" si="1"/>
        <v>No Match</v>
      </c>
    </row>
    <row r="329" hidden="1">
      <c r="A329" s="1" t="s">
        <v>685</v>
      </c>
      <c r="B329" s="1" t="s">
        <v>22</v>
      </c>
      <c r="C329" s="1" t="s">
        <v>686</v>
      </c>
      <c r="D329" s="1" t="b">
        <v>0</v>
      </c>
      <c r="E329" s="3">
        <v>195003.0</v>
      </c>
      <c r="F329" s="3">
        <f>vlookup(E329,IPEDS!$B$1:$I$6164,6,FALSE)</f>
        <v>3625</v>
      </c>
      <c r="G329" s="3" t="str">
        <f t="shared" si="1"/>
        <v>No Match</v>
      </c>
    </row>
    <row r="330">
      <c r="A330" s="1" t="s">
        <v>687</v>
      </c>
      <c r="B330" s="1" t="s">
        <v>22</v>
      </c>
      <c r="C330" s="1" t="s">
        <v>688</v>
      </c>
      <c r="D330" s="1" t="b">
        <v>0</v>
      </c>
      <c r="E330" s="1">
        <v>190521.0</v>
      </c>
      <c r="F330" s="3">
        <f>vlookup(E330,IPEDS!$B$1:$I$6164,6,FALSE)</f>
        <v>3610</v>
      </c>
      <c r="G330" s="3" t="str">
        <f t="shared" si="1"/>
        <v>No Match</v>
      </c>
    </row>
    <row r="331" hidden="1">
      <c r="A331" s="1" t="s">
        <v>689</v>
      </c>
      <c r="B331" s="1" t="s">
        <v>22</v>
      </c>
      <c r="C331" s="1" t="s">
        <v>690</v>
      </c>
      <c r="D331" s="1" t="b">
        <v>0</v>
      </c>
      <c r="E331" s="3">
        <v>439190.0</v>
      </c>
      <c r="F331" s="3">
        <f>vlookup(E331,IPEDS!$B$1:$I$6164,6,FALSE)</f>
        <v>5301</v>
      </c>
      <c r="G331" s="3" t="str">
        <f t="shared" si="1"/>
        <v>No Match</v>
      </c>
    </row>
    <row r="332" hidden="1">
      <c r="A332" s="1" t="s">
        <v>691</v>
      </c>
      <c r="B332" s="1" t="s">
        <v>692</v>
      </c>
      <c r="C332" s="1" t="s">
        <v>693</v>
      </c>
      <c r="D332" s="1" t="b">
        <v>0</v>
      </c>
      <c r="E332" s="3">
        <v>173665.0</v>
      </c>
      <c r="F332" s="3">
        <f>vlookup(E332,IPEDS!$B$1:$I$6164,6,FALSE)</f>
        <v>2704</v>
      </c>
      <c r="G332" s="3" t="str">
        <f t="shared" si="1"/>
        <v>No Match</v>
      </c>
    </row>
    <row r="333" hidden="1">
      <c r="A333" s="1" t="s">
        <v>694</v>
      </c>
      <c r="B333" s="1" t="s">
        <v>22</v>
      </c>
      <c r="C333" s="1" t="s">
        <v>695</v>
      </c>
      <c r="D333" s="1" t="b">
        <v>0</v>
      </c>
      <c r="E333" s="3">
        <v>214069.0</v>
      </c>
      <c r="F333" s="3">
        <f>vlookup(E333,IPEDS!$B$1:$I$6164,6,FALSE)</f>
        <v>4208</v>
      </c>
      <c r="G333" s="3" t="str">
        <f t="shared" si="1"/>
        <v>No Match</v>
      </c>
    </row>
    <row r="334" hidden="1">
      <c r="A334" s="1" t="s">
        <v>696</v>
      </c>
      <c r="B334" s="1" t="s">
        <v>19</v>
      </c>
      <c r="C334" s="1" t="s">
        <v>697</v>
      </c>
      <c r="D334" s="1" t="b">
        <v>0</v>
      </c>
      <c r="E334" s="3">
        <v>192864.0</v>
      </c>
      <c r="F334" s="3">
        <f>vlookup(E334,IPEDS!$B$1:$I$6164,6,FALSE)</f>
        <v>3612</v>
      </c>
      <c r="G334" s="3" t="str">
        <f t="shared" si="1"/>
        <v>No Match</v>
      </c>
    </row>
    <row r="335" hidden="1">
      <c r="A335" s="1" t="s">
        <v>698</v>
      </c>
      <c r="B335" s="1" t="s">
        <v>22</v>
      </c>
      <c r="C335" s="1" t="s">
        <v>699</v>
      </c>
      <c r="D335" s="1" t="b">
        <v>0</v>
      </c>
      <c r="E335" s="3">
        <v>455512.0</v>
      </c>
      <c r="F335" s="3">
        <f>vlookup(E335,IPEDS!$B$1:$I$6164,6,FALSE)</f>
        <v>604</v>
      </c>
      <c r="G335" s="3" t="str">
        <f t="shared" si="1"/>
        <v>No Match</v>
      </c>
    </row>
    <row r="336" hidden="1">
      <c r="A336" s="1" t="s">
        <v>700</v>
      </c>
      <c r="B336" s="1" t="s">
        <v>22</v>
      </c>
      <c r="C336" s="1" t="s">
        <v>701</v>
      </c>
      <c r="D336" s="1" t="b">
        <v>0</v>
      </c>
      <c r="E336" s="3">
        <v>115409.0</v>
      </c>
      <c r="F336" s="3">
        <f>vlookup(E336,IPEDS!$B$1:$I$6164,6,FALSE)</f>
        <v>628</v>
      </c>
      <c r="G336" s="3" t="str">
        <f t="shared" si="1"/>
        <v>No Match</v>
      </c>
    </row>
    <row r="337" hidden="1">
      <c r="A337" s="1" t="s">
        <v>702</v>
      </c>
      <c r="B337" s="1" t="s">
        <v>22</v>
      </c>
      <c r="C337" s="1" t="s">
        <v>703</v>
      </c>
      <c r="D337" s="1" t="b">
        <v>0</v>
      </c>
      <c r="E337" s="3">
        <v>175980.0</v>
      </c>
      <c r="F337" s="3">
        <f>vlookup(E337,IPEDS!$B$1:$I$6164,6,FALSE)</f>
        <v>2802</v>
      </c>
      <c r="G337" s="3" t="str">
        <f t="shared" si="1"/>
        <v>No Match</v>
      </c>
    </row>
    <row r="338" hidden="1">
      <c r="A338" s="1" t="s">
        <v>704</v>
      </c>
      <c r="B338" s="1" t="s">
        <v>22</v>
      </c>
      <c r="C338" s="1" t="s">
        <v>705</v>
      </c>
      <c r="D338" s="1" t="b">
        <v>0</v>
      </c>
      <c r="E338" s="3">
        <v>121691.0</v>
      </c>
      <c r="F338" s="3">
        <f>vlookup(E338,IPEDS!$B$1:$I$6164,6,FALSE)</f>
        <v>633</v>
      </c>
      <c r="G338" s="3" t="str">
        <f t="shared" si="1"/>
        <v>No Match</v>
      </c>
    </row>
    <row r="339">
      <c r="A339" s="1" t="s">
        <v>706</v>
      </c>
      <c r="B339" s="1" t="s">
        <v>22</v>
      </c>
      <c r="C339" s="1" t="s">
        <v>707</v>
      </c>
      <c r="D339" s="1" t="b">
        <v>0</v>
      </c>
      <c r="E339" s="1">
        <v>366711.0</v>
      </c>
      <c r="F339" s="3">
        <f>vlookup(E339,IPEDS!$B$1:$I$6164,6,FALSE)</f>
        <v>650</v>
      </c>
      <c r="G339" s="3" t="str">
        <f t="shared" si="1"/>
        <v>No Match</v>
      </c>
    </row>
    <row r="340" hidden="1">
      <c r="A340" s="1" t="s">
        <v>708</v>
      </c>
      <c r="B340" s="1" t="s">
        <v>22</v>
      </c>
      <c r="C340" s="1" t="s">
        <v>709</v>
      </c>
      <c r="D340" s="1" t="b">
        <v>0</v>
      </c>
      <c r="E340" s="3">
        <v>165866.0</v>
      </c>
      <c r="F340" s="3">
        <f>vlookup(E340,IPEDS!$B$1:$I$6164,6,FALSE)</f>
        <v>2505</v>
      </c>
      <c r="G340" s="3" t="str">
        <f t="shared" si="1"/>
        <v>No Match</v>
      </c>
    </row>
    <row r="341" hidden="1">
      <c r="A341" s="1" t="s">
        <v>710</v>
      </c>
      <c r="B341" s="1" t="s">
        <v>22</v>
      </c>
      <c r="C341" s="1" t="s">
        <v>711</v>
      </c>
      <c r="D341" s="1" t="b">
        <v>0</v>
      </c>
      <c r="E341" s="3">
        <v>177117.0</v>
      </c>
      <c r="F341" s="3">
        <f>vlookup(E341,IPEDS!$B$1:$I$6164,6,FALSE)</f>
        <v>2904</v>
      </c>
      <c r="G341" s="3" t="str">
        <f t="shared" si="1"/>
        <v>No Match</v>
      </c>
    </row>
    <row r="342" hidden="1">
      <c r="A342" s="1" t="s">
        <v>712</v>
      </c>
      <c r="B342" s="1" t="s">
        <v>22</v>
      </c>
      <c r="C342" s="1" t="s">
        <v>713</v>
      </c>
      <c r="D342" s="1" t="b">
        <v>0</v>
      </c>
      <c r="E342" s="3">
        <v>156295.0</v>
      </c>
      <c r="F342" s="3">
        <f>vlookup(E342,IPEDS!$B$1:$I$6164,6,FALSE)</f>
        <v>2106</v>
      </c>
      <c r="G342" s="3" t="str">
        <f t="shared" si="1"/>
        <v>No Match</v>
      </c>
    </row>
    <row r="343">
      <c r="A343" s="1" t="s">
        <v>714</v>
      </c>
      <c r="B343" s="1" t="s">
        <v>22</v>
      </c>
      <c r="C343" s="1" t="s">
        <v>715</v>
      </c>
      <c r="D343" s="1" t="b">
        <v>0</v>
      </c>
      <c r="E343" s="1">
        <v>196194.0</v>
      </c>
      <c r="F343" s="3">
        <f>vlookup(E343,IPEDS!$B$1:$I$6164,6,FALSE)</f>
        <v>3624</v>
      </c>
      <c r="G343" s="3" t="str">
        <f t="shared" si="1"/>
        <v>No Match</v>
      </c>
    </row>
    <row r="344" hidden="1">
      <c r="A344" s="1" t="s">
        <v>716</v>
      </c>
      <c r="B344" s="1" t="s">
        <v>22</v>
      </c>
      <c r="C344" s="1" t="s">
        <v>717</v>
      </c>
      <c r="D344" s="1" t="b">
        <v>0</v>
      </c>
      <c r="E344" s="3">
        <v>120698.0</v>
      </c>
      <c r="F344" s="3">
        <f>vlookup(E344,IPEDS!$B$1:$I$6164,6,FALSE)</f>
        <v>616</v>
      </c>
      <c r="G344" s="3" t="str">
        <f t="shared" si="1"/>
        <v>No Match</v>
      </c>
    </row>
    <row r="345" hidden="1">
      <c r="A345" s="1" t="s">
        <v>718</v>
      </c>
      <c r="B345" s="1" t="s">
        <v>22</v>
      </c>
      <c r="C345" s="1" t="s">
        <v>719</v>
      </c>
      <c r="D345" s="1" t="b">
        <v>0</v>
      </c>
      <c r="E345" s="3">
        <v>130226.0</v>
      </c>
      <c r="F345" s="3">
        <f>vlookup(E345,IPEDS!$B$1:$I$6164,6,FALSE)</f>
        <v>903</v>
      </c>
      <c r="G345" s="3" t="str">
        <f t="shared" si="1"/>
        <v>No Match</v>
      </c>
    </row>
    <row r="346" hidden="1">
      <c r="A346" s="1" t="s">
        <v>720</v>
      </c>
      <c r="B346" s="1" t="s">
        <v>22</v>
      </c>
      <c r="C346" s="1" t="s">
        <v>721</v>
      </c>
      <c r="D346" s="1" t="b">
        <v>0</v>
      </c>
      <c r="E346" s="3">
        <v>121901.0</v>
      </c>
      <c r="F346" s="3">
        <f>vlookup(E346,IPEDS!$B$1:$I$6164,6,FALSE)</f>
        <v>639</v>
      </c>
      <c r="G346" s="3" t="str">
        <f t="shared" si="1"/>
        <v>No Match</v>
      </c>
    </row>
    <row r="347">
      <c r="A347" s="1" t="s">
        <v>722</v>
      </c>
      <c r="B347" s="1" t="s">
        <v>22</v>
      </c>
      <c r="C347" s="1" t="s">
        <v>723</v>
      </c>
      <c r="D347" s="1" t="b">
        <v>1</v>
      </c>
      <c r="E347" s="1">
        <v>170976.0</v>
      </c>
      <c r="F347" s="3">
        <f>vlookup(E347,IPEDS!$B$1:$I$6164,6,FALSE)</f>
        <v>2606</v>
      </c>
      <c r="G347" s="3" t="str">
        <f t="shared" si="1"/>
        <v>No Match</v>
      </c>
    </row>
    <row r="348" hidden="1">
      <c r="A348" s="1" t="s">
        <v>724</v>
      </c>
      <c r="B348" s="1" t="s">
        <v>22</v>
      </c>
      <c r="C348" s="1" t="s">
        <v>725</v>
      </c>
      <c r="D348" s="1" t="b">
        <v>0</v>
      </c>
      <c r="E348" s="3">
        <v>172264.0</v>
      </c>
      <c r="F348" s="3">
        <f>vlookup(E348,IPEDS!$B$1:$I$6164,6,FALSE)</f>
        <v>2605</v>
      </c>
      <c r="G348" s="3" t="str">
        <f t="shared" si="1"/>
        <v>No Match</v>
      </c>
    </row>
    <row r="349">
      <c r="A349" s="1" t="s">
        <v>726</v>
      </c>
      <c r="B349" s="1" t="s">
        <v>162</v>
      </c>
      <c r="C349" s="1" t="s">
        <v>727</v>
      </c>
      <c r="D349" s="1" t="b">
        <v>0</v>
      </c>
      <c r="E349" s="1">
        <v>126119.0</v>
      </c>
      <c r="F349" s="3">
        <f>vlookup(E349,IPEDS!$B$1:$I$6164,6,FALSE)</f>
        <v>601</v>
      </c>
      <c r="G349" s="3" t="str">
        <f t="shared" si="1"/>
        <v>No Match</v>
      </c>
    </row>
    <row r="350" hidden="1">
      <c r="A350" s="1" t="s">
        <v>728</v>
      </c>
      <c r="B350" s="1" t="s">
        <v>22</v>
      </c>
      <c r="C350" s="1" t="s">
        <v>729</v>
      </c>
      <c r="D350" s="1" t="b">
        <v>0</v>
      </c>
      <c r="E350" s="3">
        <v>110547.0</v>
      </c>
      <c r="F350" s="3">
        <f>vlookup(E350,IPEDS!$B$1:$I$6164,6,FALSE)</f>
        <v>644</v>
      </c>
      <c r="G350" s="3" t="str">
        <f t="shared" si="1"/>
        <v>No Match</v>
      </c>
    </row>
    <row r="351" hidden="1">
      <c r="A351" s="1" t="s">
        <v>730</v>
      </c>
      <c r="B351" s="1" t="s">
        <v>19</v>
      </c>
      <c r="C351" s="1" t="s">
        <v>731</v>
      </c>
      <c r="D351" s="1" t="b">
        <v>0</v>
      </c>
      <c r="E351" s="3">
        <v>123095.0</v>
      </c>
      <c r="F351" s="3">
        <f>vlookup(E351,IPEDS!$B$1:$I$6164,6,FALSE)</f>
        <v>628</v>
      </c>
      <c r="G351" s="3" t="str">
        <f t="shared" si="1"/>
        <v>No Match</v>
      </c>
    </row>
    <row r="352" hidden="1">
      <c r="A352" s="1" t="s">
        <v>732</v>
      </c>
      <c r="B352" s="1" t="s">
        <v>22</v>
      </c>
      <c r="C352" s="1" t="s">
        <v>733</v>
      </c>
      <c r="D352" s="1" t="b">
        <v>0</v>
      </c>
      <c r="E352" s="3">
        <v>217484.0</v>
      </c>
      <c r="F352" s="3">
        <f>vlookup(E352,IPEDS!$B$1:$I$6164,6,FALSE)</f>
        <v>4402</v>
      </c>
      <c r="G352" s="3" t="str">
        <f t="shared" si="1"/>
        <v>No Match</v>
      </c>
    </row>
    <row r="353">
      <c r="A353" s="1" t="s">
        <v>734</v>
      </c>
      <c r="B353" s="1" t="s">
        <v>22</v>
      </c>
      <c r="C353" s="1" t="s">
        <v>735</v>
      </c>
      <c r="D353" s="1" t="b">
        <v>0</v>
      </c>
      <c r="E353" s="1">
        <v>126818.0</v>
      </c>
      <c r="F353" s="3">
        <f>vlookup(E353,IPEDS!$B$1:$I$6164,6,FALSE)</f>
        <v>802</v>
      </c>
      <c r="G353" s="3" t="str">
        <f t="shared" si="1"/>
        <v>No Match</v>
      </c>
    </row>
    <row r="354" hidden="1">
      <c r="A354" s="1" t="s">
        <v>736</v>
      </c>
      <c r="B354" s="1" t="s">
        <v>22</v>
      </c>
      <c r="C354" s="1" t="s">
        <v>737</v>
      </c>
      <c r="D354" s="1" t="b">
        <v>0</v>
      </c>
      <c r="E354" s="3">
        <v>193584.0</v>
      </c>
      <c r="F354" s="3">
        <f>vlookup(E354,IPEDS!$B$1:$I$6164,6,FALSE)</f>
        <v>3625</v>
      </c>
      <c r="G354" s="3" t="str">
        <f t="shared" si="1"/>
        <v>No Match</v>
      </c>
    </row>
    <row r="355" hidden="1">
      <c r="A355" s="1" t="s">
        <v>738</v>
      </c>
      <c r="B355" s="1" t="s">
        <v>22</v>
      </c>
      <c r="C355" s="1" t="s">
        <v>739</v>
      </c>
      <c r="D355" s="1" t="b">
        <v>0</v>
      </c>
      <c r="E355" s="3">
        <v>164988.0</v>
      </c>
      <c r="F355" s="3">
        <f>vlookup(E355,IPEDS!$B$1:$I$6164,6,FALSE)</f>
        <v>2507</v>
      </c>
      <c r="G355" s="3" t="str">
        <f t="shared" si="1"/>
        <v>No Match</v>
      </c>
    </row>
    <row r="356" hidden="1">
      <c r="A356" s="1" t="s">
        <v>740</v>
      </c>
      <c r="B356" s="1" t="s">
        <v>22</v>
      </c>
      <c r="C356" s="1" t="s">
        <v>741</v>
      </c>
      <c r="D356" s="1" t="b">
        <v>1</v>
      </c>
      <c r="E356" s="3">
        <v>217156.0</v>
      </c>
      <c r="F356" s="3">
        <f>vlookup(E356,IPEDS!$B$1:$I$6164,6,FALSE)</f>
        <v>4401</v>
      </c>
      <c r="G356" s="3" t="str">
        <f t="shared" si="1"/>
        <v>No Match</v>
      </c>
    </row>
    <row r="357">
      <c r="A357" s="1" t="s">
        <v>742</v>
      </c>
      <c r="B357" s="1" t="s">
        <v>743</v>
      </c>
      <c r="C357" s="1" t="s">
        <v>744</v>
      </c>
      <c r="D357" s="1" t="b">
        <v>0</v>
      </c>
      <c r="E357" s="1">
        <v>221519.0</v>
      </c>
      <c r="F357" s="3">
        <f>vlookup(E357,IPEDS!$B$1:$I$6164,6,FALSE)</f>
        <v>4704</v>
      </c>
      <c r="G357" s="3" t="str">
        <f t="shared" si="1"/>
        <v>No Match</v>
      </c>
    </row>
    <row r="358" hidden="1">
      <c r="A358" s="1" t="s">
        <v>745</v>
      </c>
      <c r="B358" s="1" t="s">
        <v>22</v>
      </c>
      <c r="C358" s="1" t="s">
        <v>746</v>
      </c>
      <c r="D358" s="1" t="b">
        <v>0</v>
      </c>
      <c r="E358" s="3">
        <v>175041.0</v>
      </c>
      <c r="F358" s="3">
        <f>vlookup(E358,IPEDS!$B$1:$I$6164,6,FALSE)</f>
        <v>2704</v>
      </c>
      <c r="G358" s="3" t="str">
        <f t="shared" si="1"/>
        <v>No Match</v>
      </c>
    </row>
    <row r="359">
      <c r="A359" s="1" t="s">
        <v>747</v>
      </c>
      <c r="B359" s="1" t="s">
        <v>22</v>
      </c>
      <c r="C359" s="1" t="s">
        <v>748</v>
      </c>
      <c r="D359" s="1" t="b">
        <v>0</v>
      </c>
      <c r="E359" s="1">
        <v>196219.0</v>
      </c>
      <c r="F359" s="3">
        <f>vlookup(E359,IPEDS!$B$1:$I$6164,6,FALSE)</f>
        <v>3616</v>
      </c>
      <c r="G359" s="3" t="str">
        <f t="shared" si="1"/>
        <v>No Match</v>
      </c>
    </row>
    <row r="360" hidden="1">
      <c r="A360" s="1" t="s">
        <v>749</v>
      </c>
      <c r="B360" s="1" t="s">
        <v>22</v>
      </c>
      <c r="C360" s="1" t="s">
        <v>750</v>
      </c>
      <c r="D360" s="1" t="b">
        <v>0</v>
      </c>
      <c r="E360" s="3">
        <v>236595.0</v>
      </c>
      <c r="F360" s="3">
        <f>vlookup(E360,IPEDS!$B$1:$I$6164,6,FALSE)</f>
        <v>5309</v>
      </c>
      <c r="G360" s="3" t="str">
        <f t="shared" si="1"/>
        <v>No Match</v>
      </c>
    </row>
    <row r="361">
      <c r="A361" s="1" t="s">
        <v>751</v>
      </c>
      <c r="B361" s="1" t="s">
        <v>22</v>
      </c>
      <c r="C361" s="1" t="s">
        <v>752</v>
      </c>
      <c r="D361" s="1" t="b">
        <v>0</v>
      </c>
      <c r="E361" s="1">
        <v>110538.0</v>
      </c>
      <c r="F361" s="3">
        <f>vlookup(E361,IPEDS!$B$1:$I$6164,6,FALSE)</f>
        <v>601</v>
      </c>
      <c r="G361" s="3" t="str">
        <f t="shared" si="1"/>
        <v>No Match</v>
      </c>
    </row>
    <row r="362" hidden="1">
      <c r="A362" s="1" t="s">
        <v>753</v>
      </c>
      <c r="B362" s="1" t="s">
        <v>22</v>
      </c>
      <c r="C362" s="1" t="s">
        <v>754</v>
      </c>
      <c r="D362" s="1" t="b">
        <v>0</v>
      </c>
      <c r="E362" s="3">
        <v>171571.0</v>
      </c>
      <c r="F362" s="3">
        <f>vlookup(E362,IPEDS!$B$1:$I$6164,6,FALSE)</f>
        <v>2611</v>
      </c>
      <c r="G362" s="3" t="str">
        <f t="shared" si="1"/>
        <v>No Match</v>
      </c>
    </row>
    <row r="363" hidden="1">
      <c r="A363" s="1" t="s">
        <v>755</v>
      </c>
      <c r="B363" s="1" t="s">
        <v>22</v>
      </c>
      <c r="C363" s="1" t="s">
        <v>756</v>
      </c>
      <c r="D363" s="1" t="b">
        <v>0</v>
      </c>
      <c r="E363" s="3">
        <v>179159.0</v>
      </c>
      <c r="F363" s="3">
        <f>vlookup(E363,IPEDS!$B$1:$I$6164,6,FALSE)</f>
        <v>2901</v>
      </c>
      <c r="G363" s="3" t="str">
        <f t="shared" si="1"/>
        <v>No Match</v>
      </c>
    </row>
    <row r="364" hidden="1">
      <c r="A364" s="1" t="s">
        <v>757</v>
      </c>
      <c r="B364" s="1" t="s">
        <v>22</v>
      </c>
      <c r="C364" s="1" t="s">
        <v>758</v>
      </c>
      <c r="D364" s="1" t="b">
        <v>0</v>
      </c>
      <c r="E364" s="3">
        <v>130253.0</v>
      </c>
      <c r="F364" s="3">
        <f>vlookup(E364,IPEDS!$B$1:$I$6164,6,FALSE)</f>
        <v>904</v>
      </c>
      <c r="G364" s="3" t="str">
        <f t="shared" si="1"/>
        <v>No Match</v>
      </c>
    </row>
    <row r="365" hidden="1">
      <c r="A365" s="1" t="s">
        <v>759</v>
      </c>
      <c r="B365" s="1" t="s">
        <v>22</v>
      </c>
      <c r="C365" s="1" t="s">
        <v>760</v>
      </c>
      <c r="D365" s="1" t="b">
        <v>0</v>
      </c>
      <c r="E365" s="3">
        <v>211556.0</v>
      </c>
      <c r="F365" s="3">
        <f>vlookup(E365,IPEDS!$B$1:$I$6164,6,FALSE)</f>
        <v>4212</v>
      </c>
      <c r="G365" s="3" t="str">
        <f t="shared" si="1"/>
        <v>No Match</v>
      </c>
    </row>
    <row r="366">
      <c r="A366" s="1" t="s">
        <v>761</v>
      </c>
      <c r="B366" s="1" t="s">
        <v>22</v>
      </c>
      <c r="C366" s="1" t="s">
        <v>762</v>
      </c>
      <c r="D366" s="1" t="b">
        <v>0</v>
      </c>
      <c r="E366" s="1">
        <v>163286.0</v>
      </c>
      <c r="F366" s="3">
        <f>vlookup(E366,IPEDS!$B$1:$I$6164,6,FALSE)</f>
        <v>2404</v>
      </c>
      <c r="G366" s="3" t="str">
        <f t="shared" si="1"/>
        <v>No Match</v>
      </c>
    </row>
    <row r="367" hidden="1">
      <c r="A367" s="1" t="s">
        <v>763</v>
      </c>
      <c r="B367" s="1" t="s">
        <v>22</v>
      </c>
      <c r="C367" s="1" t="s">
        <v>764</v>
      </c>
      <c r="D367" s="1" t="b">
        <v>0</v>
      </c>
      <c r="E367" s="3">
        <v>113698.0</v>
      </c>
      <c r="F367" s="3">
        <f>vlookup(E367,IPEDS!$B$1:$I$6164,6,FALSE)</f>
        <v>602</v>
      </c>
      <c r="G367" s="3" t="str">
        <f t="shared" si="1"/>
        <v>No Match</v>
      </c>
    </row>
    <row r="368" hidden="1">
      <c r="A368" s="1" t="s">
        <v>765</v>
      </c>
      <c r="B368" s="1" t="s">
        <v>22</v>
      </c>
      <c r="C368" s="1" t="s">
        <v>766</v>
      </c>
      <c r="D368" s="1" t="b">
        <v>0</v>
      </c>
      <c r="E368" s="3">
        <v>231059.0</v>
      </c>
      <c r="F368" s="3">
        <f>vlookup(E368,IPEDS!$B$1:$I$6164,6,FALSE)</f>
        <v>5000</v>
      </c>
      <c r="G368" s="3" t="str">
        <f t="shared" si="1"/>
        <v>No Match</v>
      </c>
    </row>
    <row r="369" hidden="1">
      <c r="A369" s="1" t="s">
        <v>767</v>
      </c>
      <c r="B369" s="1" t="s">
        <v>22</v>
      </c>
      <c r="C369" s="1" t="s">
        <v>768</v>
      </c>
      <c r="D369" s="1" t="b">
        <v>0</v>
      </c>
      <c r="E369" s="3">
        <v>189015.0</v>
      </c>
      <c r="F369" s="3">
        <f>vlookup(E369,IPEDS!$B$1:$I$6164,6,FALSE)</f>
        <v>3612</v>
      </c>
      <c r="G369" s="3" t="str">
        <f t="shared" si="1"/>
        <v>No Match</v>
      </c>
    </row>
    <row r="370" hidden="1">
      <c r="A370" s="1" t="s">
        <v>769</v>
      </c>
      <c r="B370" s="1" t="s">
        <v>22</v>
      </c>
      <c r="C370" s="1" t="s">
        <v>770</v>
      </c>
      <c r="D370" s="1" t="b">
        <v>0</v>
      </c>
      <c r="E370" s="3">
        <v>441900.0</v>
      </c>
      <c r="F370" s="3">
        <f>vlookup(E370,IPEDS!$B$1:$I$6164,6,FALSE)</f>
        <v>3201</v>
      </c>
      <c r="G370" s="3" t="str">
        <f t="shared" si="1"/>
        <v>No Match</v>
      </c>
    </row>
    <row r="371" hidden="1">
      <c r="A371" s="1" t="s">
        <v>771</v>
      </c>
      <c r="B371" s="1" t="s">
        <v>22</v>
      </c>
      <c r="C371" s="1" t="s">
        <v>772</v>
      </c>
      <c r="D371" s="1" t="b">
        <v>0</v>
      </c>
      <c r="E371" s="3">
        <v>218858.0</v>
      </c>
      <c r="F371" s="3">
        <f>vlookup(E371,IPEDS!$B$1:$I$6164,6,FALSE)</f>
        <v>4505</v>
      </c>
      <c r="G371" s="3" t="str">
        <f t="shared" si="1"/>
        <v>No Match</v>
      </c>
    </row>
    <row r="372" hidden="1">
      <c r="A372" s="1" t="s">
        <v>773</v>
      </c>
      <c r="B372" s="1" t="s">
        <v>22</v>
      </c>
      <c r="C372" s="1" t="s">
        <v>774</v>
      </c>
      <c r="D372" s="1" t="b">
        <v>0</v>
      </c>
      <c r="E372" s="3">
        <v>157298.0</v>
      </c>
      <c r="F372" s="3">
        <f>vlookup(E372,IPEDS!$B$1:$I$6164,6,FALSE)</f>
        <v>2103</v>
      </c>
      <c r="G372" s="3" t="str">
        <f t="shared" si="1"/>
        <v>No Match</v>
      </c>
    </row>
    <row r="373" hidden="1">
      <c r="A373" s="1" t="s">
        <v>775</v>
      </c>
      <c r="B373" s="1" t="s">
        <v>776</v>
      </c>
      <c r="C373" s="1" t="s">
        <v>777</v>
      </c>
      <c r="D373" s="1" t="b">
        <v>0</v>
      </c>
      <c r="E373" s="3">
        <v>117946.0</v>
      </c>
      <c r="F373" s="3">
        <f>vlookup(E373,IPEDS!$B$1:$I$6164,6,FALSE)</f>
        <v>636</v>
      </c>
      <c r="G373" s="3" t="str">
        <f t="shared" si="1"/>
        <v>No Match</v>
      </c>
    </row>
    <row r="374" hidden="1">
      <c r="A374" s="1" t="s">
        <v>778</v>
      </c>
      <c r="B374" s="1" t="s">
        <v>22</v>
      </c>
      <c r="C374" s="1" t="s">
        <v>779</v>
      </c>
      <c r="D374" s="1" t="b">
        <v>0</v>
      </c>
      <c r="E374" s="3">
        <v>191649.0</v>
      </c>
      <c r="F374" s="3">
        <f>vlookup(E374,IPEDS!$B$1:$I$6164,6,FALSE)</f>
        <v>3604</v>
      </c>
      <c r="G374" s="3" t="str">
        <f t="shared" si="1"/>
        <v>No Match</v>
      </c>
    </row>
    <row r="375" hidden="1">
      <c r="A375" s="1" t="s">
        <v>780</v>
      </c>
      <c r="B375" s="1" t="s">
        <v>19</v>
      </c>
      <c r="C375" s="1" t="s">
        <v>781</v>
      </c>
      <c r="D375" s="1" t="b">
        <v>0</v>
      </c>
      <c r="E375" s="3">
        <v>231174.0</v>
      </c>
      <c r="F375" s="3">
        <f>vlookup(E375,IPEDS!$B$1:$I$6164,6,FALSE)</f>
        <v>5000</v>
      </c>
      <c r="G375" s="3" t="str">
        <f t="shared" si="1"/>
        <v>No Match</v>
      </c>
    </row>
    <row r="376">
      <c r="A376" s="1" t="s">
        <v>782</v>
      </c>
      <c r="B376" s="1" t="s">
        <v>22</v>
      </c>
      <c r="C376" s="1" t="s">
        <v>783</v>
      </c>
      <c r="D376" s="1" t="b">
        <v>0</v>
      </c>
      <c r="E376" s="1">
        <v>196042.0</v>
      </c>
      <c r="F376" s="3">
        <f>vlookup(E376,IPEDS!$B$1:$I$6164,6,FALSE)</f>
        <v>3601</v>
      </c>
      <c r="G376" s="3" t="str">
        <f t="shared" si="1"/>
        <v>No Match</v>
      </c>
    </row>
    <row r="377" hidden="1">
      <c r="A377" s="1" t="s">
        <v>784</v>
      </c>
      <c r="B377" s="1" t="s">
        <v>22</v>
      </c>
      <c r="C377" s="1" t="s">
        <v>785</v>
      </c>
      <c r="D377" s="1" t="b">
        <v>0</v>
      </c>
      <c r="E377" s="3">
        <v>173045.0</v>
      </c>
      <c r="F377" s="3">
        <f>vlookup(E377,IPEDS!$B$1:$I$6164,6,FALSE)</f>
        <v>2705</v>
      </c>
      <c r="G377" s="3" t="str">
        <f t="shared" si="1"/>
        <v>No Match</v>
      </c>
    </row>
    <row r="378" hidden="1">
      <c r="A378" s="1" t="s">
        <v>786</v>
      </c>
      <c r="B378" s="1" t="s">
        <v>22</v>
      </c>
      <c r="C378" s="1" t="s">
        <v>787</v>
      </c>
      <c r="D378" s="1" t="b">
        <v>0</v>
      </c>
      <c r="E378" s="3">
        <v>198419.0</v>
      </c>
      <c r="F378" s="3">
        <f>vlookup(E378,IPEDS!$B$1:$I$6164,6,FALSE)</f>
        <v>3704</v>
      </c>
      <c r="G378" s="3" t="str">
        <f t="shared" si="1"/>
        <v>No Match</v>
      </c>
    </row>
    <row r="379">
      <c r="A379" s="1" t="s">
        <v>788</v>
      </c>
      <c r="B379" s="1" t="s">
        <v>22</v>
      </c>
      <c r="C379" s="1" t="s">
        <v>789</v>
      </c>
      <c r="D379" s="1" t="b">
        <v>0</v>
      </c>
      <c r="E379" s="1">
        <v>149842.0</v>
      </c>
      <c r="F379" s="3">
        <f>vlookup(E379,IPEDS!$B$1:$I$6164,6,FALSE)</f>
        <v>1708</v>
      </c>
      <c r="G379" s="3" t="str">
        <f t="shared" si="1"/>
        <v>No Match</v>
      </c>
    </row>
    <row r="380" hidden="1">
      <c r="A380" s="1" t="s">
        <v>790</v>
      </c>
      <c r="B380" s="1" t="s">
        <v>791</v>
      </c>
      <c r="C380" s="1" t="s">
        <v>792</v>
      </c>
      <c r="D380" s="1" t="b">
        <v>0</v>
      </c>
      <c r="E380" s="3">
        <v>177746.0</v>
      </c>
      <c r="F380" s="3">
        <f>vlookup(E380,IPEDS!$B$1:$I$6164,6,FALSE)</f>
        <v>2905</v>
      </c>
      <c r="G380" s="3" t="str">
        <f t="shared" si="1"/>
        <v>No Match</v>
      </c>
    </row>
    <row r="381" hidden="1">
      <c r="A381" s="1" t="s">
        <v>793</v>
      </c>
      <c r="B381" s="1" t="s">
        <v>119</v>
      </c>
      <c r="C381" s="1" t="s">
        <v>794</v>
      </c>
      <c r="D381" s="1" t="b">
        <v>0</v>
      </c>
      <c r="E381" s="3">
        <v>167093.0</v>
      </c>
      <c r="F381" s="3">
        <f>vlookup(E381,IPEDS!$B$1:$I$6164,6,FALSE)</f>
        <v>2507</v>
      </c>
      <c r="G381" s="3" t="str">
        <f t="shared" si="1"/>
        <v>No Match</v>
      </c>
    </row>
    <row r="382" hidden="1">
      <c r="A382" s="1" t="s">
        <v>795</v>
      </c>
      <c r="B382" s="1" t="s">
        <v>22</v>
      </c>
      <c r="C382" s="1" t="s">
        <v>796</v>
      </c>
      <c r="D382" s="1" t="b">
        <v>0</v>
      </c>
      <c r="E382" s="3">
        <v>111081.0</v>
      </c>
      <c r="F382" s="3">
        <f>vlookup(E382,IPEDS!$B$1:$I$6164,6,FALSE)</f>
        <v>627</v>
      </c>
      <c r="G382" s="3" t="str">
        <f t="shared" si="1"/>
        <v>No Match</v>
      </c>
    </row>
    <row r="383" hidden="1">
      <c r="A383" s="1" t="s">
        <v>797</v>
      </c>
      <c r="B383" s="1" t="s">
        <v>22</v>
      </c>
      <c r="C383" s="1" t="s">
        <v>798</v>
      </c>
      <c r="D383" s="1" t="b">
        <v>0</v>
      </c>
      <c r="E383" s="3">
        <v>455992.0</v>
      </c>
      <c r="F383" s="3">
        <f>vlookup(E383,IPEDS!$B$1:$I$6164,6,FALSE)</f>
        <v>5000</v>
      </c>
      <c r="G383" s="3" t="str">
        <f t="shared" si="1"/>
        <v>No Match</v>
      </c>
    </row>
    <row r="384">
      <c r="A384" s="1" t="s">
        <v>799</v>
      </c>
      <c r="B384" s="1" t="s">
        <v>22</v>
      </c>
      <c r="C384" s="1" t="s">
        <v>800</v>
      </c>
      <c r="D384" s="1" t="b">
        <v>0</v>
      </c>
      <c r="E384" s="1">
        <v>190646.0</v>
      </c>
      <c r="F384" s="3">
        <f>vlookup(E384,IPEDS!$B$1:$I$6164,6,FALSE)</f>
        <v>3609</v>
      </c>
      <c r="G384" s="3" t="str">
        <f t="shared" si="1"/>
        <v>No Match</v>
      </c>
    </row>
    <row r="385" hidden="1">
      <c r="A385" s="1" t="s">
        <v>801</v>
      </c>
      <c r="B385" s="1" t="s">
        <v>22</v>
      </c>
      <c r="C385" s="1" t="s">
        <v>802</v>
      </c>
      <c r="D385" s="1" t="b">
        <v>0</v>
      </c>
      <c r="E385" s="3">
        <v>237011.0</v>
      </c>
      <c r="F385" s="3">
        <f>vlookup(E385,IPEDS!$B$1:$I$6164,6,FALSE)</f>
        <v>5302</v>
      </c>
      <c r="G385" s="3" t="str">
        <f t="shared" si="1"/>
        <v>No Match</v>
      </c>
    </row>
    <row r="386">
      <c r="A386" s="1" t="s">
        <v>803</v>
      </c>
      <c r="B386" s="1" t="s">
        <v>119</v>
      </c>
      <c r="C386" s="1" t="s">
        <v>804</v>
      </c>
      <c r="D386" s="1" t="b">
        <v>0</v>
      </c>
      <c r="E386" s="1">
        <v>239169.0</v>
      </c>
      <c r="F386" s="3">
        <f>vlookup(E386,IPEDS!$B$1:$I$6164,6,FALSE)</f>
        <v>5504</v>
      </c>
      <c r="G386" s="3" t="str">
        <f t="shared" si="1"/>
        <v>No Match</v>
      </c>
    </row>
    <row r="387" hidden="1">
      <c r="A387" s="1" t="s">
        <v>805</v>
      </c>
      <c r="B387" s="1" t="s">
        <v>22</v>
      </c>
      <c r="C387" s="1" t="s">
        <v>806</v>
      </c>
      <c r="D387" s="1" t="b">
        <v>1</v>
      </c>
      <c r="E387" s="3">
        <v>212911.0</v>
      </c>
      <c r="F387" s="3">
        <f>vlookup(E387,IPEDS!$B$1:$I$6164,6,FALSE)</f>
        <v>4205</v>
      </c>
      <c r="G387" s="3" t="str">
        <f t="shared" si="1"/>
        <v>No Match</v>
      </c>
    </row>
    <row r="388" hidden="1">
      <c r="A388" s="1" t="s">
        <v>807</v>
      </c>
      <c r="B388" s="1" t="s">
        <v>22</v>
      </c>
      <c r="C388" s="1" t="s">
        <v>808</v>
      </c>
      <c r="D388" s="1" t="b">
        <v>0</v>
      </c>
      <c r="E388" s="3">
        <v>184995.0</v>
      </c>
      <c r="F388" s="3">
        <f>vlookup(E388,IPEDS!$B$1:$I$6164,6,FALSE)</f>
        <v>3410</v>
      </c>
      <c r="G388" s="3" t="str">
        <f t="shared" si="1"/>
        <v>No Match</v>
      </c>
    </row>
    <row r="389" hidden="1">
      <c r="A389" s="1" t="s">
        <v>809</v>
      </c>
      <c r="B389" s="1" t="s">
        <v>19</v>
      </c>
      <c r="C389" s="1" t="s">
        <v>810</v>
      </c>
      <c r="D389" s="1" t="b">
        <v>0</v>
      </c>
      <c r="E389" s="3">
        <v>236513.0</v>
      </c>
      <c r="F389" s="3">
        <f>vlookup(E389,IPEDS!$B$1:$I$6164,6,FALSE)</f>
        <v>5307</v>
      </c>
      <c r="G389" s="3" t="str">
        <f t="shared" si="1"/>
        <v>No Match</v>
      </c>
    </row>
    <row r="390" hidden="1">
      <c r="A390" s="1" t="s">
        <v>811</v>
      </c>
      <c r="B390" s="1" t="s">
        <v>22</v>
      </c>
      <c r="C390" s="1" t="s">
        <v>812</v>
      </c>
      <c r="D390" s="1" t="b">
        <v>0</v>
      </c>
      <c r="E390" s="3">
        <v>146719.0</v>
      </c>
      <c r="F390" s="3">
        <f>vlookup(E390,IPEDS!$B$1:$I$6164,6,FALSE)</f>
        <v>1709</v>
      </c>
      <c r="G390" s="3" t="str">
        <f t="shared" si="1"/>
        <v>No Match</v>
      </c>
    </row>
    <row r="391">
      <c r="A391" s="1" t="s">
        <v>813</v>
      </c>
      <c r="B391" s="1" t="s">
        <v>22</v>
      </c>
      <c r="C391" s="1" t="s">
        <v>814</v>
      </c>
      <c r="D391" s="1" t="b">
        <v>0</v>
      </c>
      <c r="E391" s="1">
        <v>203067.0</v>
      </c>
      <c r="F391" s="3">
        <f>vlookup(E391,IPEDS!$B$1:$I$6164,6,FALSE)</f>
        <v>3610</v>
      </c>
      <c r="G391" s="3" t="str">
        <f t="shared" si="1"/>
        <v>No Match</v>
      </c>
    </row>
    <row r="392" hidden="1">
      <c r="A392" s="1" t="s">
        <v>815</v>
      </c>
      <c r="B392" s="1" t="s">
        <v>22</v>
      </c>
      <c r="C392" s="1" t="s">
        <v>816</v>
      </c>
      <c r="D392" s="1" t="b">
        <v>0</v>
      </c>
      <c r="E392" s="3">
        <v>186584.0</v>
      </c>
      <c r="F392" s="3">
        <f>vlookup(E392,IPEDS!$B$1:$I$6164,6,FALSE)</f>
        <v>3411</v>
      </c>
      <c r="G392" s="3" t="str">
        <f t="shared" si="1"/>
        <v>No Match</v>
      </c>
    </row>
    <row r="393" hidden="1">
      <c r="A393" s="1" t="s">
        <v>817</v>
      </c>
      <c r="B393" s="1" t="s">
        <v>22</v>
      </c>
      <c r="C393" s="1" t="s">
        <v>818</v>
      </c>
      <c r="D393" s="1" t="b">
        <v>0</v>
      </c>
      <c r="E393" s="3">
        <v>185262.0</v>
      </c>
      <c r="F393" s="3">
        <f>vlookup(E393,IPEDS!$B$1:$I$6164,6,FALSE)</f>
        <v>3410</v>
      </c>
      <c r="G393" s="3" t="str">
        <f t="shared" si="1"/>
        <v>No Match</v>
      </c>
    </row>
    <row r="394" hidden="1">
      <c r="A394" s="1" t="s">
        <v>819</v>
      </c>
      <c r="B394" s="1" t="s">
        <v>22</v>
      </c>
      <c r="C394" s="1" t="s">
        <v>820</v>
      </c>
      <c r="D394" s="1" t="b">
        <v>0</v>
      </c>
      <c r="E394" s="3">
        <v>164492.0</v>
      </c>
      <c r="F394" s="3">
        <f>vlookup(E394,IPEDS!$B$1:$I$6164,6,FALSE)</f>
        <v>2502</v>
      </c>
      <c r="G394" s="3" t="str">
        <f t="shared" si="1"/>
        <v>No Match</v>
      </c>
    </row>
    <row r="395">
      <c r="A395" s="1" t="s">
        <v>821</v>
      </c>
      <c r="B395" s="1" t="s">
        <v>162</v>
      </c>
      <c r="C395" s="1" t="s">
        <v>822</v>
      </c>
      <c r="D395" s="1" t="b">
        <v>1</v>
      </c>
      <c r="E395" s="1">
        <v>166629.0</v>
      </c>
      <c r="F395" s="3">
        <f>vlookup(E395,IPEDS!$B$1:$I$6164,6,FALSE)</f>
        <v>2502</v>
      </c>
      <c r="G395" s="3" t="str">
        <f t="shared" si="1"/>
        <v>No Match</v>
      </c>
    </row>
    <row r="396" hidden="1">
      <c r="A396" s="1" t="s">
        <v>823</v>
      </c>
      <c r="B396" s="1" t="s">
        <v>119</v>
      </c>
      <c r="C396" s="1" t="s">
        <v>824</v>
      </c>
      <c r="D396" s="1" t="b">
        <v>0</v>
      </c>
      <c r="E396" s="3">
        <v>145558.0</v>
      </c>
      <c r="F396" s="3">
        <f>vlookup(E396,IPEDS!$B$1:$I$6164,6,FALSE)</f>
        <v>1710</v>
      </c>
      <c r="G396" s="3" t="str">
        <f t="shared" si="1"/>
        <v>No Match</v>
      </c>
    </row>
    <row r="397" hidden="1">
      <c r="A397" s="1" t="s">
        <v>825</v>
      </c>
      <c r="B397" s="1" t="s">
        <v>22</v>
      </c>
      <c r="C397" s="1" t="s">
        <v>826</v>
      </c>
      <c r="D397" s="1" t="b">
        <v>0</v>
      </c>
      <c r="E397" s="3">
        <v>162760.0</v>
      </c>
      <c r="F397" s="3">
        <f>vlookup(E397,IPEDS!$B$1:$I$6164,6,FALSE)</f>
        <v>2406</v>
      </c>
      <c r="G397" s="3" t="str">
        <f t="shared" si="1"/>
        <v>No Match</v>
      </c>
    </row>
    <row r="398" hidden="1">
      <c r="A398" s="1" t="s">
        <v>827</v>
      </c>
      <c r="B398" s="1" t="s">
        <v>22</v>
      </c>
      <c r="C398" s="1" t="s">
        <v>828</v>
      </c>
      <c r="D398" s="1" t="b">
        <v>0</v>
      </c>
      <c r="E398" s="3">
        <v>212197.0</v>
      </c>
      <c r="F398" s="3">
        <f>vlookup(E398,IPEDS!$B$1:$I$6164,6,FALSE)</f>
        <v>4211</v>
      </c>
      <c r="G398" s="3" t="str">
        <f t="shared" si="1"/>
        <v>No Match</v>
      </c>
    </row>
    <row r="399" hidden="1">
      <c r="A399" s="1" t="s">
        <v>829</v>
      </c>
      <c r="B399" s="1" t="s">
        <v>22</v>
      </c>
      <c r="C399" s="1" t="s">
        <v>830</v>
      </c>
      <c r="D399" s="1" t="b">
        <v>0</v>
      </c>
      <c r="E399" s="3">
        <v>188429.0</v>
      </c>
      <c r="F399" s="3">
        <f>vlookup(E399,IPEDS!$B$1:$I$6164,6,FALSE)</f>
        <v>3604</v>
      </c>
      <c r="G399" s="3" t="str">
        <f t="shared" si="1"/>
        <v>No Match</v>
      </c>
    </row>
    <row r="400">
      <c r="A400" s="1" t="s">
        <v>831</v>
      </c>
      <c r="B400" s="1" t="s">
        <v>22</v>
      </c>
      <c r="C400" s="1" t="s">
        <v>832</v>
      </c>
      <c r="D400" s="1" t="b">
        <v>0</v>
      </c>
      <c r="E400" s="1">
        <v>110495.0</v>
      </c>
      <c r="F400" s="3">
        <f>vlookup(E400,IPEDS!$B$1:$I$6164,6,FALSE)</f>
        <v>605</v>
      </c>
      <c r="G400" s="3" t="str">
        <f t="shared" si="1"/>
        <v>No Match</v>
      </c>
    </row>
    <row r="401" hidden="1">
      <c r="A401" s="1" t="s">
        <v>833</v>
      </c>
      <c r="B401" s="1" t="s">
        <v>22</v>
      </c>
      <c r="C401" s="1" t="s">
        <v>834</v>
      </c>
      <c r="D401" s="1" t="b">
        <v>0</v>
      </c>
      <c r="E401" s="3">
        <v>173902.0</v>
      </c>
      <c r="F401" s="3">
        <f>vlookup(E401,IPEDS!$B$1:$I$6164,6,FALSE)</f>
        <v>2704</v>
      </c>
      <c r="G401" s="3" t="str">
        <f t="shared" si="1"/>
        <v>No Match</v>
      </c>
    </row>
    <row r="402" hidden="1">
      <c r="A402" s="1" t="s">
        <v>835</v>
      </c>
      <c r="B402" s="1" t="s">
        <v>22</v>
      </c>
      <c r="C402" s="1" t="s">
        <v>836</v>
      </c>
      <c r="D402" s="1" t="b">
        <v>0</v>
      </c>
      <c r="E402" s="3">
        <v>216852.0</v>
      </c>
      <c r="F402" s="3">
        <f>vlookup(E402,IPEDS!$B$1:$I$6164,6,FALSE)</f>
        <v>4205</v>
      </c>
      <c r="G402" s="3" t="str">
        <f t="shared" si="1"/>
        <v>No Match</v>
      </c>
    </row>
    <row r="403">
      <c r="A403" s="1" t="s">
        <v>837</v>
      </c>
      <c r="B403" s="1" t="s">
        <v>22</v>
      </c>
      <c r="C403" s="1" t="s">
        <v>838</v>
      </c>
      <c r="D403" s="1" t="b">
        <v>0</v>
      </c>
      <c r="E403" s="1">
        <v>110565.0</v>
      </c>
      <c r="F403" s="3">
        <f>vlookup(E403,IPEDS!$B$1:$I$6164,6,FALSE)</f>
        <v>645</v>
      </c>
      <c r="G403" s="3" t="str">
        <f t="shared" si="1"/>
        <v>No Match</v>
      </c>
    </row>
    <row r="404" hidden="1">
      <c r="A404" s="1" t="s">
        <v>839</v>
      </c>
      <c r="B404" s="1" t="s">
        <v>22</v>
      </c>
      <c r="C404" s="1" t="s">
        <v>840</v>
      </c>
      <c r="D404" s="1" t="b">
        <v>0</v>
      </c>
      <c r="E404" s="3">
        <v>196060.0</v>
      </c>
      <c r="F404" s="3">
        <f>vlookup(E404,IPEDS!$B$1:$I$6164,6,FALSE)</f>
        <v>3620</v>
      </c>
      <c r="G404" s="3" t="str">
        <f t="shared" si="1"/>
        <v>No Match</v>
      </c>
    </row>
    <row r="405" hidden="1">
      <c r="A405" s="1" t="s">
        <v>841</v>
      </c>
      <c r="B405" s="1" t="s">
        <v>22</v>
      </c>
      <c r="C405" s="1" t="s">
        <v>842</v>
      </c>
      <c r="D405" s="1" t="b">
        <v>0</v>
      </c>
      <c r="E405" s="3">
        <v>137546.0</v>
      </c>
      <c r="F405" s="3">
        <f>vlookup(E405,IPEDS!$B$1:$I$6164,6,FALSE)</f>
        <v>1206</v>
      </c>
      <c r="G405" s="3" t="str">
        <f t="shared" si="1"/>
        <v>No Match</v>
      </c>
    </row>
    <row r="406" hidden="1">
      <c r="A406" s="1" t="s">
        <v>843</v>
      </c>
      <c r="B406" s="1" t="s">
        <v>22</v>
      </c>
      <c r="C406" s="1" t="s">
        <v>844</v>
      </c>
      <c r="D406" s="1" t="b">
        <v>0</v>
      </c>
      <c r="E406" s="3">
        <v>112826.0</v>
      </c>
      <c r="F406" s="3">
        <f>vlookup(E406,IPEDS!$B$1:$I$6164,6,FALSE)</f>
        <v>608</v>
      </c>
      <c r="G406" s="3" t="str">
        <f t="shared" si="1"/>
        <v>No Match</v>
      </c>
    </row>
    <row r="407" hidden="1">
      <c r="A407" s="1" t="s">
        <v>845</v>
      </c>
      <c r="B407" s="1" t="s">
        <v>22</v>
      </c>
      <c r="C407" s="1" t="s">
        <v>846</v>
      </c>
      <c r="D407" s="1" t="b">
        <v>0</v>
      </c>
      <c r="E407" s="3">
        <v>195720.0</v>
      </c>
      <c r="F407" s="3">
        <f>vlookup(E407,IPEDS!$B$1:$I$6164,6,FALSE)</f>
        <v>3625</v>
      </c>
      <c r="G407" s="3" t="str">
        <f t="shared" si="1"/>
        <v>No Match</v>
      </c>
    </row>
    <row r="408" hidden="1">
      <c r="A408" s="1" t="s">
        <v>847</v>
      </c>
      <c r="B408" s="1" t="s">
        <v>22</v>
      </c>
      <c r="C408" s="1" t="s">
        <v>848</v>
      </c>
      <c r="D408" s="1" t="b">
        <v>1</v>
      </c>
      <c r="E408" s="3">
        <v>189097.0</v>
      </c>
      <c r="F408" s="3">
        <f>vlookup(E408,IPEDS!$B$1:$I$6164,6,FALSE)</f>
        <v>3613</v>
      </c>
      <c r="G408" s="3" t="str">
        <f t="shared" si="1"/>
        <v>No Match</v>
      </c>
    </row>
    <row r="409" hidden="1">
      <c r="A409" s="1" t="s">
        <v>849</v>
      </c>
      <c r="B409" s="1" t="s">
        <v>22</v>
      </c>
      <c r="C409" s="1" t="s">
        <v>850</v>
      </c>
      <c r="D409" s="1" t="b">
        <v>0</v>
      </c>
      <c r="E409" s="3">
        <v>165671.0</v>
      </c>
      <c r="F409" s="3">
        <f>vlookup(E409,IPEDS!$B$1:$I$6164,6,FALSE)</f>
        <v>2507</v>
      </c>
      <c r="G409" s="3" t="str">
        <f t="shared" si="1"/>
        <v>No Match</v>
      </c>
    </row>
    <row r="410" hidden="1">
      <c r="A410" s="1" t="s">
        <v>851</v>
      </c>
      <c r="B410" s="1" t="s">
        <v>22</v>
      </c>
      <c r="C410" s="1" t="s">
        <v>852</v>
      </c>
      <c r="D410" s="1" t="b">
        <v>0</v>
      </c>
      <c r="E410" s="3">
        <v>130697.0</v>
      </c>
      <c r="F410" s="3">
        <f>vlookup(E410,IPEDS!$B$1:$I$6164,6,FALSE)</f>
        <v>903</v>
      </c>
      <c r="G410" s="3" t="str">
        <f t="shared" si="1"/>
        <v>No Match</v>
      </c>
    </row>
    <row r="411" hidden="1">
      <c r="A411" s="1" t="s">
        <v>853</v>
      </c>
      <c r="B411" s="1" t="s">
        <v>22</v>
      </c>
      <c r="C411" s="1" t="s">
        <v>854</v>
      </c>
      <c r="D411" s="1" t="b">
        <v>1</v>
      </c>
      <c r="E411" s="3">
        <v>166124.0</v>
      </c>
      <c r="F411" s="3">
        <f>vlookup(E411,IPEDS!$B$1:$I$6164,6,FALSE)</f>
        <v>2502</v>
      </c>
      <c r="G411" s="3" t="str">
        <f t="shared" si="1"/>
        <v>No Match</v>
      </c>
    </row>
    <row r="412" hidden="1">
      <c r="A412" s="1" t="s">
        <v>855</v>
      </c>
      <c r="B412" s="1" t="s">
        <v>22</v>
      </c>
      <c r="C412" s="1" t="s">
        <v>856</v>
      </c>
      <c r="D412" s="1" t="b">
        <v>0</v>
      </c>
      <c r="E412" s="3">
        <v>233301.0</v>
      </c>
      <c r="F412" s="3">
        <f>vlookup(E412,IPEDS!$B$1:$I$6164,6,FALSE)</f>
        <v>5105</v>
      </c>
      <c r="G412" s="3" t="str">
        <f t="shared" si="1"/>
        <v>No Match</v>
      </c>
    </row>
    <row r="413">
      <c r="A413" s="1" t="s">
        <v>857</v>
      </c>
      <c r="B413" s="1" t="s">
        <v>22</v>
      </c>
      <c r="C413" s="1" t="s">
        <v>858</v>
      </c>
      <c r="D413" s="1" t="b">
        <v>1</v>
      </c>
      <c r="E413" s="1">
        <v>234076.0</v>
      </c>
      <c r="F413" s="3">
        <f>vlookup(E413,IPEDS!$B$1:$I$6164,6,FALSE)</f>
        <v>5105</v>
      </c>
      <c r="G413" s="3" t="str">
        <f t="shared" si="1"/>
        <v>No Match</v>
      </c>
    </row>
    <row r="414">
      <c r="A414" s="1" t="s">
        <v>859</v>
      </c>
      <c r="B414" s="1" t="s">
        <v>22</v>
      </c>
      <c r="C414" s="1" t="s">
        <v>860</v>
      </c>
      <c r="D414" s="1" t="b">
        <v>0</v>
      </c>
      <c r="E414" s="1">
        <v>239080.0</v>
      </c>
      <c r="F414" s="3">
        <f>vlookup(E414,IPEDS!$B$1:$I$6164,6,FALSE)</f>
        <v>5506</v>
      </c>
      <c r="G414" s="3" t="str">
        <f t="shared" si="1"/>
        <v>No Match</v>
      </c>
    </row>
    <row r="415">
      <c r="A415" s="1" t="s">
        <v>861</v>
      </c>
      <c r="B415" s="1" t="s">
        <v>22</v>
      </c>
      <c r="C415" s="1" t="s">
        <v>862</v>
      </c>
      <c r="D415" s="1" t="b">
        <v>0</v>
      </c>
      <c r="E415" s="1">
        <v>192749.0</v>
      </c>
      <c r="F415" s="3">
        <f>vlookup(E415,IPEDS!$B$1:$I$6164,6,FALSE)</f>
        <v>3616</v>
      </c>
      <c r="G415" s="3" t="str">
        <f t="shared" si="1"/>
        <v>No Match</v>
      </c>
    </row>
    <row r="416">
      <c r="A416" s="1" t="s">
        <v>863</v>
      </c>
      <c r="B416" s="1" t="s">
        <v>22</v>
      </c>
      <c r="C416" s="1" t="s">
        <v>864</v>
      </c>
      <c r="D416" s="1" t="b">
        <v>0</v>
      </c>
      <c r="E416" s="1">
        <v>110574.0</v>
      </c>
      <c r="F416" s="3">
        <f>vlookup(E416,IPEDS!$B$1:$I$6164,6,FALSE)</f>
        <v>614</v>
      </c>
      <c r="G416" s="3" t="str">
        <f t="shared" si="1"/>
        <v>No Match</v>
      </c>
    </row>
    <row r="417">
      <c r="A417" s="1" t="s">
        <v>865</v>
      </c>
      <c r="B417" s="1" t="s">
        <v>22</v>
      </c>
      <c r="C417" s="1" t="s">
        <v>866</v>
      </c>
      <c r="D417" s="1" t="b">
        <v>0</v>
      </c>
      <c r="E417" s="1">
        <v>182290.0</v>
      </c>
      <c r="F417" s="3">
        <f>vlookup(E417,IPEDS!$B$1:$I$6164,6,FALSE)</f>
        <v>3202</v>
      </c>
      <c r="G417" s="3" t="str">
        <f t="shared" si="1"/>
        <v>No Match</v>
      </c>
    </row>
    <row r="418" hidden="1">
      <c r="A418" s="1" t="s">
        <v>867</v>
      </c>
      <c r="B418" s="1" t="s">
        <v>22</v>
      </c>
      <c r="C418" s="1" t="s">
        <v>868</v>
      </c>
      <c r="D418" s="1" t="b">
        <v>0</v>
      </c>
      <c r="E418" s="3">
        <v>163046.0</v>
      </c>
      <c r="F418" s="3">
        <f>vlookup(E418,IPEDS!$B$1:$I$6164,6,FALSE)</f>
        <v>2402</v>
      </c>
      <c r="G418" s="3" t="str">
        <f t="shared" si="1"/>
        <v>No Match</v>
      </c>
    </row>
    <row r="419" hidden="1">
      <c r="A419" s="1" t="s">
        <v>869</v>
      </c>
      <c r="B419" s="1" t="s">
        <v>22</v>
      </c>
      <c r="C419" s="1" t="s">
        <v>870</v>
      </c>
      <c r="D419" s="1" t="b">
        <v>1</v>
      </c>
      <c r="E419" s="3">
        <v>147767.0</v>
      </c>
      <c r="F419" s="3">
        <f>vlookup(E419,IPEDS!$B$1:$I$6164,6,FALSE)</f>
        <v>1709</v>
      </c>
      <c r="G419" s="3" t="str">
        <f t="shared" si="1"/>
        <v>No Match</v>
      </c>
    </row>
    <row r="420" hidden="1">
      <c r="A420" s="1" t="s">
        <v>871</v>
      </c>
      <c r="B420" s="1" t="s">
        <v>22</v>
      </c>
      <c r="C420" s="1" t="s">
        <v>872</v>
      </c>
      <c r="D420" s="1" t="b">
        <v>0</v>
      </c>
      <c r="E420" s="3">
        <v>161873.0</v>
      </c>
      <c r="F420" s="3">
        <f>vlookup(E420,IPEDS!$B$1:$I$6164,6,FALSE)</f>
        <v>2407</v>
      </c>
      <c r="G420" s="3" t="str">
        <f t="shared" si="1"/>
        <v>No Match</v>
      </c>
    </row>
    <row r="421" hidden="1">
      <c r="A421" s="1" t="s">
        <v>873</v>
      </c>
      <c r="B421" s="1" t="s">
        <v>22</v>
      </c>
      <c r="C421" s="1" t="s">
        <v>874</v>
      </c>
      <c r="D421" s="1" t="b">
        <v>1</v>
      </c>
      <c r="E421" s="3">
        <v>209551.0</v>
      </c>
      <c r="F421" s="3">
        <f>vlookup(E421,IPEDS!$B$1:$I$6164,6,FALSE)</f>
        <v>4104</v>
      </c>
      <c r="G421" s="3" t="str">
        <f t="shared" si="1"/>
        <v>No Match</v>
      </c>
    </row>
    <row r="422">
      <c r="A422" s="1" t="s">
        <v>875</v>
      </c>
      <c r="B422" s="1" t="s">
        <v>22</v>
      </c>
      <c r="C422" s="1" t="s">
        <v>876</v>
      </c>
      <c r="D422" s="1" t="b">
        <v>0</v>
      </c>
      <c r="E422" s="1">
        <v>190691.0</v>
      </c>
      <c r="F422" s="3">
        <f>vlookup(E422,IPEDS!$B$1:$I$6164,6,FALSE)</f>
        <v>3605</v>
      </c>
      <c r="G422" s="3" t="str">
        <f t="shared" si="1"/>
        <v>No Match</v>
      </c>
    </row>
    <row r="423">
      <c r="A423" s="1" t="s">
        <v>877</v>
      </c>
      <c r="B423" s="1" t="s">
        <v>162</v>
      </c>
      <c r="C423" s="1" t="s">
        <v>878</v>
      </c>
      <c r="D423" s="1" t="b">
        <v>0</v>
      </c>
      <c r="E423" s="1">
        <v>192040.0</v>
      </c>
      <c r="F423" s="3">
        <f>vlookup(E423,IPEDS!$B$1:$I$6164,6,FALSE)</f>
        <v>3613</v>
      </c>
      <c r="G423" s="3" t="str">
        <f t="shared" si="1"/>
        <v>No Match</v>
      </c>
    </row>
    <row r="424" hidden="1">
      <c r="A424" s="1" t="s">
        <v>879</v>
      </c>
      <c r="B424" s="1" t="s">
        <v>222</v>
      </c>
      <c r="C424" s="1" t="s">
        <v>880</v>
      </c>
      <c r="D424" s="1" t="b">
        <v>0</v>
      </c>
      <c r="E424" s="3">
        <v>111391.0</v>
      </c>
      <c r="F424" s="3">
        <f>vlookup(E424,IPEDS!$B$1:$I$6164,6,FALSE)</f>
        <v>650</v>
      </c>
      <c r="G424" s="3" t="str">
        <f t="shared" si="1"/>
        <v>No Match</v>
      </c>
    </row>
    <row r="425" hidden="1">
      <c r="A425" s="1" t="s">
        <v>881</v>
      </c>
      <c r="B425" s="1" t="s">
        <v>22</v>
      </c>
      <c r="C425" s="1" t="s">
        <v>882</v>
      </c>
      <c r="D425" s="1" t="b">
        <v>0</v>
      </c>
      <c r="E425" s="3">
        <v>144005.0</v>
      </c>
      <c r="F425" s="3">
        <f>vlookup(E425,IPEDS!$B$1:$I$6164,6,FALSE)</f>
        <v>1701</v>
      </c>
      <c r="G425" s="3" t="str">
        <f t="shared" si="1"/>
        <v>No Match</v>
      </c>
    </row>
    <row r="426" hidden="1">
      <c r="A426" s="1" t="s">
        <v>883</v>
      </c>
      <c r="B426" s="1" t="s">
        <v>22</v>
      </c>
      <c r="C426" s="1" t="s">
        <v>884</v>
      </c>
      <c r="D426" s="1" t="b">
        <v>0</v>
      </c>
      <c r="E426" s="3">
        <v>195474.0</v>
      </c>
      <c r="F426" s="3">
        <f>vlookup(E426,IPEDS!$B$1:$I$6164,6,FALSE)</f>
        <v>3620</v>
      </c>
      <c r="G426" s="3" t="str">
        <f t="shared" si="1"/>
        <v>No Match</v>
      </c>
    </row>
    <row r="427" hidden="1">
      <c r="A427" s="1" t="s">
        <v>885</v>
      </c>
      <c r="B427" s="1" t="s">
        <v>119</v>
      </c>
      <c r="C427" s="1" t="s">
        <v>886</v>
      </c>
      <c r="D427" s="1" t="b">
        <v>0</v>
      </c>
      <c r="E427" s="3">
        <v>174127.0</v>
      </c>
      <c r="F427" s="3">
        <f>vlookup(E427,IPEDS!$B$1:$I$6164,6,FALSE)</f>
        <v>2705</v>
      </c>
      <c r="G427" s="3" t="str">
        <f t="shared" si="1"/>
        <v>No Match</v>
      </c>
    </row>
    <row r="428">
      <c r="A428" s="1" t="s">
        <v>887</v>
      </c>
      <c r="B428" s="1" t="s">
        <v>94</v>
      </c>
      <c r="C428" s="1" t="s">
        <v>888</v>
      </c>
      <c r="D428" s="1" t="b">
        <v>1</v>
      </c>
      <c r="E428" s="1">
        <v>190150.0</v>
      </c>
      <c r="F428" s="3">
        <f>vlookup(E428,IPEDS!$B$1:$I$6164,6,FALSE)</f>
        <v>3613</v>
      </c>
      <c r="G428" s="3" t="str">
        <f t="shared" si="1"/>
        <v>No Match</v>
      </c>
    </row>
    <row r="429" hidden="1">
      <c r="A429" s="1" t="s">
        <v>889</v>
      </c>
      <c r="B429" s="1" t="s">
        <v>22</v>
      </c>
      <c r="C429" s="1" t="s">
        <v>890</v>
      </c>
      <c r="D429" s="1" t="b">
        <v>0</v>
      </c>
      <c r="E429" s="3">
        <v>233426.0</v>
      </c>
      <c r="F429" s="3">
        <f>vlookup(E429,IPEDS!$B$1:$I$6164,6,FALSE)</f>
        <v>5106</v>
      </c>
      <c r="G429" s="3" t="str">
        <f t="shared" si="1"/>
        <v>No Match</v>
      </c>
    </row>
    <row r="430">
      <c r="A430" s="1" t="s">
        <v>891</v>
      </c>
      <c r="B430" s="1" t="s">
        <v>22</v>
      </c>
      <c r="C430" s="1" t="s">
        <v>892</v>
      </c>
      <c r="D430" s="1" t="b">
        <v>0</v>
      </c>
      <c r="E430" s="1">
        <v>174844.0</v>
      </c>
      <c r="F430" s="3">
        <f>vlookup(E430,IPEDS!$B$1:$I$6164,6,FALSE)</f>
        <v>2702</v>
      </c>
      <c r="G430" s="3" t="str">
        <f t="shared" si="1"/>
        <v>No Match</v>
      </c>
    </row>
    <row r="431">
      <c r="A431" s="1" t="s">
        <v>893</v>
      </c>
      <c r="B431" s="1" t="s">
        <v>22</v>
      </c>
      <c r="C431" s="1" t="s">
        <v>894</v>
      </c>
      <c r="D431" s="1" t="b">
        <v>0</v>
      </c>
      <c r="E431" s="1">
        <v>129756.0</v>
      </c>
      <c r="F431" s="3">
        <f>vlookup(E431,IPEDS!$B$1:$I$6164,6,FALSE)</f>
        <v>903</v>
      </c>
      <c r="G431" s="3" t="str">
        <f t="shared" si="1"/>
        <v>No Match</v>
      </c>
    </row>
    <row r="432" hidden="1">
      <c r="A432" s="1" t="s">
        <v>895</v>
      </c>
      <c r="B432" s="1" t="s">
        <v>19</v>
      </c>
      <c r="C432" s="1" t="s">
        <v>896</v>
      </c>
      <c r="D432" s="1" t="b">
        <v>0</v>
      </c>
      <c r="E432" s="3">
        <v>162584.0</v>
      </c>
      <c r="F432" s="3">
        <f>vlookup(E432,IPEDS!$B$1:$I$6164,6,FALSE)</f>
        <v>2406</v>
      </c>
      <c r="G432" s="3" t="str">
        <f t="shared" si="1"/>
        <v>No Match</v>
      </c>
    </row>
    <row r="433" hidden="1">
      <c r="A433" s="1" t="s">
        <v>897</v>
      </c>
      <c r="B433" s="1" t="s">
        <v>19</v>
      </c>
      <c r="C433" s="1" t="s">
        <v>898</v>
      </c>
      <c r="D433" s="1" t="b">
        <v>0</v>
      </c>
      <c r="E433" s="3">
        <v>130493.0</v>
      </c>
      <c r="F433" s="3">
        <f>vlookup(E433,IPEDS!$B$1:$I$6164,6,FALSE)</f>
        <v>903</v>
      </c>
      <c r="G433" s="3" t="str">
        <f t="shared" si="1"/>
        <v>No Match</v>
      </c>
    </row>
    <row r="434" hidden="1">
      <c r="A434" s="1" t="s">
        <v>899</v>
      </c>
      <c r="B434" s="1" t="s">
        <v>22</v>
      </c>
      <c r="C434" s="1" t="s">
        <v>900</v>
      </c>
      <c r="D434" s="1" t="b">
        <v>0</v>
      </c>
      <c r="E434" s="3">
        <v>147800.0</v>
      </c>
      <c r="F434" s="3">
        <f>vlookup(E434,IPEDS!$B$1:$I$6164,6,FALSE)</f>
        <v>1705</v>
      </c>
      <c r="G434" s="3" t="str">
        <f t="shared" si="1"/>
        <v>No Match</v>
      </c>
    </row>
    <row r="435">
      <c r="A435" s="1" t="s">
        <v>901</v>
      </c>
      <c r="B435" s="1" t="s">
        <v>22</v>
      </c>
      <c r="C435" s="1" t="s">
        <v>902</v>
      </c>
      <c r="D435" s="1" t="b">
        <v>0</v>
      </c>
      <c r="E435" s="1">
        <v>196200.0</v>
      </c>
      <c r="F435" s="3">
        <f>vlookup(E435,IPEDS!$B$1:$I$6164,6,FALSE)</f>
        <v>3621</v>
      </c>
      <c r="G435" s="3" t="str">
        <f t="shared" si="1"/>
        <v>No Match</v>
      </c>
    </row>
    <row r="436" hidden="1">
      <c r="A436" s="1" t="s">
        <v>903</v>
      </c>
      <c r="B436" s="1" t="s">
        <v>22</v>
      </c>
      <c r="C436" s="1" t="s">
        <v>904</v>
      </c>
      <c r="D436" s="1" t="b">
        <v>0</v>
      </c>
      <c r="E436" s="3">
        <v>216287.0</v>
      </c>
      <c r="F436" s="3">
        <f>vlookup(E436,IPEDS!$B$1:$I$6164,6,FALSE)</f>
        <v>4205</v>
      </c>
      <c r="G436" s="3" t="str">
        <f t="shared" si="1"/>
        <v>No Match</v>
      </c>
    </row>
    <row r="437" hidden="1">
      <c r="A437" s="1" t="s">
        <v>905</v>
      </c>
      <c r="B437" s="1" t="s">
        <v>22</v>
      </c>
      <c r="C437" s="1" t="s">
        <v>906</v>
      </c>
      <c r="D437" s="1" t="b">
        <v>0</v>
      </c>
      <c r="E437" s="3">
        <v>150455.0</v>
      </c>
      <c r="F437" s="3">
        <f>vlookup(E437,IPEDS!$B$1:$I$6164,6,FALSE)</f>
        <v>1806</v>
      </c>
      <c r="G437" s="3" t="str">
        <f t="shared" si="1"/>
        <v>No Match</v>
      </c>
    </row>
    <row r="438" hidden="1">
      <c r="A438" s="1" t="s">
        <v>907</v>
      </c>
      <c r="B438" s="1" t="s">
        <v>19</v>
      </c>
      <c r="C438" s="1" t="s">
        <v>68</v>
      </c>
      <c r="D438" s="1" t="b">
        <v>0</v>
      </c>
      <c r="E438" s="3">
        <v>230959.0</v>
      </c>
      <c r="F438" s="3">
        <f>vlookup(E438,IPEDS!$B$1:$I$6164,6,FALSE)</f>
        <v>5000</v>
      </c>
      <c r="G438" s="3" t="str">
        <f t="shared" si="1"/>
        <v>No Match</v>
      </c>
    </row>
    <row r="439" hidden="1">
      <c r="A439" s="1" t="s">
        <v>908</v>
      </c>
      <c r="B439" s="1" t="s">
        <v>22</v>
      </c>
      <c r="C439" s="1" t="s">
        <v>777</v>
      </c>
      <c r="D439" s="1" t="b">
        <v>0</v>
      </c>
      <c r="E439" s="3">
        <v>117946.0</v>
      </c>
      <c r="F439" s="3">
        <f>vlookup(E439,IPEDS!$B$1:$I$6164,6,FALSE)</f>
        <v>636</v>
      </c>
      <c r="G439" s="3" t="str">
        <f t="shared" si="1"/>
        <v>No Match</v>
      </c>
    </row>
    <row r="440" hidden="1">
      <c r="A440" s="1" t="s">
        <v>909</v>
      </c>
      <c r="B440" s="1" t="s">
        <v>22</v>
      </c>
      <c r="C440" s="1" t="s">
        <v>910</v>
      </c>
      <c r="D440" s="1" t="b">
        <v>0</v>
      </c>
      <c r="E440" s="3">
        <v>236072.0</v>
      </c>
      <c r="F440" s="3">
        <f>vlookup(E440,IPEDS!$B$1:$I$6164,6,FALSE)</f>
        <v>5307</v>
      </c>
      <c r="G440" s="3" t="str">
        <f t="shared" si="1"/>
        <v>No Match</v>
      </c>
    </row>
    <row r="441" hidden="1">
      <c r="A441" s="1" t="s">
        <v>911</v>
      </c>
      <c r="B441" s="1" t="s">
        <v>22</v>
      </c>
      <c r="C441" s="1" t="s">
        <v>912</v>
      </c>
      <c r="D441" s="1" t="b">
        <v>0</v>
      </c>
      <c r="E441" s="3">
        <v>164216.0</v>
      </c>
      <c r="F441" s="3">
        <f>vlookup(E441,IPEDS!$B$1:$I$6164,6,FALSE)</f>
        <v>2401</v>
      </c>
      <c r="G441" s="3" t="str">
        <f t="shared" si="1"/>
        <v>No Match</v>
      </c>
    </row>
    <row r="442" hidden="1">
      <c r="A442" s="1" t="s">
        <v>913</v>
      </c>
      <c r="B442" s="1" t="s">
        <v>22</v>
      </c>
      <c r="C442" s="1" t="s">
        <v>914</v>
      </c>
      <c r="D442" s="1" t="b">
        <v>0</v>
      </c>
      <c r="E442" s="3">
        <v>409254.0</v>
      </c>
      <c r="F442" s="3">
        <f>vlookup(E442,IPEDS!$B$1:$I$6164,6,FALSE)</f>
        <v>1707</v>
      </c>
      <c r="G442" s="3" t="str">
        <f t="shared" si="1"/>
        <v>No Match</v>
      </c>
    </row>
    <row r="443" hidden="1">
      <c r="A443" s="1" t="s">
        <v>915</v>
      </c>
      <c r="B443" s="1" t="s">
        <v>22</v>
      </c>
      <c r="C443" s="1" t="s">
        <v>916</v>
      </c>
      <c r="D443" s="1" t="b">
        <v>0</v>
      </c>
      <c r="E443" s="3">
        <v>162210.0</v>
      </c>
      <c r="F443" s="3">
        <f>vlookup(E443,IPEDS!$B$1:$I$6164,6,FALSE)</f>
        <v>2408</v>
      </c>
      <c r="G443" s="3" t="str">
        <f t="shared" si="1"/>
        <v>No Match</v>
      </c>
    </row>
    <row r="444" hidden="1">
      <c r="A444" s="1" t="s">
        <v>917</v>
      </c>
      <c r="B444" s="1" t="s">
        <v>22</v>
      </c>
      <c r="C444" s="1" t="s">
        <v>918</v>
      </c>
      <c r="D444" s="1" t="b">
        <v>0</v>
      </c>
      <c r="E444" s="3">
        <v>202480.0</v>
      </c>
      <c r="F444" s="3">
        <f>vlookup(E444,IPEDS!$B$1:$I$6164,6,FALSE)</f>
        <v>3910</v>
      </c>
      <c r="G444" s="3" t="str">
        <f t="shared" si="1"/>
        <v>No Match</v>
      </c>
    </row>
    <row r="445" hidden="1">
      <c r="A445" s="1" t="s">
        <v>919</v>
      </c>
      <c r="B445" s="1" t="s">
        <v>22</v>
      </c>
      <c r="C445" s="1" t="s">
        <v>920</v>
      </c>
      <c r="D445" s="1" t="b">
        <v>0</v>
      </c>
      <c r="E445" s="3">
        <v>164580.0</v>
      </c>
      <c r="F445" s="3">
        <f>vlookup(E445,IPEDS!$B$1:$I$6164,6,FALSE)</f>
        <v>2504</v>
      </c>
      <c r="G445" s="3" t="str">
        <f t="shared" si="1"/>
        <v>No Match</v>
      </c>
    </row>
    <row r="446" hidden="1">
      <c r="A446" s="1" t="s">
        <v>921</v>
      </c>
      <c r="B446" s="1" t="s">
        <v>22</v>
      </c>
      <c r="C446" s="1" t="s">
        <v>315</v>
      </c>
      <c r="D446" s="1" t="b">
        <v>0</v>
      </c>
      <c r="E446" s="3">
        <v>121345.0</v>
      </c>
      <c r="F446" s="3">
        <f>vlookup(E446,IPEDS!$B$1:$I$6164,6,FALSE)</f>
        <v>628</v>
      </c>
      <c r="G446" s="3" t="str">
        <f t="shared" si="1"/>
        <v>No Match</v>
      </c>
    </row>
    <row r="447" hidden="1">
      <c r="A447" s="1" t="s">
        <v>922</v>
      </c>
      <c r="B447" s="1" t="s">
        <v>22</v>
      </c>
      <c r="C447" s="1" t="s">
        <v>923</v>
      </c>
      <c r="D447" s="1" t="b">
        <v>0</v>
      </c>
      <c r="E447" s="3">
        <v>166452.0</v>
      </c>
      <c r="F447" s="3">
        <f>vlookup(E447,IPEDS!$B$1:$I$6164,6,FALSE)</f>
        <v>2505</v>
      </c>
      <c r="G447" s="3" t="str">
        <f t="shared" si="1"/>
        <v>No Match</v>
      </c>
    </row>
    <row r="448" hidden="1">
      <c r="A448" s="1" t="s">
        <v>924</v>
      </c>
      <c r="B448" s="1" t="s">
        <v>22</v>
      </c>
      <c r="C448" s="1" t="s">
        <v>925</v>
      </c>
      <c r="D448" s="1" t="b">
        <v>0</v>
      </c>
      <c r="E448" s="3">
        <v>196079.0</v>
      </c>
      <c r="F448" s="3">
        <f>vlookup(E448,IPEDS!$B$1:$I$6164,6,FALSE)</f>
        <v>3619</v>
      </c>
      <c r="G448" s="3" t="str">
        <f t="shared" si="1"/>
        <v>No Match</v>
      </c>
    </row>
    <row r="449" hidden="1">
      <c r="A449" s="1" t="s">
        <v>926</v>
      </c>
      <c r="B449" s="1" t="s">
        <v>22</v>
      </c>
      <c r="C449" s="1" t="s">
        <v>927</v>
      </c>
      <c r="D449" s="1" t="b">
        <v>0</v>
      </c>
      <c r="E449" s="3">
        <v>192192.0</v>
      </c>
      <c r="F449" s="3">
        <f>vlookup(E449,IPEDS!$B$1:$I$6164,6,FALSE)</f>
        <v>3624</v>
      </c>
      <c r="G449" s="3" t="str">
        <f t="shared" si="1"/>
        <v>No Match</v>
      </c>
    </row>
    <row r="450" hidden="1">
      <c r="A450" s="1" t="s">
        <v>928</v>
      </c>
      <c r="B450" s="1" t="s">
        <v>22</v>
      </c>
      <c r="C450" s="1" t="s">
        <v>929</v>
      </c>
      <c r="D450" s="1" t="b">
        <v>0</v>
      </c>
      <c r="E450" s="3">
        <v>183859.0</v>
      </c>
      <c r="F450" s="3">
        <f>vlookup(E450,IPEDS!$B$1:$I$6164,6,FALSE)</f>
        <v>3404</v>
      </c>
      <c r="G450" s="3" t="str">
        <f t="shared" si="1"/>
        <v>No Match</v>
      </c>
    </row>
    <row r="451" hidden="1">
      <c r="A451" s="1" t="s">
        <v>930</v>
      </c>
      <c r="B451" s="1" t="s">
        <v>22</v>
      </c>
      <c r="C451" s="1" t="s">
        <v>931</v>
      </c>
      <c r="D451" s="1" t="b">
        <v>0</v>
      </c>
      <c r="E451" s="3">
        <v>189705.0</v>
      </c>
      <c r="F451" s="3">
        <f>vlookup(E451,IPEDS!$B$1:$I$6164,6,FALSE)</f>
        <v>3626</v>
      </c>
      <c r="G451" s="3" t="str">
        <f t="shared" si="1"/>
        <v>No Match</v>
      </c>
    </row>
    <row r="452" hidden="1">
      <c r="A452" s="1" t="s">
        <v>932</v>
      </c>
      <c r="B452" s="1" t="s">
        <v>22</v>
      </c>
      <c r="C452" s="1" t="s">
        <v>933</v>
      </c>
      <c r="D452" s="1" t="b">
        <v>0</v>
      </c>
      <c r="E452" s="3">
        <v>120254.0</v>
      </c>
      <c r="F452" s="3">
        <f>vlookup(E452,IPEDS!$B$1:$I$6164,6,FALSE)</f>
        <v>634</v>
      </c>
      <c r="G452" s="3" t="str">
        <f t="shared" si="1"/>
        <v>No Match</v>
      </c>
    </row>
    <row r="453" hidden="1">
      <c r="A453" s="1" t="s">
        <v>934</v>
      </c>
      <c r="B453" s="1" t="s">
        <v>22</v>
      </c>
      <c r="C453" s="1" t="s">
        <v>935</v>
      </c>
      <c r="D453" s="1" t="b">
        <v>0</v>
      </c>
      <c r="E453" s="3">
        <v>111948.0</v>
      </c>
      <c r="F453" s="3">
        <f>vlookup(E453,IPEDS!$B$1:$I$6164,6,FALSE)</f>
        <v>640</v>
      </c>
      <c r="G453" s="3" t="str">
        <f t="shared" si="1"/>
        <v>No Match</v>
      </c>
    </row>
    <row r="454">
      <c r="A454" s="1" t="s">
        <v>936</v>
      </c>
      <c r="B454" s="1" t="s">
        <v>162</v>
      </c>
      <c r="C454" s="1" t="s">
        <v>937</v>
      </c>
      <c r="D454" s="1" t="b">
        <v>0</v>
      </c>
      <c r="E454" s="1">
        <v>166638.0</v>
      </c>
      <c r="F454" s="3">
        <f>vlookup(E454,IPEDS!$B$1:$I$6164,6,FALSE)</f>
        <v>2508</v>
      </c>
      <c r="G454" s="3" t="str">
        <f t="shared" si="1"/>
        <v>No Match</v>
      </c>
    </row>
    <row r="455" hidden="1">
      <c r="A455" s="1" t="s">
        <v>938</v>
      </c>
      <c r="B455" s="1" t="s">
        <v>22</v>
      </c>
      <c r="C455" s="1" t="s">
        <v>939</v>
      </c>
      <c r="D455" s="1" t="b">
        <v>0</v>
      </c>
      <c r="E455" s="3">
        <v>122931.0</v>
      </c>
      <c r="F455" s="3">
        <f>vlookup(E455,IPEDS!$B$1:$I$6164,6,FALSE)</f>
        <v>617</v>
      </c>
      <c r="G455" s="3" t="str">
        <f t="shared" si="1"/>
        <v>No Match</v>
      </c>
    </row>
    <row r="456">
      <c r="A456" s="1" t="s">
        <v>940</v>
      </c>
      <c r="B456" s="1" t="s">
        <v>22</v>
      </c>
      <c r="C456" s="1" t="s">
        <v>941</v>
      </c>
      <c r="D456" s="1" t="b">
        <v>0</v>
      </c>
      <c r="E456" s="1">
        <v>196015.0</v>
      </c>
      <c r="F456" s="3">
        <f>vlookup(E456,IPEDS!$B$1:$I$6164,6,FALSE)</f>
        <v>3621</v>
      </c>
      <c r="G456" s="3" t="str">
        <f t="shared" si="1"/>
        <v>No Match</v>
      </c>
    </row>
    <row r="457" hidden="1">
      <c r="A457" s="1" t="s">
        <v>942</v>
      </c>
      <c r="B457" s="1" t="s">
        <v>22</v>
      </c>
      <c r="C457" s="1" t="s">
        <v>943</v>
      </c>
      <c r="D457" s="1" t="b">
        <v>0</v>
      </c>
      <c r="E457" s="3">
        <v>143084.0</v>
      </c>
      <c r="F457" s="3">
        <f>vlookup(E457,IPEDS!$B$1:$I$6164,6,FALSE)</f>
        <v>1717</v>
      </c>
      <c r="G457" s="3" t="str">
        <f t="shared" si="1"/>
        <v>No Match</v>
      </c>
    </row>
    <row r="458" hidden="1">
      <c r="A458" s="1" t="s">
        <v>944</v>
      </c>
      <c r="B458" s="1" t="s">
        <v>22</v>
      </c>
      <c r="C458" s="1" t="s">
        <v>945</v>
      </c>
      <c r="D458" s="1" t="b">
        <v>0</v>
      </c>
      <c r="E458" s="3">
        <v>145813.0</v>
      </c>
      <c r="F458" s="3">
        <f>vlookup(E458,IPEDS!$B$1:$I$6164,6,FALSE)</f>
        <v>1717</v>
      </c>
      <c r="G458" s="3" t="str">
        <f t="shared" si="1"/>
        <v>No Match</v>
      </c>
    </row>
    <row r="459" hidden="1">
      <c r="A459" s="1" t="s">
        <v>946</v>
      </c>
      <c r="B459" s="1" t="s">
        <v>22</v>
      </c>
      <c r="C459" s="1" t="s">
        <v>947</v>
      </c>
      <c r="D459" s="1" t="b">
        <v>0</v>
      </c>
      <c r="E459" s="3">
        <v>169716.0</v>
      </c>
      <c r="F459" s="3">
        <f>vlookup(E459,IPEDS!$B$1:$I$6164,6,FALSE)</f>
        <v>2613</v>
      </c>
      <c r="G459" s="3" t="str">
        <f t="shared" si="1"/>
        <v>No Match</v>
      </c>
    </row>
    <row r="460" hidden="1">
      <c r="A460" s="1" t="s">
        <v>948</v>
      </c>
      <c r="B460" s="1" t="s">
        <v>22</v>
      </c>
      <c r="C460" s="1" t="s">
        <v>949</v>
      </c>
      <c r="D460" s="1" t="b">
        <v>0</v>
      </c>
      <c r="E460" s="3">
        <v>148496.0</v>
      </c>
      <c r="F460" s="3">
        <f>vlookup(E460,IPEDS!$B$1:$I$6164,6,FALSE)</f>
        <v>1707</v>
      </c>
      <c r="G460" s="3" t="str">
        <f t="shared" si="1"/>
        <v>No Match</v>
      </c>
    </row>
    <row r="461" hidden="1">
      <c r="A461" s="1" t="s">
        <v>950</v>
      </c>
      <c r="B461" s="1" t="s">
        <v>22</v>
      </c>
      <c r="C461" s="1" t="s">
        <v>951</v>
      </c>
      <c r="D461" s="1" t="b">
        <v>0</v>
      </c>
      <c r="E461" s="3">
        <v>122755.0</v>
      </c>
      <c r="F461" s="3">
        <f>vlookup(E461,IPEDS!$B$1:$I$6164,6,FALSE)</f>
        <v>618</v>
      </c>
      <c r="G461" s="3" t="str">
        <f t="shared" si="1"/>
        <v>No Match</v>
      </c>
    </row>
    <row r="462" hidden="1">
      <c r="A462" s="1" t="s">
        <v>952</v>
      </c>
      <c r="B462" s="1" t="s">
        <v>22</v>
      </c>
      <c r="C462" s="1" t="s">
        <v>953</v>
      </c>
      <c r="D462" s="1" t="b">
        <v>0</v>
      </c>
      <c r="E462" s="3">
        <v>191515.0</v>
      </c>
      <c r="F462" s="3">
        <f>vlookup(E462,IPEDS!$B$1:$I$6164,6,FALSE)</f>
        <v>3622</v>
      </c>
      <c r="G462" s="3" t="str">
        <f t="shared" si="1"/>
        <v>No Match</v>
      </c>
    </row>
    <row r="463" hidden="1">
      <c r="A463" s="1" t="s">
        <v>954</v>
      </c>
      <c r="B463" s="1" t="s">
        <v>22</v>
      </c>
      <c r="C463" s="1" t="s">
        <v>955</v>
      </c>
      <c r="D463" s="1" t="b">
        <v>0</v>
      </c>
      <c r="E463" s="3">
        <v>191241.0</v>
      </c>
      <c r="F463" s="3">
        <f>vlookup(E463,IPEDS!$B$1:$I$6164,6,FALSE)</f>
        <v>3615</v>
      </c>
      <c r="G463" s="3" t="str">
        <f t="shared" si="1"/>
        <v>No Match</v>
      </c>
    </row>
    <row r="464" hidden="1">
      <c r="A464" s="1" t="s">
        <v>956</v>
      </c>
      <c r="B464" s="1" t="s">
        <v>22</v>
      </c>
      <c r="C464" s="1" t="s">
        <v>957</v>
      </c>
      <c r="D464" s="1" t="b">
        <v>0</v>
      </c>
      <c r="E464" s="3">
        <v>121257.0</v>
      </c>
      <c r="F464" s="3">
        <f>vlookup(E464,IPEDS!$B$1:$I$6164,6,FALSE)</f>
        <v>628</v>
      </c>
      <c r="G464" s="3" t="str">
        <f t="shared" si="1"/>
        <v>No Match</v>
      </c>
    </row>
    <row r="465" hidden="1">
      <c r="A465" s="1" t="s">
        <v>958</v>
      </c>
      <c r="B465" s="1" t="s">
        <v>22</v>
      </c>
      <c r="C465" s="1" t="s">
        <v>959</v>
      </c>
      <c r="D465" s="1" t="b">
        <v>0</v>
      </c>
      <c r="E465" s="3">
        <v>155937.0</v>
      </c>
      <c r="F465" s="3">
        <f>vlookup(E465,IPEDS!$B$1:$I$6164,6,FALSE)</f>
        <v>2001</v>
      </c>
      <c r="G465" s="3" t="str">
        <f t="shared" si="1"/>
        <v>No Match</v>
      </c>
    </row>
    <row r="466" hidden="1">
      <c r="A466" s="1" t="s">
        <v>960</v>
      </c>
      <c r="B466" s="1" t="s">
        <v>22</v>
      </c>
      <c r="C466" s="1" t="s">
        <v>961</v>
      </c>
      <c r="D466" s="1" t="b">
        <v>0</v>
      </c>
      <c r="E466" s="3">
        <v>168263.0</v>
      </c>
      <c r="F466" s="3">
        <f>vlookup(E466,IPEDS!$B$1:$I$6164,6,FALSE)</f>
        <v>2501</v>
      </c>
      <c r="G466" s="3" t="str">
        <f t="shared" si="1"/>
        <v>No Match</v>
      </c>
    </row>
    <row r="467" hidden="1">
      <c r="A467" s="1" t="s">
        <v>962</v>
      </c>
      <c r="B467" s="1" t="s">
        <v>22</v>
      </c>
      <c r="C467" s="1" t="s">
        <v>963</v>
      </c>
      <c r="D467" s="1" t="b">
        <v>0</v>
      </c>
      <c r="E467" s="3">
        <v>210401.0</v>
      </c>
      <c r="F467" s="3">
        <f>vlookup(E467,IPEDS!$B$1:$I$6164,6,FALSE)</f>
        <v>4106</v>
      </c>
      <c r="G467" s="3" t="str">
        <f t="shared" si="1"/>
        <v>No Match</v>
      </c>
    </row>
    <row r="468" hidden="1">
      <c r="A468" s="1" t="s">
        <v>964</v>
      </c>
      <c r="B468" s="1" t="s">
        <v>22</v>
      </c>
      <c r="C468" s="1" t="s">
        <v>965</v>
      </c>
      <c r="D468" s="1" t="b">
        <v>0</v>
      </c>
      <c r="E468" s="3">
        <v>166133.0</v>
      </c>
      <c r="F468" s="3">
        <f>vlookup(E468,IPEDS!$B$1:$I$6164,6,FALSE)</f>
        <v>2501</v>
      </c>
      <c r="G468" s="3" t="str">
        <f t="shared" si="1"/>
        <v>No Match</v>
      </c>
    </row>
    <row r="469" hidden="1">
      <c r="A469" s="1" t="s">
        <v>966</v>
      </c>
      <c r="B469" s="1" t="s">
        <v>22</v>
      </c>
      <c r="C469" s="1" t="s">
        <v>967</v>
      </c>
      <c r="D469" s="1" t="b">
        <v>0</v>
      </c>
      <c r="E469" s="3">
        <v>122409.0</v>
      </c>
      <c r="F469" s="3">
        <f>vlookup(E469,IPEDS!$B$1:$I$6164,6,FALSE)</f>
        <v>651</v>
      </c>
      <c r="G469" s="3" t="str">
        <f t="shared" si="1"/>
        <v>No Match</v>
      </c>
    </row>
    <row r="470" hidden="1">
      <c r="A470" s="1" t="s">
        <v>968</v>
      </c>
      <c r="B470" s="1" t="s">
        <v>22</v>
      </c>
      <c r="C470" s="1" t="s">
        <v>969</v>
      </c>
      <c r="D470" s="1" t="b">
        <v>0</v>
      </c>
      <c r="E470" s="3">
        <v>113333.0</v>
      </c>
      <c r="F470" s="3">
        <f>vlookup(E470,IPEDS!$B$1:$I$6164,6,FALSE)</f>
        <v>617</v>
      </c>
      <c r="G470" s="3" t="str">
        <f t="shared" si="1"/>
        <v>No Match</v>
      </c>
    </row>
    <row r="471" hidden="1">
      <c r="A471" s="1" t="s">
        <v>970</v>
      </c>
      <c r="B471" s="1" t="s">
        <v>22</v>
      </c>
      <c r="C471" s="1" t="s">
        <v>971</v>
      </c>
      <c r="D471" s="1" t="b">
        <v>0</v>
      </c>
      <c r="E471" s="3">
        <v>160959.0</v>
      </c>
      <c r="F471" s="3">
        <f>vlookup(E471,IPEDS!$B$1:$I$6164,6,FALSE)</f>
        <v>2302</v>
      </c>
      <c r="G471" s="3" t="str">
        <f t="shared" si="1"/>
        <v>No Match</v>
      </c>
    </row>
    <row r="472" hidden="1">
      <c r="A472" s="1" t="s">
        <v>972</v>
      </c>
      <c r="B472" s="1" t="s">
        <v>22</v>
      </c>
      <c r="C472" s="1" t="s">
        <v>973</v>
      </c>
      <c r="D472" s="1" t="b">
        <v>0</v>
      </c>
      <c r="E472" s="3">
        <v>193654.0</v>
      </c>
      <c r="F472" s="3">
        <f>vlookup(E472,IPEDS!$B$1:$I$6164,6,FALSE)</f>
        <v>3610</v>
      </c>
      <c r="G472" s="3" t="str">
        <f t="shared" si="1"/>
        <v>No Match</v>
      </c>
    </row>
    <row r="473" hidden="1">
      <c r="A473" s="1" t="s">
        <v>974</v>
      </c>
      <c r="B473" s="1" t="s">
        <v>22</v>
      </c>
      <c r="C473" s="1" t="s">
        <v>975</v>
      </c>
      <c r="D473" s="1" t="b">
        <v>0</v>
      </c>
      <c r="E473" s="3">
        <v>240107.0</v>
      </c>
      <c r="F473" s="3">
        <f>vlookup(E473,IPEDS!$B$1:$I$6164,6,FALSE)</f>
        <v>5503</v>
      </c>
      <c r="G473" s="3" t="str">
        <f t="shared" si="1"/>
        <v>No Match</v>
      </c>
    </row>
    <row r="474">
      <c r="A474" s="1" t="s">
        <v>976</v>
      </c>
      <c r="B474" s="1" t="s">
        <v>22</v>
      </c>
      <c r="C474" s="1" t="s">
        <v>977</v>
      </c>
      <c r="D474" s="1" t="b">
        <v>0</v>
      </c>
      <c r="E474" s="1">
        <v>196130.0</v>
      </c>
      <c r="F474" s="3">
        <f>vlookup(E474,IPEDS!$B$1:$I$6164,6,FALSE)</f>
        <v>3626</v>
      </c>
      <c r="G474" s="3" t="str">
        <f t="shared" si="1"/>
        <v>No Match</v>
      </c>
    </row>
    <row r="475" hidden="1">
      <c r="A475" s="1" t="s">
        <v>978</v>
      </c>
      <c r="B475" s="1" t="s">
        <v>22</v>
      </c>
      <c r="C475" s="1" t="s">
        <v>979</v>
      </c>
      <c r="D475" s="1" t="b">
        <v>0</v>
      </c>
      <c r="E475" s="3">
        <v>213251.0</v>
      </c>
      <c r="F475" s="3">
        <f>vlookup(E475,IPEDS!$B$1:$I$6164,6,FALSE)</f>
        <v>4213</v>
      </c>
      <c r="G475" s="3" t="str">
        <f t="shared" si="1"/>
        <v>No Match</v>
      </c>
    </row>
    <row r="476" hidden="1">
      <c r="A476" s="1" t="s">
        <v>980</v>
      </c>
      <c r="B476" s="1" t="s">
        <v>22</v>
      </c>
      <c r="C476" s="1" t="s">
        <v>981</v>
      </c>
      <c r="D476" s="1" t="b">
        <v>0</v>
      </c>
      <c r="E476" s="3">
        <v>445054.0</v>
      </c>
      <c r="F476" s="3">
        <f>vlookup(E476,IPEDS!$B$1:$I$6164,6,FALSE)</f>
        <v>1701</v>
      </c>
      <c r="G476" s="3" t="str">
        <f t="shared" si="1"/>
        <v>No Match</v>
      </c>
    </row>
    <row r="477" hidden="1">
      <c r="A477" s="1" t="s">
        <v>982</v>
      </c>
      <c r="B477" s="1" t="s">
        <v>22</v>
      </c>
      <c r="C477" s="1" t="s">
        <v>983</v>
      </c>
      <c r="D477" s="1" t="b">
        <v>0</v>
      </c>
      <c r="E477" s="3">
        <v>166391.0</v>
      </c>
      <c r="F477" s="3">
        <f>vlookup(E477,IPEDS!$B$1:$I$6164,6,FALSE)</f>
        <v>2504</v>
      </c>
      <c r="G477" s="3" t="str">
        <f t="shared" si="1"/>
        <v>No Match</v>
      </c>
    </row>
    <row r="478" hidden="1">
      <c r="A478" s="1" t="s">
        <v>984</v>
      </c>
      <c r="B478" s="1" t="s">
        <v>22</v>
      </c>
      <c r="C478" s="1" t="s">
        <v>985</v>
      </c>
      <c r="D478" s="1" t="b">
        <v>0</v>
      </c>
      <c r="E478" s="3">
        <v>240514.0</v>
      </c>
      <c r="F478" s="3">
        <f>vlookup(E478,IPEDS!$B$1:$I$6164,6,FALSE)</f>
        <v>5600</v>
      </c>
      <c r="G478" s="3" t="str">
        <f t="shared" si="1"/>
        <v>No Match</v>
      </c>
    </row>
    <row r="479" hidden="1">
      <c r="A479" s="1" t="s">
        <v>986</v>
      </c>
      <c r="B479" s="1" t="s">
        <v>22</v>
      </c>
      <c r="C479" s="1" t="s">
        <v>987</v>
      </c>
      <c r="D479" s="1" t="b">
        <v>0</v>
      </c>
      <c r="E479" s="3">
        <v>199971.0</v>
      </c>
      <c r="F479" s="3">
        <f>vlookup(E479,IPEDS!$B$1:$I$6164,6,FALSE)</f>
        <v>3705</v>
      </c>
      <c r="G479" s="3" t="str">
        <f t="shared" si="1"/>
        <v>No Match</v>
      </c>
    </row>
    <row r="480" hidden="1">
      <c r="A480" s="1" t="s">
        <v>988</v>
      </c>
      <c r="B480" s="1" t="s">
        <v>22</v>
      </c>
      <c r="C480" s="1" t="s">
        <v>989</v>
      </c>
      <c r="D480" s="1" t="b">
        <v>0</v>
      </c>
      <c r="E480" s="3">
        <v>144962.0</v>
      </c>
      <c r="F480" s="3">
        <f>vlookup(E480,IPEDS!$B$1:$I$6164,6,FALSE)</f>
        <v>1706</v>
      </c>
      <c r="G480" s="3" t="str">
        <f t="shared" si="1"/>
        <v>No Match</v>
      </c>
    </row>
    <row r="481" hidden="1">
      <c r="A481" s="1" t="s">
        <v>990</v>
      </c>
      <c r="B481" s="1" t="s">
        <v>22</v>
      </c>
      <c r="C481" s="1" t="s">
        <v>991</v>
      </c>
      <c r="D481" s="1" t="b">
        <v>0</v>
      </c>
      <c r="E481" s="3">
        <v>204909.0</v>
      </c>
      <c r="F481" s="3">
        <f>vlookup(E481,IPEDS!$B$1:$I$6164,6,FALSE)</f>
        <v>3904</v>
      </c>
      <c r="G481" s="3" t="str">
        <f t="shared" si="1"/>
        <v>No Match</v>
      </c>
    </row>
    <row r="482" hidden="1">
      <c r="A482" s="1" t="s">
        <v>992</v>
      </c>
      <c r="B482" s="1" t="s">
        <v>22</v>
      </c>
      <c r="C482" s="1" t="s">
        <v>993</v>
      </c>
      <c r="D482" s="1" t="b">
        <v>0</v>
      </c>
      <c r="E482" s="3">
        <v>166957.0</v>
      </c>
      <c r="F482" s="3">
        <f>vlookup(E482,IPEDS!$B$1:$I$6164,6,FALSE)</f>
        <v>2503</v>
      </c>
      <c r="G482" s="3" t="str">
        <f t="shared" si="1"/>
        <v>No Match</v>
      </c>
    </row>
    <row r="483" hidden="1">
      <c r="A483" s="1" t="s">
        <v>994</v>
      </c>
      <c r="B483" s="1" t="s">
        <v>22</v>
      </c>
      <c r="C483" s="1" t="s">
        <v>995</v>
      </c>
      <c r="D483" s="1" t="b">
        <v>0</v>
      </c>
      <c r="E483" s="3">
        <v>120795.0</v>
      </c>
      <c r="F483" s="3">
        <f>vlookup(E483,IPEDS!$B$1:$I$6164,6,FALSE)</f>
        <v>612</v>
      </c>
      <c r="G483" s="3" t="str">
        <f t="shared" si="1"/>
        <v>No Match</v>
      </c>
    </row>
    <row r="484">
      <c r="A484" s="1" t="s">
        <v>996</v>
      </c>
      <c r="B484" s="1" t="s">
        <v>22</v>
      </c>
      <c r="C484" s="1" t="s">
        <v>997</v>
      </c>
      <c r="D484" s="1" t="b">
        <v>0</v>
      </c>
      <c r="E484" s="1">
        <v>174914.0</v>
      </c>
      <c r="F484" s="3">
        <f>vlookup(E484,IPEDS!$B$1:$I$6164,6,FALSE)</f>
        <v>2704</v>
      </c>
      <c r="G484" s="3" t="str">
        <f t="shared" si="1"/>
        <v>No Match</v>
      </c>
    </row>
    <row r="485" hidden="1">
      <c r="A485" s="1" t="s">
        <v>998</v>
      </c>
      <c r="B485" s="1" t="s">
        <v>22</v>
      </c>
      <c r="C485" s="1" t="s">
        <v>999</v>
      </c>
      <c r="D485" s="1" t="b">
        <v>0</v>
      </c>
      <c r="E485" s="3">
        <v>196264.0</v>
      </c>
      <c r="F485" s="3">
        <f>vlookup(E485,IPEDS!$B$1:$I$6164,6,FALSE)</f>
        <v>3620</v>
      </c>
      <c r="G485" s="3" t="str">
        <f t="shared" si="1"/>
        <v>No Match</v>
      </c>
    </row>
    <row r="486" hidden="1">
      <c r="A486" s="1" t="s">
        <v>1000</v>
      </c>
      <c r="B486" s="1" t="s">
        <v>22</v>
      </c>
      <c r="C486" s="1" t="s">
        <v>1001</v>
      </c>
      <c r="D486" s="1" t="b">
        <v>0</v>
      </c>
      <c r="E486" s="3">
        <v>161563.0</v>
      </c>
      <c r="F486" s="3">
        <f>vlookup(E486,IPEDS!$B$1:$I$6164,6,FALSE)</f>
        <v>2301</v>
      </c>
      <c r="G486" s="3" t="str">
        <f t="shared" si="1"/>
        <v>No Match</v>
      </c>
    </row>
    <row r="487" hidden="1">
      <c r="A487" s="1" t="s">
        <v>1002</v>
      </c>
      <c r="B487" s="1" t="s">
        <v>22</v>
      </c>
      <c r="C487" s="1" t="s">
        <v>1003</v>
      </c>
      <c r="D487" s="1" t="b">
        <v>0</v>
      </c>
      <c r="E487" s="3">
        <v>230816.0</v>
      </c>
      <c r="F487" s="3">
        <f>vlookup(E487,IPEDS!$B$1:$I$6164,6,FALSE)</f>
        <v>5000</v>
      </c>
      <c r="G487" s="3" t="str">
        <f t="shared" si="1"/>
        <v>No Match</v>
      </c>
    </row>
    <row r="488" hidden="1">
      <c r="A488" s="1" t="s">
        <v>1004</v>
      </c>
      <c r="B488" s="1" t="s">
        <v>22</v>
      </c>
      <c r="C488" s="1" t="s">
        <v>1005</v>
      </c>
      <c r="D488" s="1" t="b">
        <v>0</v>
      </c>
      <c r="E488" s="3">
        <v>168421.0</v>
      </c>
      <c r="F488" s="3">
        <f>vlookup(E488,IPEDS!$B$1:$I$6164,6,FALSE)</f>
        <v>2502</v>
      </c>
      <c r="G488" s="3" t="str">
        <f t="shared" si="1"/>
        <v>No Match</v>
      </c>
    </row>
    <row r="489" hidden="1">
      <c r="A489" s="1" t="s">
        <v>1006</v>
      </c>
      <c r="B489" s="1" t="s">
        <v>22</v>
      </c>
      <c r="C489" s="1" t="s">
        <v>1007</v>
      </c>
      <c r="D489" s="1" t="b">
        <v>0</v>
      </c>
      <c r="E489" s="3">
        <v>202523.0</v>
      </c>
      <c r="F489" s="3">
        <f>vlookup(E489,IPEDS!$B$1:$I$6164,6,FALSE)</f>
        <v>3912</v>
      </c>
      <c r="G489" s="3" t="str">
        <f t="shared" si="1"/>
        <v>No Match</v>
      </c>
    </row>
    <row r="490" hidden="1">
      <c r="A490" s="1" t="s">
        <v>1008</v>
      </c>
      <c r="B490" s="1" t="s">
        <v>22</v>
      </c>
      <c r="C490" s="1" t="s">
        <v>1009</v>
      </c>
      <c r="D490" s="1" t="b">
        <v>0</v>
      </c>
      <c r="E490" s="3">
        <v>118693.0</v>
      </c>
      <c r="F490" s="3">
        <f>vlookup(E490,IPEDS!$B$1:$I$6164,6,FALSE)</f>
        <v>616</v>
      </c>
      <c r="G490" s="3" t="str">
        <f t="shared" si="1"/>
        <v>No Match</v>
      </c>
    </row>
    <row r="491">
      <c r="A491" s="1" t="s">
        <v>1010</v>
      </c>
      <c r="B491" s="1" t="s">
        <v>22</v>
      </c>
      <c r="C491" s="1" t="s">
        <v>1011</v>
      </c>
      <c r="D491" s="1" t="b">
        <v>0</v>
      </c>
      <c r="E491" s="1">
        <v>192819.0</v>
      </c>
      <c r="F491" s="3">
        <f>vlookup(E491,IPEDS!$B$1:$I$6164,6,FALSE)</f>
        <v>3618</v>
      </c>
      <c r="G491" s="3" t="str">
        <f t="shared" si="1"/>
        <v>No Match</v>
      </c>
    </row>
    <row r="492" hidden="1">
      <c r="A492" s="1" t="s">
        <v>1012</v>
      </c>
      <c r="B492" s="1" t="s">
        <v>22</v>
      </c>
      <c r="C492" s="1" t="s">
        <v>1013</v>
      </c>
      <c r="D492" s="1" t="b">
        <v>0</v>
      </c>
      <c r="E492" s="3">
        <v>199847.0</v>
      </c>
      <c r="F492" s="3">
        <f>vlookup(E492,IPEDS!$B$1:$I$6164,6,FALSE)</f>
        <v>3705</v>
      </c>
      <c r="G492" s="3" t="str">
        <f t="shared" si="1"/>
        <v>No Match</v>
      </c>
    </row>
    <row r="493" hidden="1">
      <c r="A493" s="1" t="s">
        <v>1014</v>
      </c>
      <c r="B493" s="1" t="s">
        <v>22</v>
      </c>
      <c r="C493" s="1" t="s">
        <v>1015</v>
      </c>
      <c r="D493" s="1" t="b">
        <v>0</v>
      </c>
      <c r="E493" s="3">
        <v>114716.0</v>
      </c>
      <c r="F493" s="3">
        <f>vlookup(E493,IPEDS!$B$1:$I$6164,6,FALSE)</f>
        <v>616</v>
      </c>
      <c r="G493" s="3" t="str">
        <f t="shared" si="1"/>
        <v>No Match</v>
      </c>
    </row>
    <row r="494">
      <c r="A494" s="1" t="s">
        <v>1016</v>
      </c>
      <c r="B494" s="1" t="s">
        <v>22</v>
      </c>
      <c r="C494" s="1" t="s">
        <v>1017</v>
      </c>
      <c r="D494" s="1" t="b">
        <v>0</v>
      </c>
      <c r="E494" s="1">
        <v>196176.0</v>
      </c>
      <c r="F494" s="3">
        <f>vlookup(E494,IPEDS!$B$1:$I$6164,6,FALSE)</f>
        <v>3618</v>
      </c>
      <c r="G494" s="3" t="str">
        <f t="shared" si="1"/>
        <v>No Match</v>
      </c>
    </row>
    <row r="495">
      <c r="A495" s="1" t="s">
        <v>1018</v>
      </c>
      <c r="B495" s="1" t="s">
        <v>22</v>
      </c>
      <c r="C495" s="1" t="s">
        <v>1019</v>
      </c>
      <c r="D495" s="1" t="b">
        <v>0</v>
      </c>
      <c r="E495" s="1">
        <v>168281.0</v>
      </c>
      <c r="F495" s="3">
        <f>vlookup(E495,IPEDS!$B$1:$I$6164,6,FALSE)</f>
        <v>2504</v>
      </c>
      <c r="G495" s="3" t="str">
        <f t="shared" si="1"/>
        <v>No Match</v>
      </c>
    </row>
    <row r="496" hidden="1">
      <c r="A496" s="1" t="s">
        <v>1020</v>
      </c>
      <c r="B496" s="1" t="s">
        <v>19</v>
      </c>
      <c r="C496" s="1" t="s">
        <v>1021</v>
      </c>
      <c r="D496" s="1" t="b">
        <v>0</v>
      </c>
      <c r="E496" s="3">
        <v>126678.0</v>
      </c>
      <c r="F496" s="3">
        <f>vlookup(E496,IPEDS!$B$1:$I$6164,6,FALSE)</f>
        <v>805</v>
      </c>
      <c r="G496" s="3" t="str">
        <f t="shared" si="1"/>
        <v>No Match</v>
      </c>
    </row>
    <row r="497">
      <c r="A497" s="1" t="s">
        <v>1022</v>
      </c>
      <c r="B497" s="1" t="s">
        <v>1023</v>
      </c>
      <c r="C497" s="1" t="s">
        <v>1024</v>
      </c>
      <c r="D497" s="1" t="b">
        <v>0</v>
      </c>
      <c r="E497" s="1">
        <v>235237.0</v>
      </c>
      <c r="F497" s="3">
        <f>vlookup(E497,IPEDS!$B$1:$I$6164,6,FALSE)</f>
        <v>5310</v>
      </c>
      <c r="G497" s="3" t="str">
        <f t="shared" si="1"/>
        <v>No Match</v>
      </c>
    </row>
    <row r="498">
      <c r="A498" s="1" t="s">
        <v>1025</v>
      </c>
      <c r="B498" s="1" t="s">
        <v>162</v>
      </c>
      <c r="C498" s="1" t="s">
        <v>1026</v>
      </c>
      <c r="D498" s="1" t="b">
        <v>0</v>
      </c>
      <c r="E498" s="1">
        <v>110671.0</v>
      </c>
      <c r="F498" s="3">
        <f>vlookup(E498,IPEDS!$B$1:$I$6164,6,FALSE)</f>
        <v>639</v>
      </c>
      <c r="G498" s="3" t="str">
        <f t="shared" si="1"/>
        <v>No Match</v>
      </c>
    </row>
    <row r="499" hidden="1">
      <c r="A499" s="1" t="s">
        <v>1027</v>
      </c>
      <c r="B499" s="1" t="s">
        <v>22</v>
      </c>
      <c r="C499" s="1" t="s">
        <v>1028</v>
      </c>
      <c r="D499" s="1" t="b">
        <v>0</v>
      </c>
      <c r="E499" s="3">
        <v>217493.0</v>
      </c>
      <c r="F499" s="3">
        <f>vlookup(E499,IPEDS!$B$1:$I$6164,6,FALSE)</f>
        <v>4401</v>
      </c>
      <c r="G499" s="3" t="str">
        <f t="shared" si="1"/>
        <v>No Match</v>
      </c>
    </row>
    <row r="500" hidden="1">
      <c r="A500" s="1" t="s">
        <v>1029</v>
      </c>
      <c r="B500" s="1" t="s">
        <v>22</v>
      </c>
      <c r="C500" s="1" t="s">
        <v>1030</v>
      </c>
      <c r="D500" s="1" t="b">
        <v>0</v>
      </c>
      <c r="E500" s="3">
        <v>163426.0</v>
      </c>
      <c r="F500" s="3">
        <f>vlookup(E500,IPEDS!$B$1:$I$6164,6,FALSE)</f>
        <v>2408</v>
      </c>
      <c r="G500" s="3" t="str">
        <f t="shared" si="1"/>
        <v>No Match</v>
      </c>
    </row>
    <row r="501" hidden="1">
      <c r="A501" s="1" t="s">
        <v>1031</v>
      </c>
      <c r="B501" s="1" t="s">
        <v>22</v>
      </c>
      <c r="C501" s="1" t="s">
        <v>1032</v>
      </c>
      <c r="D501" s="1" t="b">
        <v>0</v>
      </c>
      <c r="E501" s="3">
        <v>167835.0</v>
      </c>
      <c r="F501" s="3">
        <f>vlookup(E501,IPEDS!$B$1:$I$6164,6,FALSE)</f>
        <v>2502</v>
      </c>
      <c r="G501" s="3" t="str">
        <f t="shared" si="1"/>
        <v>No Match</v>
      </c>
    </row>
    <row r="502" hidden="1">
      <c r="A502" s="1" t="s">
        <v>1033</v>
      </c>
      <c r="B502" s="1" t="s">
        <v>22</v>
      </c>
      <c r="C502" s="1" t="s">
        <v>1034</v>
      </c>
      <c r="D502" s="1" t="b">
        <v>0</v>
      </c>
      <c r="E502" s="3">
        <v>163453.0</v>
      </c>
      <c r="F502" s="3">
        <f>vlookup(E502,IPEDS!$B$1:$I$6164,6,FALSE)</f>
        <v>2407</v>
      </c>
      <c r="G502" s="3" t="str">
        <f t="shared" si="1"/>
        <v>No Match</v>
      </c>
    </row>
    <row r="503" hidden="1">
      <c r="A503" s="1" t="s">
        <v>1035</v>
      </c>
      <c r="B503" s="1" t="s">
        <v>22</v>
      </c>
      <c r="C503" s="1" t="s">
        <v>1036</v>
      </c>
      <c r="D503" s="1" t="b">
        <v>0</v>
      </c>
      <c r="E503" s="3">
        <v>166018.0</v>
      </c>
      <c r="F503" s="3">
        <f>vlookup(E503,IPEDS!$B$1:$I$6164,6,FALSE)</f>
        <v>2502</v>
      </c>
      <c r="G503" s="3" t="str">
        <f t="shared" si="1"/>
        <v>No Match</v>
      </c>
    </row>
    <row r="504" hidden="1">
      <c r="A504" s="1" t="s">
        <v>1037</v>
      </c>
      <c r="B504" s="1" t="s">
        <v>22</v>
      </c>
      <c r="C504" s="1" t="s">
        <v>1038</v>
      </c>
      <c r="D504" s="1" t="b">
        <v>0</v>
      </c>
      <c r="E504" s="3">
        <v>234827.0</v>
      </c>
      <c r="F504" s="3">
        <f>vlookup(E504,IPEDS!$B$1:$I$6164,6,FALSE)</f>
        <v>5308</v>
      </c>
      <c r="G504" s="3" t="str">
        <f t="shared" si="1"/>
        <v>No Match</v>
      </c>
    </row>
    <row r="505">
      <c r="A505" s="1" t="s">
        <v>1039</v>
      </c>
      <c r="B505" s="1" t="s">
        <v>22</v>
      </c>
      <c r="C505" s="1" t="s">
        <v>1040</v>
      </c>
      <c r="D505" s="1" t="b">
        <v>0</v>
      </c>
      <c r="E505" s="1">
        <v>110617.0</v>
      </c>
      <c r="F505" s="3">
        <f>vlookup(E505,IPEDS!$B$1:$I$6164,6,FALSE)</f>
        <v>607</v>
      </c>
      <c r="G505" s="3" t="str">
        <f t="shared" si="1"/>
        <v>No Match</v>
      </c>
    </row>
    <row r="506" hidden="1">
      <c r="A506" s="1" t="s">
        <v>1041</v>
      </c>
      <c r="B506" s="1" t="s">
        <v>22</v>
      </c>
      <c r="C506" s="1" t="s">
        <v>1042</v>
      </c>
      <c r="D506" s="1" t="b">
        <v>0</v>
      </c>
      <c r="E506" s="3">
        <v>167783.0</v>
      </c>
      <c r="F506" s="3">
        <f>vlookup(E506,IPEDS!$B$1:$I$6164,6,FALSE)</f>
        <v>2507</v>
      </c>
      <c r="G506" s="3" t="str">
        <f t="shared" si="1"/>
        <v>No Match</v>
      </c>
    </row>
    <row r="507">
      <c r="A507" s="1" t="s">
        <v>1043</v>
      </c>
      <c r="B507" s="1" t="s">
        <v>22</v>
      </c>
      <c r="C507" s="1" t="s">
        <v>1044</v>
      </c>
      <c r="D507" s="1" t="b">
        <v>0</v>
      </c>
      <c r="E507" s="1">
        <v>190664.0</v>
      </c>
      <c r="F507" s="3">
        <f>vlookup(E507,IPEDS!$B$1:$I$6164,6,FALSE)</f>
        <v>3606</v>
      </c>
      <c r="G507" s="3" t="str">
        <f t="shared" si="1"/>
        <v>No Match</v>
      </c>
    </row>
    <row r="508">
      <c r="A508" s="1" t="s">
        <v>1045</v>
      </c>
      <c r="B508" s="1" t="s">
        <v>22</v>
      </c>
      <c r="C508" s="1" t="s">
        <v>1046</v>
      </c>
      <c r="D508" s="1" t="b">
        <v>0</v>
      </c>
      <c r="E508" s="1">
        <v>190512.0</v>
      </c>
      <c r="F508" s="3">
        <f>vlookup(E508,IPEDS!$B$1:$I$6164,6,FALSE)</f>
        <v>3612</v>
      </c>
      <c r="G508" s="3" t="str">
        <f t="shared" si="1"/>
        <v>No Match</v>
      </c>
    </row>
    <row r="509">
      <c r="A509" s="1" t="s">
        <v>1047</v>
      </c>
      <c r="B509" s="1" t="s">
        <v>162</v>
      </c>
      <c r="C509" s="1" t="s">
        <v>1048</v>
      </c>
      <c r="D509" s="1" t="b">
        <v>0</v>
      </c>
      <c r="E509" s="1">
        <v>110705.0</v>
      </c>
      <c r="F509" s="3">
        <f>vlookup(E509,IPEDS!$B$1:$I$6164,6,FALSE)</f>
        <v>624</v>
      </c>
      <c r="G509" s="3" t="str">
        <f t="shared" si="1"/>
        <v>No Match</v>
      </c>
    </row>
    <row r="510">
      <c r="A510" s="1" t="s">
        <v>1049</v>
      </c>
      <c r="B510" s="1" t="s">
        <v>22</v>
      </c>
      <c r="C510" s="1" t="s">
        <v>1050</v>
      </c>
      <c r="D510" s="1" t="b">
        <v>0</v>
      </c>
      <c r="E510" s="1">
        <v>441937.0</v>
      </c>
      <c r="F510" s="3">
        <f>vlookup(E510,IPEDS!$B$1:$I$6164,6,FALSE)</f>
        <v>626</v>
      </c>
      <c r="G510" s="3" t="str">
        <f t="shared" si="1"/>
        <v>No Match</v>
      </c>
    </row>
    <row r="511">
      <c r="A511" s="1" t="s">
        <v>1051</v>
      </c>
      <c r="B511" s="1" t="s">
        <v>22</v>
      </c>
      <c r="C511" s="1" t="s">
        <v>1052</v>
      </c>
      <c r="D511" s="1" t="b">
        <v>0</v>
      </c>
      <c r="E511" s="1">
        <v>214148.0</v>
      </c>
      <c r="F511" s="3">
        <f>vlookup(E511,IPEDS!$B$1:$I$6164,6,FALSE)</f>
        <v>4203</v>
      </c>
      <c r="G511" s="3" t="str">
        <f t="shared" si="1"/>
        <v>No Match</v>
      </c>
    </row>
    <row r="512" hidden="1">
      <c r="A512" s="1" t="s">
        <v>1053</v>
      </c>
      <c r="B512" s="1" t="s">
        <v>22</v>
      </c>
      <c r="C512" s="1" t="s">
        <v>1054</v>
      </c>
      <c r="D512" s="1" t="b">
        <v>0</v>
      </c>
      <c r="E512" s="3">
        <v>138600.0</v>
      </c>
      <c r="F512" s="3">
        <f>vlookup(E512,IPEDS!$B$1:$I$6164,6,FALSE)</f>
        <v>1305</v>
      </c>
      <c r="G512" s="3" t="str">
        <f t="shared" si="1"/>
        <v>No Match</v>
      </c>
    </row>
    <row r="513" hidden="1">
      <c r="A513" s="1" t="s">
        <v>1055</v>
      </c>
      <c r="B513" s="1" t="s">
        <v>22</v>
      </c>
      <c r="C513" s="1" t="s">
        <v>1056</v>
      </c>
      <c r="D513" s="1" t="b">
        <v>0</v>
      </c>
      <c r="E513" s="3">
        <v>161004.0</v>
      </c>
      <c r="F513" s="3">
        <f>vlookup(E513,IPEDS!$B$1:$I$6164,6,FALSE)</f>
        <v>2301</v>
      </c>
      <c r="G513" s="3" t="str">
        <f t="shared" si="1"/>
        <v>No Match</v>
      </c>
    </row>
    <row r="514" hidden="1">
      <c r="A514" s="1" t="s">
        <v>1057</v>
      </c>
      <c r="B514" s="1" t="s">
        <v>22</v>
      </c>
      <c r="C514" s="1" t="s">
        <v>1058</v>
      </c>
      <c r="D514" s="1" t="b">
        <v>0</v>
      </c>
      <c r="E514" s="3">
        <v>145646.0</v>
      </c>
      <c r="F514" s="3">
        <f>vlookup(E514,IPEDS!$B$1:$I$6164,6,FALSE)</f>
        <v>1717</v>
      </c>
      <c r="G514" s="3" t="str">
        <f t="shared" si="1"/>
        <v>No Match</v>
      </c>
    </row>
    <row r="515">
      <c r="A515" s="1" t="s">
        <v>6882</v>
      </c>
      <c r="B515" s="1" t="s">
        <v>22</v>
      </c>
      <c r="C515" s="1" t="s">
        <v>6883</v>
      </c>
      <c r="D515" s="1" t="b">
        <v>0</v>
      </c>
      <c r="E515" s="3" t="e">
        <v>#N/A</v>
      </c>
      <c r="F515" s="3" t="str">
        <f>vlookup(E515,IPEDS!$B$1:$I$6164,6,FALSE)</f>
        <v>#N/A</v>
      </c>
      <c r="G515" s="3" t="str">
        <f t="shared" si="1"/>
        <v>#N/A</v>
      </c>
    </row>
    <row r="516" hidden="1">
      <c r="A516" s="1" t="s">
        <v>1059</v>
      </c>
      <c r="B516" s="1" t="s">
        <v>22</v>
      </c>
      <c r="C516" s="1" t="s">
        <v>1060</v>
      </c>
      <c r="D516" s="1" t="b">
        <v>0</v>
      </c>
      <c r="E516" s="3">
        <v>188641.0</v>
      </c>
      <c r="F516" s="3">
        <f>vlookup(E516,IPEDS!$B$1:$I$6164,6,FALSE)</f>
        <v>3623</v>
      </c>
      <c r="G516" s="3" t="str">
        <f t="shared" si="1"/>
        <v>No Match</v>
      </c>
    </row>
  </sheetData>
  <autoFilter ref="$A$1:$G$516">
    <filterColumn colId="6">
      <filters>
        <filter val="No Match"/>
        <filter val="#N/A"/>
      </filters>
    </filterColumn>
  </autoFil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5"/>
    <col customWidth="1" min="2" max="2" width="26.5"/>
    <col customWidth="1" min="4" max="4" width="24.0"/>
    <col customWidth="1" min="5" max="5" width="17.88"/>
  </cols>
  <sheetData>
    <row r="1">
      <c r="A1" s="4" t="s">
        <v>6884</v>
      </c>
      <c r="B1" s="4" t="s">
        <v>6885</v>
      </c>
      <c r="C1" s="4" t="s">
        <v>6886</v>
      </c>
      <c r="D1" s="4" t="s">
        <v>6887</v>
      </c>
      <c r="E1" s="4" t="s">
        <v>6888</v>
      </c>
    </row>
    <row r="2">
      <c r="A2" s="5">
        <v>100654.0</v>
      </c>
      <c r="B2" s="4" t="s">
        <v>1065</v>
      </c>
      <c r="C2" s="5">
        <v>2023.0</v>
      </c>
      <c r="D2" s="5">
        <v>6614.0</v>
      </c>
      <c r="E2" s="5">
        <v>304.0</v>
      </c>
    </row>
    <row r="3">
      <c r="A3" s="5">
        <v>100663.0</v>
      </c>
      <c r="B3" s="4" t="s">
        <v>1066</v>
      </c>
      <c r="C3" s="5">
        <v>2023.0</v>
      </c>
      <c r="D3" s="5">
        <v>21160.0</v>
      </c>
      <c r="E3" s="5">
        <v>2906.0</v>
      </c>
    </row>
    <row r="4">
      <c r="A4" s="5">
        <v>100690.0</v>
      </c>
      <c r="B4" s="4" t="s">
        <v>1067</v>
      </c>
      <c r="C4" s="5">
        <v>2023.0</v>
      </c>
      <c r="D4" s="5">
        <v>636.0</v>
      </c>
      <c r="E4" s="5">
        <v>31.0</v>
      </c>
    </row>
    <row r="5">
      <c r="A5" s="5">
        <v>100706.0</v>
      </c>
      <c r="B5" s="4" t="s">
        <v>1068</v>
      </c>
      <c r="C5" s="5">
        <v>2023.0</v>
      </c>
      <c r="D5" s="5">
        <v>8743.0</v>
      </c>
      <c r="E5" s="5">
        <v>433.0</v>
      </c>
    </row>
    <row r="6">
      <c r="A6" s="5">
        <v>100724.0</v>
      </c>
      <c r="B6" s="4" t="s">
        <v>1069</v>
      </c>
      <c r="C6" s="5">
        <v>2023.0</v>
      </c>
      <c r="D6" s="5">
        <v>3870.0</v>
      </c>
      <c r="E6" s="5">
        <v>243.0</v>
      </c>
    </row>
    <row r="7">
      <c r="A7" s="5">
        <v>100733.0</v>
      </c>
      <c r="B7" s="4" t="s">
        <v>1070</v>
      </c>
      <c r="C7" s="5">
        <v>2023.0</v>
      </c>
      <c r="D7" s="4"/>
      <c r="E7" s="5">
        <v>0.0</v>
      </c>
    </row>
    <row r="8">
      <c r="A8" s="5">
        <v>100751.0</v>
      </c>
      <c r="B8" s="4" t="s">
        <v>1071</v>
      </c>
      <c r="C8" s="5">
        <v>2023.0</v>
      </c>
      <c r="D8" s="5">
        <v>39622.0</v>
      </c>
      <c r="E8" s="5">
        <v>1804.0</v>
      </c>
    </row>
    <row r="9">
      <c r="A9" s="5">
        <v>100760.0</v>
      </c>
      <c r="B9" s="4" t="s">
        <v>1072</v>
      </c>
      <c r="C9" s="5">
        <v>2023.0</v>
      </c>
      <c r="D9" s="5">
        <v>1910.0</v>
      </c>
      <c r="E9" s="5">
        <v>69.0</v>
      </c>
    </row>
    <row r="10">
      <c r="A10" s="5">
        <v>100812.0</v>
      </c>
      <c r="B10" s="4" t="s">
        <v>1073</v>
      </c>
      <c r="C10" s="5">
        <v>2023.0</v>
      </c>
      <c r="D10" s="5">
        <v>2955.0</v>
      </c>
      <c r="E10" s="5">
        <v>121.0</v>
      </c>
    </row>
    <row r="11">
      <c r="A11" s="5">
        <v>100830.0</v>
      </c>
      <c r="B11" s="4" t="s">
        <v>1074</v>
      </c>
      <c r="C11" s="5">
        <v>2023.0</v>
      </c>
      <c r="D11" s="5">
        <v>5189.0</v>
      </c>
      <c r="E11" s="5">
        <v>263.0</v>
      </c>
    </row>
    <row r="12">
      <c r="A12" s="5">
        <v>100858.0</v>
      </c>
      <c r="B12" s="4" t="s">
        <v>1075</v>
      </c>
      <c r="C12" s="5">
        <v>2023.0</v>
      </c>
      <c r="D12" s="5">
        <v>33015.0</v>
      </c>
      <c r="E12" s="5">
        <v>1553.0</v>
      </c>
    </row>
    <row r="13">
      <c r="A13" s="5">
        <v>100937.0</v>
      </c>
      <c r="B13" s="4" t="s">
        <v>1076</v>
      </c>
      <c r="C13" s="5">
        <v>2023.0</v>
      </c>
      <c r="D13" s="5">
        <v>731.0</v>
      </c>
      <c r="E13" s="5">
        <v>80.0</v>
      </c>
    </row>
    <row r="14">
      <c r="A14" s="5">
        <v>101028.0</v>
      </c>
      <c r="B14" s="4" t="s">
        <v>1077</v>
      </c>
      <c r="C14" s="5">
        <v>2023.0</v>
      </c>
      <c r="D14" s="5">
        <v>1712.0</v>
      </c>
      <c r="E14" s="5">
        <v>60.0</v>
      </c>
    </row>
    <row r="15">
      <c r="A15" s="5">
        <v>101116.0</v>
      </c>
      <c r="B15" s="4" t="s">
        <v>1078</v>
      </c>
      <c r="C15" s="5">
        <v>2023.0</v>
      </c>
      <c r="D15" s="5">
        <v>319.0</v>
      </c>
      <c r="E15" s="5">
        <v>18.0</v>
      </c>
    </row>
    <row r="16">
      <c r="A16" s="5">
        <v>101143.0</v>
      </c>
      <c r="B16" s="4" t="s">
        <v>1079</v>
      </c>
      <c r="C16" s="5">
        <v>2023.0</v>
      </c>
      <c r="D16" s="5">
        <v>2248.0</v>
      </c>
      <c r="E16" s="5">
        <v>89.0</v>
      </c>
    </row>
    <row r="17">
      <c r="A17" s="5">
        <v>101161.0</v>
      </c>
      <c r="B17" s="4" t="s">
        <v>1080</v>
      </c>
      <c r="C17" s="5">
        <v>2023.0</v>
      </c>
      <c r="D17" s="5">
        <v>6791.0</v>
      </c>
      <c r="E17" s="5">
        <v>265.0</v>
      </c>
    </row>
    <row r="18">
      <c r="A18" s="5">
        <v>101189.0</v>
      </c>
      <c r="B18" s="4" t="s">
        <v>1081</v>
      </c>
      <c r="C18" s="5">
        <v>2023.0</v>
      </c>
      <c r="D18" s="5">
        <v>2933.0</v>
      </c>
      <c r="E18" s="5">
        <v>182.0</v>
      </c>
    </row>
    <row r="19">
      <c r="A19" s="5">
        <v>101240.0</v>
      </c>
      <c r="B19" s="4" t="s">
        <v>1082</v>
      </c>
      <c r="C19" s="5">
        <v>2023.0</v>
      </c>
      <c r="D19" s="5">
        <v>4728.0</v>
      </c>
      <c r="E19" s="5">
        <v>172.0</v>
      </c>
    </row>
    <row r="20">
      <c r="A20" s="5">
        <v>101277.0</v>
      </c>
      <c r="B20" s="4" t="s">
        <v>1083</v>
      </c>
      <c r="C20" s="5">
        <v>2023.0</v>
      </c>
      <c r="D20" s="5">
        <v>39.0</v>
      </c>
      <c r="E20" s="5">
        <v>6.0</v>
      </c>
    </row>
    <row r="21">
      <c r="A21" s="5">
        <v>101286.0</v>
      </c>
      <c r="B21" s="4" t="s">
        <v>1084</v>
      </c>
      <c r="C21" s="5">
        <v>2023.0</v>
      </c>
      <c r="D21" s="5">
        <v>4010.0</v>
      </c>
      <c r="E21" s="5">
        <v>141.0</v>
      </c>
    </row>
    <row r="22">
      <c r="A22" s="5">
        <v>101295.0</v>
      </c>
      <c r="B22" s="4" t="s">
        <v>1085</v>
      </c>
      <c r="C22" s="5">
        <v>2023.0</v>
      </c>
      <c r="D22" s="5">
        <v>6023.0</v>
      </c>
      <c r="E22" s="5">
        <v>186.0</v>
      </c>
    </row>
    <row r="23">
      <c r="A23" s="5">
        <v>101301.0</v>
      </c>
      <c r="B23" s="4" t="s">
        <v>1086</v>
      </c>
      <c r="C23" s="5">
        <v>2023.0</v>
      </c>
      <c r="D23" s="5">
        <v>1935.0</v>
      </c>
      <c r="E23" s="5">
        <v>61.0</v>
      </c>
    </row>
    <row r="24">
      <c r="A24" s="5">
        <v>101365.0</v>
      </c>
      <c r="B24" s="4" t="s">
        <v>1087</v>
      </c>
      <c r="C24" s="5">
        <v>2023.0</v>
      </c>
      <c r="D24" s="5">
        <v>448.0</v>
      </c>
      <c r="E24" s="5">
        <v>18.0</v>
      </c>
    </row>
    <row r="25">
      <c r="A25" s="5">
        <v>101435.0</v>
      </c>
      <c r="B25" s="4" t="s">
        <v>1088</v>
      </c>
      <c r="C25" s="5">
        <v>2023.0</v>
      </c>
      <c r="D25" s="5">
        <v>869.0</v>
      </c>
      <c r="E25" s="5">
        <v>54.0</v>
      </c>
    </row>
    <row r="26">
      <c r="A26" s="5">
        <v>101453.0</v>
      </c>
      <c r="B26" s="4" t="s">
        <v>1089</v>
      </c>
      <c r="C26" s="5">
        <v>2023.0</v>
      </c>
      <c r="D26" s="5">
        <v>158.0</v>
      </c>
      <c r="E26" s="5">
        <v>9.0</v>
      </c>
    </row>
    <row r="27">
      <c r="A27" s="5">
        <v>101462.0</v>
      </c>
      <c r="B27" s="4" t="s">
        <v>1090</v>
      </c>
      <c r="C27" s="5">
        <v>2023.0</v>
      </c>
      <c r="D27" s="5">
        <v>1011.0</v>
      </c>
      <c r="E27" s="5">
        <v>38.0</v>
      </c>
    </row>
    <row r="28">
      <c r="A28" s="5">
        <v>101471.0</v>
      </c>
      <c r="B28" s="4" t="s">
        <v>1091</v>
      </c>
      <c r="C28" s="5">
        <v>2023.0</v>
      </c>
      <c r="D28" s="5">
        <v>826.0</v>
      </c>
      <c r="E28" s="5">
        <v>76.0</v>
      </c>
    </row>
    <row r="29">
      <c r="A29" s="5">
        <v>101480.0</v>
      </c>
      <c r="B29" s="4" t="s">
        <v>1092</v>
      </c>
      <c r="C29" s="5">
        <v>2023.0</v>
      </c>
      <c r="D29" s="5">
        <v>9672.0</v>
      </c>
      <c r="E29" s="5">
        <v>406.0</v>
      </c>
    </row>
    <row r="30">
      <c r="A30" s="5">
        <v>101505.0</v>
      </c>
      <c r="B30" s="4" t="s">
        <v>1093</v>
      </c>
      <c r="C30" s="5">
        <v>2023.0</v>
      </c>
      <c r="D30" s="5">
        <v>8839.0</v>
      </c>
      <c r="E30" s="5">
        <v>206.0</v>
      </c>
    </row>
    <row r="31">
      <c r="A31" s="5">
        <v>101514.0</v>
      </c>
      <c r="B31" s="4" t="s">
        <v>1094</v>
      </c>
      <c r="C31" s="5">
        <v>2023.0</v>
      </c>
      <c r="D31" s="5">
        <v>8736.0</v>
      </c>
      <c r="E31" s="5">
        <v>240.0</v>
      </c>
    </row>
    <row r="32">
      <c r="A32" s="5">
        <v>101569.0</v>
      </c>
      <c r="B32" s="4" t="s">
        <v>1095</v>
      </c>
      <c r="C32" s="5">
        <v>2023.0</v>
      </c>
      <c r="D32" s="5">
        <v>3153.0</v>
      </c>
      <c r="E32" s="5">
        <v>110.0</v>
      </c>
    </row>
    <row r="33">
      <c r="A33" s="5">
        <v>101587.0</v>
      </c>
      <c r="B33" s="4" t="s">
        <v>1096</v>
      </c>
      <c r="C33" s="5">
        <v>2023.0</v>
      </c>
      <c r="D33" s="5">
        <v>6194.0</v>
      </c>
      <c r="E33" s="5">
        <v>194.0</v>
      </c>
    </row>
    <row r="34">
      <c r="A34" s="5">
        <v>101602.0</v>
      </c>
      <c r="B34" s="4" t="s">
        <v>1097</v>
      </c>
      <c r="C34" s="5">
        <v>2023.0</v>
      </c>
      <c r="D34" s="5">
        <v>2130.0</v>
      </c>
      <c r="E34" s="5">
        <v>72.0</v>
      </c>
    </row>
    <row r="35">
      <c r="A35" s="5">
        <v>101648.0</v>
      </c>
      <c r="B35" s="4" t="s">
        <v>1098</v>
      </c>
      <c r="C35" s="5">
        <v>2023.0</v>
      </c>
      <c r="D35" s="5">
        <v>308.0</v>
      </c>
      <c r="E35" s="5">
        <v>25.0</v>
      </c>
    </row>
    <row r="36">
      <c r="A36" s="5">
        <v>101675.0</v>
      </c>
      <c r="B36" s="4" t="s">
        <v>1099</v>
      </c>
      <c r="C36" s="5">
        <v>2023.0</v>
      </c>
      <c r="D36" s="5">
        <v>1151.0</v>
      </c>
      <c r="E36" s="5">
        <v>88.0</v>
      </c>
    </row>
    <row r="37">
      <c r="A37" s="5">
        <v>101693.0</v>
      </c>
      <c r="B37" s="4" t="s">
        <v>1100</v>
      </c>
      <c r="C37" s="5">
        <v>2023.0</v>
      </c>
      <c r="D37" s="5">
        <v>1911.0</v>
      </c>
      <c r="E37" s="5">
        <v>103.0</v>
      </c>
    </row>
    <row r="38">
      <c r="A38" s="5">
        <v>101709.0</v>
      </c>
      <c r="B38" s="4" t="s">
        <v>1101</v>
      </c>
      <c r="C38" s="5">
        <v>2023.0</v>
      </c>
      <c r="D38" s="5">
        <v>2942.0</v>
      </c>
      <c r="E38" s="5">
        <v>179.0</v>
      </c>
    </row>
    <row r="39">
      <c r="A39" s="5">
        <v>101736.0</v>
      </c>
      <c r="B39" s="4" t="s">
        <v>1102</v>
      </c>
      <c r="C39" s="5">
        <v>2023.0</v>
      </c>
      <c r="D39" s="5">
        <v>4136.0</v>
      </c>
      <c r="E39" s="5">
        <v>111.0</v>
      </c>
    </row>
    <row r="40">
      <c r="A40" s="5">
        <v>101879.0</v>
      </c>
      <c r="B40" s="4" t="s">
        <v>1103</v>
      </c>
      <c r="C40" s="5">
        <v>2023.0</v>
      </c>
      <c r="D40" s="5">
        <v>10059.0</v>
      </c>
      <c r="E40" s="5">
        <v>394.0</v>
      </c>
    </row>
    <row r="41">
      <c r="A41" s="5">
        <v>101897.0</v>
      </c>
      <c r="B41" s="4" t="s">
        <v>1104</v>
      </c>
      <c r="C41" s="5">
        <v>2023.0</v>
      </c>
      <c r="D41" s="5">
        <v>2905.0</v>
      </c>
      <c r="E41" s="5">
        <v>92.0</v>
      </c>
    </row>
    <row r="42">
      <c r="A42" s="5">
        <v>101912.0</v>
      </c>
      <c r="B42" s="4" t="s">
        <v>1105</v>
      </c>
      <c r="C42" s="5">
        <v>2023.0</v>
      </c>
      <c r="D42" s="5">
        <v>1319.0</v>
      </c>
      <c r="E42" s="5">
        <v>120.0</v>
      </c>
    </row>
    <row r="43">
      <c r="A43" s="5">
        <v>101994.0</v>
      </c>
      <c r="B43" s="4" t="s">
        <v>1106</v>
      </c>
      <c r="C43" s="5">
        <v>2023.0</v>
      </c>
      <c r="D43" s="5">
        <v>576.0</v>
      </c>
      <c r="E43" s="5">
        <v>22.0</v>
      </c>
    </row>
    <row r="44">
      <c r="A44" s="5">
        <v>102030.0</v>
      </c>
      <c r="B44" s="4" t="s">
        <v>1107</v>
      </c>
      <c r="C44" s="5">
        <v>2023.0</v>
      </c>
      <c r="D44" s="5">
        <v>3568.0</v>
      </c>
      <c r="E44" s="5">
        <v>102.0</v>
      </c>
    </row>
    <row r="45">
      <c r="A45" s="5">
        <v>102049.0</v>
      </c>
      <c r="B45" s="4" t="s">
        <v>1108</v>
      </c>
      <c r="C45" s="5">
        <v>2023.0</v>
      </c>
      <c r="D45" s="5">
        <v>5791.0</v>
      </c>
      <c r="E45" s="5">
        <v>431.0</v>
      </c>
    </row>
    <row r="46">
      <c r="A46" s="5">
        <v>102058.0</v>
      </c>
      <c r="B46" s="4" t="s">
        <v>1109</v>
      </c>
      <c r="C46" s="5">
        <v>2023.0</v>
      </c>
      <c r="D46" s="5">
        <v>60.0</v>
      </c>
      <c r="E46" s="5">
        <v>9.0</v>
      </c>
    </row>
    <row r="47">
      <c r="A47" s="5">
        <v>102067.0</v>
      </c>
      <c r="B47" s="4" t="s">
        <v>1110</v>
      </c>
      <c r="C47" s="5">
        <v>2023.0</v>
      </c>
      <c r="D47" s="5">
        <v>4536.0</v>
      </c>
      <c r="E47" s="5">
        <v>147.0</v>
      </c>
    </row>
    <row r="48">
      <c r="A48" s="5">
        <v>102076.0</v>
      </c>
      <c r="B48" s="4" t="s">
        <v>1111</v>
      </c>
      <c r="C48" s="5">
        <v>2023.0</v>
      </c>
      <c r="D48" s="5">
        <v>2767.0</v>
      </c>
      <c r="E48" s="5">
        <v>68.0</v>
      </c>
    </row>
    <row r="49">
      <c r="A49" s="5">
        <v>102094.0</v>
      </c>
      <c r="B49" s="4" t="s">
        <v>1112</v>
      </c>
      <c r="C49" s="5">
        <v>2023.0</v>
      </c>
      <c r="D49" s="5">
        <v>13768.0</v>
      </c>
      <c r="E49" s="5">
        <v>914.0</v>
      </c>
    </row>
    <row r="50">
      <c r="A50" s="5">
        <v>102234.0</v>
      </c>
      <c r="B50" s="4" t="s">
        <v>1113</v>
      </c>
      <c r="C50" s="5">
        <v>2023.0</v>
      </c>
      <c r="D50" s="5">
        <v>977.0</v>
      </c>
      <c r="E50" s="5">
        <v>89.0</v>
      </c>
    </row>
    <row r="51">
      <c r="A51" s="5">
        <v>102270.0</v>
      </c>
      <c r="B51" s="4" t="s">
        <v>1114</v>
      </c>
      <c r="C51" s="5">
        <v>2023.0</v>
      </c>
      <c r="D51" s="5">
        <v>779.0</v>
      </c>
      <c r="E51" s="5">
        <v>60.0</v>
      </c>
    </row>
    <row r="52">
      <c r="A52" s="5">
        <v>102298.0</v>
      </c>
      <c r="B52" s="4" t="s">
        <v>512</v>
      </c>
      <c r="C52" s="5">
        <v>2023.0</v>
      </c>
      <c r="D52" s="5">
        <v>837.0</v>
      </c>
      <c r="E52" s="5">
        <v>51.0</v>
      </c>
    </row>
    <row r="53">
      <c r="A53" s="5">
        <v>102313.0</v>
      </c>
      <c r="B53" s="4" t="s">
        <v>1115</v>
      </c>
      <c r="C53" s="5">
        <v>2023.0</v>
      </c>
      <c r="D53" s="5">
        <v>1907.0</v>
      </c>
      <c r="E53" s="5">
        <v>73.0</v>
      </c>
    </row>
    <row r="54">
      <c r="A54" s="5">
        <v>102368.0</v>
      </c>
      <c r="B54" s="4" t="s">
        <v>1116</v>
      </c>
      <c r="C54" s="5">
        <v>2023.0</v>
      </c>
      <c r="D54" s="5">
        <v>13923.0</v>
      </c>
      <c r="E54" s="5">
        <v>608.0</v>
      </c>
    </row>
    <row r="55">
      <c r="A55" s="5">
        <v>102377.0</v>
      </c>
      <c r="B55" s="4" t="s">
        <v>1117</v>
      </c>
      <c r="C55" s="5">
        <v>2023.0</v>
      </c>
      <c r="D55" s="5">
        <v>2846.0</v>
      </c>
      <c r="E55" s="5">
        <v>238.0</v>
      </c>
    </row>
    <row r="56">
      <c r="A56" s="5">
        <v>102395.0</v>
      </c>
      <c r="B56" s="4" t="s">
        <v>1118</v>
      </c>
      <c r="C56" s="5">
        <v>2023.0</v>
      </c>
      <c r="D56" s="5">
        <v>272.0</v>
      </c>
      <c r="E56" s="5">
        <v>18.0</v>
      </c>
    </row>
    <row r="57">
      <c r="A57" s="5">
        <v>102429.0</v>
      </c>
      <c r="B57" s="4" t="s">
        <v>1119</v>
      </c>
      <c r="C57" s="5">
        <v>2023.0</v>
      </c>
      <c r="D57" s="5">
        <v>3946.0</v>
      </c>
      <c r="E57" s="5">
        <v>126.0</v>
      </c>
    </row>
    <row r="58">
      <c r="A58" s="5">
        <v>102553.0</v>
      </c>
      <c r="B58" s="4" t="s">
        <v>1120</v>
      </c>
      <c r="C58" s="5">
        <v>2023.0</v>
      </c>
      <c r="D58" s="5">
        <v>10796.0</v>
      </c>
      <c r="E58" s="5">
        <v>548.0</v>
      </c>
    </row>
    <row r="59">
      <c r="A59" s="5">
        <v>102580.0</v>
      </c>
      <c r="B59" s="4" t="s">
        <v>1121</v>
      </c>
      <c r="C59" s="5">
        <v>2023.0</v>
      </c>
      <c r="D59" s="5">
        <v>65.0</v>
      </c>
      <c r="E59" s="5">
        <v>2.0</v>
      </c>
    </row>
    <row r="60">
      <c r="A60" s="5">
        <v>102614.0</v>
      </c>
      <c r="B60" s="4" t="s">
        <v>1122</v>
      </c>
      <c r="C60" s="5">
        <v>2023.0</v>
      </c>
      <c r="D60" s="5">
        <v>6640.0</v>
      </c>
      <c r="E60" s="5">
        <v>360.0</v>
      </c>
    </row>
    <row r="61">
      <c r="A61" s="5">
        <v>102632.0</v>
      </c>
      <c r="B61" s="4" t="s">
        <v>1123</v>
      </c>
      <c r="C61" s="5">
        <v>2023.0</v>
      </c>
      <c r="D61" s="5">
        <v>1918.0</v>
      </c>
      <c r="E61" s="5">
        <v>114.0</v>
      </c>
    </row>
    <row r="62">
      <c r="A62" s="5">
        <v>102669.0</v>
      </c>
      <c r="B62" s="4" t="s">
        <v>1124</v>
      </c>
      <c r="C62" s="5">
        <v>2023.0</v>
      </c>
      <c r="D62" s="5">
        <v>578.0</v>
      </c>
      <c r="E62" s="5">
        <v>72.0</v>
      </c>
    </row>
    <row r="63">
      <c r="A63" s="5">
        <v>102711.0</v>
      </c>
      <c r="B63" s="4" t="s">
        <v>1125</v>
      </c>
      <c r="C63" s="5">
        <v>2023.0</v>
      </c>
      <c r="D63" s="5">
        <v>452.0</v>
      </c>
      <c r="E63" s="5">
        <v>25.0</v>
      </c>
    </row>
    <row r="64">
      <c r="A64" s="5">
        <v>102845.0</v>
      </c>
      <c r="B64" s="4" t="s">
        <v>1126</v>
      </c>
      <c r="C64" s="5">
        <v>2023.0</v>
      </c>
      <c r="D64" s="5">
        <v>2277.0</v>
      </c>
      <c r="E64" s="5">
        <v>121.0</v>
      </c>
    </row>
    <row r="65">
      <c r="A65" s="5">
        <v>103501.0</v>
      </c>
      <c r="B65" s="4" t="s">
        <v>1127</v>
      </c>
      <c r="C65" s="5">
        <v>2023.0</v>
      </c>
      <c r="D65" s="5">
        <v>255.0</v>
      </c>
      <c r="E65" s="5">
        <v>8.0</v>
      </c>
    </row>
    <row r="66">
      <c r="A66" s="5">
        <v>103529.0</v>
      </c>
      <c r="B66" s="4" t="s">
        <v>1128</v>
      </c>
      <c r="C66" s="5">
        <v>2023.0</v>
      </c>
      <c r="D66" s="4"/>
      <c r="E66" s="5">
        <v>0.0</v>
      </c>
    </row>
    <row r="67">
      <c r="A67" s="5">
        <v>103741.0</v>
      </c>
      <c r="B67" s="4" t="s">
        <v>1129</v>
      </c>
      <c r="C67" s="5">
        <v>2023.0</v>
      </c>
      <c r="D67" s="5">
        <v>213.0</v>
      </c>
      <c r="E67" s="5">
        <v>8.0</v>
      </c>
    </row>
    <row r="68">
      <c r="A68" s="5">
        <v>103893.0</v>
      </c>
      <c r="B68" s="4" t="s">
        <v>1130</v>
      </c>
      <c r="C68" s="5">
        <v>2023.0</v>
      </c>
      <c r="D68" s="5">
        <v>1088.0</v>
      </c>
      <c r="E68" s="5">
        <v>51.0</v>
      </c>
    </row>
    <row r="69">
      <c r="A69" s="5">
        <v>103909.0</v>
      </c>
      <c r="B69" s="4" t="s">
        <v>1131</v>
      </c>
      <c r="C69" s="5">
        <v>2023.0</v>
      </c>
      <c r="D69" s="5">
        <v>492.0</v>
      </c>
      <c r="E69" s="5">
        <v>37.0</v>
      </c>
    </row>
    <row r="70">
      <c r="A70" s="5">
        <v>103927.0</v>
      </c>
      <c r="B70" s="4" t="s">
        <v>1132</v>
      </c>
      <c r="C70" s="5">
        <v>2023.0</v>
      </c>
      <c r="D70" s="5">
        <v>437.0</v>
      </c>
      <c r="E70" s="5">
        <v>27.0</v>
      </c>
    </row>
    <row r="71">
      <c r="A71" s="5">
        <v>103954.0</v>
      </c>
      <c r="B71" s="4" t="s">
        <v>1133</v>
      </c>
      <c r="C71" s="5">
        <v>2023.0</v>
      </c>
      <c r="D71" s="5">
        <v>49.0</v>
      </c>
      <c r="E71" s="5">
        <v>1.0</v>
      </c>
    </row>
    <row r="72">
      <c r="A72" s="5">
        <v>103963.0</v>
      </c>
      <c r="B72" s="4" t="s">
        <v>1134</v>
      </c>
      <c r="C72" s="5">
        <v>2023.0</v>
      </c>
      <c r="D72" s="5">
        <v>513.0</v>
      </c>
      <c r="E72" s="5">
        <v>31.0</v>
      </c>
    </row>
    <row r="73">
      <c r="A73" s="5">
        <v>104090.0</v>
      </c>
      <c r="B73" s="4" t="s">
        <v>1135</v>
      </c>
      <c r="C73" s="5">
        <v>2023.0</v>
      </c>
      <c r="D73" s="5">
        <v>751.0</v>
      </c>
      <c r="E73" s="5">
        <v>27.0</v>
      </c>
    </row>
    <row r="74">
      <c r="A74" s="5">
        <v>104151.0</v>
      </c>
      <c r="B74" s="4" t="s">
        <v>1136</v>
      </c>
      <c r="C74" s="5">
        <v>2023.0</v>
      </c>
      <c r="D74" s="5">
        <v>79593.0</v>
      </c>
      <c r="E74" s="5">
        <v>3800.0</v>
      </c>
    </row>
    <row r="75">
      <c r="A75" s="5">
        <v>104160.0</v>
      </c>
      <c r="B75" s="4" t="s">
        <v>1137</v>
      </c>
      <c r="C75" s="5">
        <v>2023.0</v>
      </c>
      <c r="D75" s="5">
        <v>8038.0</v>
      </c>
      <c r="E75" s="5">
        <v>206.0</v>
      </c>
    </row>
    <row r="76">
      <c r="A76" s="5">
        <v>104179.0</v>
      </c>
      <c r="B76" s="4" t="s">
        <v>1138</v>
      </c>
      <c r="C76" s="5">
        <v>2023.0</v>
      </c>
      <c r="D76" s="5">
        <v>53001.0</v>
      </c>
      <c r="E76" s="5">
        <v>2485.0</v>
      </c>
    </row>
    <row r="77">
      <c r="A77" s="5">
        <v>104346.0</v>
      </c>
      <c r="B77" s="4" t="s">
        <v>1139</v>
      </c>
      <c r="C77" s="5">
        <v>2023.0</v>
      </c>
      <c r="D77" s="5">
        <v>5131.0</v>
      </c>
      <c r="E77" s="5">
        <v>135.0</v>
      </c>
    </row>
    <row r="78">
      <c r="A78" s="5">
        <v>104391.0</v>
      </c>
      <c r="B78" s="4" t="s">
        <v>1140</v>
      </c>
      <c r="C78" s="5">
        <v>2023.0</v>
      </c>
      <c r="D78" s="5">
        <v>88.0</v>
      </c>
      <c r="E78" s="5">
        <v>3.0</v>
      </c>
    </row>
    <row r="79">
      <c r="A79" s="5">
        <v>104425.0</v>
      </c>
      <c r="B79" s="4" t="s">
        <v>1141</v>
      </c>
      <c r="C79" s="5">
        <v>2023.0</v>
      </c>
      <c r="D79" s="5">
        <v>3782.0</v>
      </c>
      <c r="E79" s="5">
        <v>148.0</v>
      </c>
    </row>
    <row r="80">
      <c r="A80" s="5">
        <v>104443.0</v>
      </c>
      <c r="B80" s="4" t="s">
        <v>1142</v>
      </c>
      <c r="C80" s="5">
        <v>2023.0</v>
      </c>
      <c r="D80" s="5">
        <v>98.0</v>
      </c>
      <c r="E80" s="5">
        <v>3.0</v>
      </c>
    </row>
    <row r="81">
      <c r="A81" s="5">
        <v>104568.0</v>
      </c>
      <c r="B81" s="4" t="s">
        <v>1143</v>
      </c>
      <c r="C81" s="5">
        <v>2023.0</v>
      </c>
      <c r="D81" s="5">
        <v>388.0</v>
      </c>
      <c r="E81" s="5">
        <v>13.0</v>
      </c>
    </row>
    <row r="82">
      <c r="A82" s="5">
        <v>104577.0</v>
      </c>
      <c r="B82" s="4" t="s">
        <v>1144</v>
      </c>
      <c r="C82" s="5">
        <v>2023.0</v>
      </c>
      <c r="D82" s="5">
        <v>5076.0</v>
      </c>
      <c r="E82" s="5">
        <v>139.0</v>
      </c>
    </row>
    <row r="83">
      <c r="A83" s="5">
        <v>104586.0</v>
      </c>
      <c r="B83" s="4" t="s">
        <v>1145</v>
      </c>
      <c r="C83" s="5">
        <v>2023.0</v>
      </c>
      <c r="D83" s="5">
        <v>3286.0</v>
      </c>
      <c r="E83" s="5">
        <v>182.0</v>
      </c>
    </row>
    <row r="84">
      <c r="A84" s="5">
        <v>104665.0</v>
      </c>
      <c r="B84" s="4" t="s">
        <v>1146</v>
      </c>
      <c r="C84" s="5">
        <v>2023.0</v>
      </c>
      <c r="D84" s="5">
        <v>6.0</v>
      </c>
      <c r="E84" s="5">
        <v>4.0</v>
      </c>
    </row>
    <row r="85">
      <c r="A85" s="5">
        <v>104708.0</v>
      </c>
      <c r="B85" s="4" t="s">
        <v>1147</v>
      </c>
      <c r="C85" s="5">
        <v>2023.0</v>
      </c>
      <c r="D85" s="5">
        <v>13480.0</v>
      </c>
      <c r="E85" s="5">
        <v>405.0</v>
      </c>
    </row>
    <row r="86">
      <c r="A86" s="5">
        <v>104717.0</v>
      </c>
      <c r="B86" s="4" t="s">
        <v>1148</v>
      </c>
      <c r="C86" s="5">
        <v>2023.0</v>
      </c>
      <c r="D86" s="5">
        <v>107563.0</v>
      </c>
      <c r="E86" s="5">
        <v>2526.0</v>
      </c>
    </row>
    <row r="87">
      <c r="A87" s="5">
        <v>105136.0</v>
      </c>
      <c r="B87" s="4" t="s">
        <v>1149</v>
      </c>
      <c r="C87" s="5">
        <v>2023.0</v>
      </c>
      <c r="D87" s="4"/>
      <c r="E87" s="5">
        <v>0.0</v>
      </c>
    </row>
    <row r="88">
      <c r="A88" s="5">
        <v>105145.0</v>
      </c>
      <c r="B88" s="4" t="s">
        <v>1150</v>
      </c>
      <c r="C88" s="5">
        <v>2023.0</v>
      </c>
      <c r="D88" s="5">
        <v>5123.0</v>
      </c>
      <c r="E88" s="5">
        <v>187.0</v>
      </c>
    </row>
    <row r="89">
      <c r="A89" s="5">
        <v>105154.0</v>
      </c>
      <c r="B89" s="4" t="s">
        <v>1151</v>
      </c>
      <c r="C89" s="5">
        <v>2023.0</v>
      </c>
      <c r="D89" s="5">
        <v>16624.0</v>
      </c>
      <c r="E89" s="5">
        <v>509.0</v>
      </c>
    </row>
    <row r="90">
      <c r="A90" s="5">
        <v>105206.0</v>
      </c>
      <c r="B90" s="4" t="s">
        <v>1152</v>
      </c>
      <c r="C90" s="5">
        <v>2023.0</v>
      </c>
      <c r="D90" s="5">
        <v>3693.0</v>
      </c>
      <c r="E90" s="5">
        <v>183.0</v>
      </c>
    </row>
    <row r="91">
      <c r="A91" s="5">
        <v>105215.0</v>
      </c>
      <c r="B91" s="4" t="s">
        <v>1153</v>
      </c>
      <c r="C91" s="5">
        <v>2023.0</v>
      </c>
      <c r="D91" s="5">
        <v>567.0</v>
      </c>
      <c r="E91" s="5">
        <v>21.0</v>
      </c>
    </row>
    <row r="92">
      <c r="A92" s="5">
        <v>105297.0</v>
      </c>
      <c r="B92" s="4" t="s">
        <v>1154</v>
      </c>
      <c r="C92" s="5">
        <v>2023.0</v>
      </c>
      <c r="D92" s="5">
        <v>1836.0</v>
      </c>
      <c r="E92" s="5">
        <v>57.0</v>
      </c>
    </row>
    <row r="93">
      <c r="A93" s="5">
        <v>105330.0</v>
      </c>
      <c r="B93" s="4" t="s">
        <v>1155</v>
      </c>
      <c r="C93" s="5">
        <v>2023.0</v>
      </c>
      <c r="D93" s="5">
        <v>28186.0</v>
      </c>
      <c r="E93" s="5">
        <v>1279.0</v>
      </c>
    </row>
    <row r="94">
      <c r="A94" s="5">
        <v>105349.0</v>
      </c>
      <c r="B94" s="4" t="s">
        <v>1156</v>
      </c>
      <c r="C94" s="5">
        <v>2023.0</v>
      </c>
      <c r="D94" s="5">
        <v>2825.0</v>
      </c>
      <c r="E94" s="5">
        <v>121.0</v>
      </c>
    </row>
    <row r="95">
      <c r="A95" s="5">
        <v>105428.0</v>
      </c>
      <c r="B95" s="4" t="s">
        <v>1157</v>
      </c>
      <c r="C95" s="5">
        <v>2023.0</v>
      </c>
      <c r="D95" s="5">
        <v>10384.0</v>
      </c>
      <c r="E95" s="5">
        <v>353.0</v>
      </c>
    </row>
    <row r="96">
      <c r="A96" s="5">
        <v>105525.0</v>
      </c>
      <c r="B96" s="4" t="s">
        <v>1158</v>
      </c>
      <c r="C96" s="5">
        <v>2023.0</v>
      </c>
      <c r="D96" s="5">
        <v>15819.0</v>
      </c>
      <c r="E96" s="5">
        <v>433.0</v>
      </c>
    </row>
    <row r="97">
      <c r="A97" s="5">
        <v>105534.0</v>
      </c>
      <c r="B97" s="4" t="s">
        <v>1159</v>
      </c>
      <c r="C97" s="5">
        <v>2023.0</v>
      </c>
      <c r="D97" s="5">
        <v>2744.0</v>
      </c>
      <c r="E97" s="5">
        <v>125.0</v>
      </c>
    </row>
    <row r="98">
      <c r="A98" s="5">
        <v>105543.0</v>
      </c>
      <c r="B98" s="4" t="s">
        <v>1160</v>
      </c>
      <c r="C98" s="5">
        <v>2023.0</v>
      </c>
      <c r="D98" s="5">
        <v>737.0</v>
      </c>
      <c r="E98" s="5">
        <v>44.0</v>
      </c>
    </row>
    <row r="99">
      <c r="A99" s="5">
        <v>105589.0</v>
      </c>
      <c r="B99" s="4" t="s">
        <v>678</v>
      </c>
      <c r="C99" s="5">
        <v>2023.0</v>
      </c>
      <c r="D99" s="5">
        <v>909.0</v>
      </c>
      <c r="E99" s="5">
        <v>76.0</v>
      </c>
    </row>
    <row r="100">
      <c r="A100" s="5">
        <v>105659.0</v>
      </c>
      <c r="B100" s="4" t="s">
        <v>1161</v>
      </c>
      <c r="C100" s="5">
        <v>2023.0</v>
      </c>
      <c r="D100" s="5">
        <v>1296.0</v>
      </c>
      <c r="E100" s="5">
        <v>31.0</v>
      </c>
    </row>
    <row r="101">
      <c r="A101" s="5">
        <v>105668.0</v>
      </c>
      <c r="B101" s="4" t="s">
        <v>1162</v>
      </c>
      <c r="C101" s="5">
        <v>2023.0</v>
      </c>
      <c r="D101" s="5">
        <v>18631.0</v>
      </c>
      <c r="E101" s="5">
        <v>265.0</v>
      </c>
    </row>
    <row r="102">
      <c r="A102" s="5">
        <v>105677.0</v>
      </c>
      <c r="B102" s="4" t="s">
        <v>1163</v>
      </c>
      <c r="C102" s="5">
        <v>2023.0</v>
      </c>
      <c r="D102" s="5">
        <v>15.0</v>
      </c>
      <c r="E102" s="5">
        <v>7.0</v>
      </c>
    </row>
    <row r="103">
      <c r="A103" s="5">
        <v>105747.0</v>
      </c>
      <c r="B103" s="4" t="s">
        <v>1164</v>
      </c>
      <c r="C103" s="5">
        <v>2023.0</v>
      </c>
      <c r="D103" s="5">
        <v>6875.0</v>
      </c>
      <c r="E103" s="5">
        <v>217.0</v>
      </c>
    </row>
    <row r="104">
      <c r="A104" s="5">
        <v>105792.0</v>
      </c>
      <c r="B104" s="4" t="s">
        <v>1165</v>
      </c>
      <c r="C104" s="5">
        <v>2023.0</v>
      </c>
      <c r="D104" s="5">
        <v>4157.0</v>
      </c>
      <c r="E104" s="5">
        <v>121.0</v>
      </c>
    </row>
    <row r="105">
      <c r="A105" s="5">
        <v>105899.0</v>
      </c>
      <c r="B105" s="4" t="s">
        <v>1166</v>
      </c>
      <c r="C105" s="5">
        <v>2023.0</v>
      </c>
      <c r="D105" s="5">
        <v>1233.0</v>
      </c>
      <c r="E105" s="5">
        <v>53.0</v>
      </c>
    </row>
    <row r="106">
      <c r="A106" s="5">
        <v>106041.0</v>
      </c>
      <c r="B106" s="4" t="s">
        <v>1167</v>
      </c>
      <c r="C106" s="5">
        <v>2023.0</v>
      </c>
      <c r="D106" s="5">
        <v>1791.0</v>
      </c>
      <c r="E106" s="5">
        <v>47.0</v>
      </c>
    </row>
    <row r="107">
      <c r="A107" s="5">
        <v>106148.0</v>
      </c>
      <c r="B107" s="4" t="s">
        <v>1168</v>
      </c>
      <c r="C107" s="5">
        <v>2023.0</v>
      </c>
      <c r="D107" s="5">
        <v>7200.0</v>
      </c>
      <c r="E107" s="5">
        <v>178.0</v>
      </c>
    </row>
    <row r="108">
      <c r="A108" s="5">
        <v>106245.0</v>
      </c>
      <c r="B108" s="4" t="s">
        <v>1169</v>
      </c>
      <c r="C108" s="5">
        <v>2023.0</v>
      </c>
      <c r="D108" s="5">
        <v>8158.0</v>
      </c>
      <c r="E108" s="5">
        <v>405.0</v>
      </c>
    </row>
    <row r="109">
      <c r="A109" s="5">
        <v>106263.0</v>
      </c>
      <c r="B109" s="4" t="s">
        <v>1170</v>
      </c>
      <c r="C109" s="5">
        <v>2023.0</v>
      </c>
      <c r="D109" s="5">
        <v>3275.0</v>
      </c>
      <c r="E109" s="5">
        <v>292.0</v>
      </c>
    </row>
    <row r="110">
      <c r="A110" s="5">
        <v>106306.0</v>
      </c>
      <c r="B110" s="4" t="s">
        <v>1171</v>
      </c>
      <c r="C110" s="5">
        <v>2023.0</v>
      </c>
      <c r="D110" s="5">
        <v>373.0</v>
      </c>
      <c r="E110" s="5">
        <v>23.0</v>
      </c>
    </row>
    <row r="111">
      <c r="A111" s="5">
        <v>106315.0</v>
      </c>
      <c r="B111" s="4" t="s">
        <v>1172</v>
      </c>
      <c r="C111" s="5">
        <v>2023.0</v>
      </c>
      <c r="D111" s="5">
        <v>111.0</v>
      </c>
      <c r="E111" s="5">
        <v>3.0</v>
      </c>
    </row>
    <row r="112">
      <c r="A112" s="5">
        <v>106324.0</v>
      </c>
      <c r="B112" s="4" t="s">
        <v>1173</v>
      </c>
      <c r="C112" s="5">
        <v>2023.0</v>
      </c>
      <c r="D112" s="5">
        <v>56.0</v>
      </c>
      <c r="E112" s="5">
        <v>3.0</v>
      </c>
    </row>
    <row r="113">
      <c r="A113" s="5">
        <v>106342.0</v>
      </c>
      <c r="B113" s="4" t="s">
        <v>1174</v>
      </c>
      <c r="C113" s="5">
        <v>2023.0</v>
      </c>
      <c r="D113" s="5">
        <v>584.0</v>
      </c>
      <c r="E113" s="5">
        <v>54.0</v>
      </c>
    </row>
    <row r="114">
      <c r="A114" s="5">
        <v>106351.0</v>
      </c>
      <c r="B114" s="4" t="s">
        <v>1175</v>
      </c>
      <c r="C114" s="5">
        <v>2023.0</v>
      </c>
      <c r="D114" s="5">
        <v>111.0</v>
      </c>
      <c r="E114" s="5">
        <v>4.0</v>
      </c>
    </row>
    <row r="115">
      <c r="A115" s="5">
        <v>106360.0</v>
      </c>
      <c r="B115" s="4" t="s">
        <v>1176</v>
      </c>
      <c r="C115" s="5">
        <v>2023.0</v>
      </c>
      <c r="D115" s="4"/>
      <c r="E115" s="4"/>
    </row>
    <row r="116">
      <c r="A116" s="5">
        <v>106397.0</v>
      </c>
      <c r="B116" s="4" t="s">
        <v>1177</v>
      </c>
      <c r="C116" s="5">
        <v>2023.0</v>
      </c>
      <c r="D116" s="5">
        <v>32140.0</v>
      </c>
      <c r="E116" s="5">
        <v>1460.0</v>
      </c>
    </row>
    <row r="117">
      <c r="A117" s="5">
        <v>106412.0</v>
      </c>
      <c r="B117" s="4" t="s">
        <v>1178</v>
      </c>
      <c r="C117" s="5">
        <v>2023.0</v>
      </c>
      <c r="D117" s="5">
        <v>2100.0</v>
      </c>
      <c r="E117" s="5">
        <v>155.0</v>
      </c>
    </row>
    <row r="118">
      <c r="A118" s="5">
        <v>106449.0</v>
      </c>
      <c r="B118" s="4" t="s">
        <v>1179</v>
      </c>
      <c r="C118" s="5">
        <v>2023.0</v>
      </c>
      <c r="D118" s="5">
        <v>3010.0</v>
      </c>
      <c r="E118" s="5">
        <v>114.0</v>
      </c>
    </row>
    <row r="119">
      <c r="A119" s="5">
        <v>106458.0</v>
      </c>
      <c r="B119" s="4" t="s">
        <v>1180</v>
      </c>
      <c r="C119" s="5">
        <v>2023.0</v>
      </c>
      <c r="D119" s="5">
        <v>14032.0</v>
      </c>
      <c r="E119" s="5">
        <v>577.0</v>
      </c>
    </row>
    <row r="120">
      <c r="A120" s="5">
        <v>106467.0</v>
      </c>
      <c r="B120" s="4" t="s">
        <v>1181</v>
      </c>
      <c r="C120" s="5">
        <v>2023.0</v>
      </c>
      <c r="D120" s="5">
        <v>9487.0</v>
      </c>
      <c r="E120" s="5">
        <v>371.0</v>
      </c>
    </row>
    <row r="121">
      <c r="A121" s="5">
        <v>106485.0</v>
      </c>
      <c r="B121" s="4" t="s">
        <v>1182</v>
      </c>
      <c r="C121" s="5">
        <v>2023.0</v>
      </c>
      <c r="D121" s="5">
        <v>2739.0</v>
      </c>
      <c r="E121" s="5">
        <v>173.0</v>
      </c>
    </row>
    <row r="122">
      <c r="A122" s="5">
        <v>106494.0</v>
      </c>
      <c r="B122" s="4" t="s">
        <v>1176</v>
      </c>
      <c r="C122" s="5">
        <v>2023.0</v>
      </c>
      <c r="D122" s="5">
        <v>47.0</v>
      </c>
      <c r="E122" s="5">
        <v>2.0</v>
      </c>
    </row>
    <row r="123">
      <c r="A123" s="5">
        <v>106546.0</v>
      </c>
      <c r="B123" s="4" t="s">
        <v>1183</v>
      </c>
      <c r="C123" s="5">
        <v>2023.0</v>
      </c>
      <c r="D123" s="5">
        <v>512.0</v>
      </c>
      <c r="E123" s="5">
        <v>65.0</v>
      </c>
    </row>
    <row r="124">
      <c r="A124" s="5">
        <v>106625.0</v>
      </c>
      <c r="B124" s="4" t="s">
        <v>1184</v>
      </c>
      <c r="C124" s="5">
        <v>2023.0</v>
      </c>
      <c r="D124" s="5">
        <v>1544.0</v>
      </c>
      <c r="E124" s="5">
        <v>68.0</v>
      </c>
    </row>
    <row r="125">
      <c r="A125" s="5">
        <v>106704.0</v>
      </c>
      <c r="B125" s="4" t="s">
        <v>1185</v>
      </c>
      <c r="C125" s="5">
        <v>2023.0</v>
      </c>
      <c r="D125" s="5">
        <v>9790.0</v>
      </c>
      <c r="E125" s="5">
        <v>574.0</v>
      </c>
    </row>
    <row r="126">
      <c r="A126" s="5">
        <v>106713.0</v>
      </c>
      <c r="B126" s="4" t="s">
        <v>1186</v>
      </c>
      <c r="C126" s="5">
        <v>2023.0</v>
      </c>
      <c r="D126" s="5">
        <v>550.0</v>
      </c>
      <c r="E126" s="5">
        <v>38.0</v>
      </c>
    </row>
    <row r="127">
      <c r="A127" s="5">
        <v>106795.0</v>
      </c>
      <c r="B127" s="4" t="s">
        <v>1187</v>
      </c>
      <c r="C127" s="5">
        <v>2023.0</v>
      </c>
      <c r="D127" s="5">
        <v>1387.0</v>
      </c>
      <c r="E127" s="5">
        <v>64.0</v>
      </c>
    </row>
    <row r="128">
      <c r="A128" s="5">
        <v>106810.0</v>
      </c>
      <c r="B128" s="4" t="s">
        <v>1188</v>
      </c>
      <c r="C128" s="5">
        <v>2023.0</v>
      </c>
      <c r="D128" s="5">
        <v>225.0</v>
      </c>
      <c r="E128" s="5">
        <v>20.0</v>
      </c>
    </row>
    <row r="129">
      <c r="A129" s="5">
        <v>106883.0</v>
      </c>
      <c r="B129" s="4" t="s">
        <v>1189</v>
      </c>
      <c r="C129" s="5">
        <v>2023.0</v>
      </c>
      <c r="D129" s="5">
        <v>1273.0</v>
      </c>
      <c r="E129" s="5">
        <v>73.0</v>
      </c>
    </row>
    <row r="130">
      <c r="A130" s="5">
        <v>106908.0</v>
      </c>
      <c r="B130" s="4" t="s">
        <v>1190</v>
      </c>
      <c r="C130" s="5">
        <v>2023.0</v>
      </c>
      <c r="D130" s="5">
        <v>411.0</v>
      </c>
      <c r="E130" s="5">
        <v>23.0</v>
      </c>
    </row>
    <row r="131">
      <c r="A131" s="5">
        <v>106980.0</v>
      </c>
      <c r="B131" s="4" t="s">
        <v>1191</v>
      </c>
      <c r="C131" s="5">
        <v>2023.0</v>
      </c>
      <c r="D131" s="5">
        <v>2308.0</v>
      </c>
      <c r="E131" s="5">
        <v>100.0</v>
      </c>
    </row>
    <row r="132">
      <c r="A132" s="5">
        <v>106999.0</v>
      </c>
      <c r="B132" s="4" t="s">
        <v>1192</v>
      </c>
      <c r="C132" s="5">
        <v>2023.0</v>
      </c>
      <c r="D132" s="5">
        <v>1118.0</v>
      </c>
      <c r="E132" s="5">
        <v>63.0</v>
      </c>
    </row>
    <row r="133">
      <c r="A133" s="5">
        <v>107044.0</v>
      </c>
      <c r="B133" s="4" t="s">
        <v>1193</v>
      </c>
      <c r="C133" s="5">
        <v>2023.0</v>
      </c>
      <c r="D133" s="5">
        <v>4608.0</v>
      </c>
      <c r="E133" s="5">
        <v>308.0</v>
      </c>
    </row>
    <row r="134">
      <c r="A134" s="5">
        <v>107071.0</v>
      </c>
      <c r="B134" s="4" t="s">
        <v>1194</v>
      </c>
      <c r="C134" s="5">
        <v>2023.0</v>
      </c>
      <c r="D134" s="5">
        <v>2136.0</v>
      </c>
      <c r="E134" s="5">
        <v>101.0</v>
      </c>
    </row>
    <row r="135">
      <c r="A135" s="5">
        <v>107080.0</v>
      </c>
      <c r="B135" s="4" t="s">
        <v>1195</v>
      </c>
      <c r="C135" s="5">
        <v>2023.0</v>
      </c>
      <c r="D135" s="5">
        <v>1107.0</v>
      </c>
      <c r="E135" s="5">
        <v>102.0</v>
      </c>
    </row>
    <row r="136">
      <c r="A136" s="5">
        <v>107099.0</v>
      </c>
      <c r="B136" s="4" t="s">
        <v>1196</v>
      </c>
      <c r="C136" s="5">
        <v>2023.0</v>
      </c>
      <c r="D136" s="5">
        <v>92.0</v>
      </c>
      <c r="E136" s="5">
        <v>2.0</v>
      </c>
    </row>
    <row r="137">
      <c r="A137" s="5">
        <v>107123.0</v>
      </c>
      <c r="B137" s="4" t="s">
        <v>1197</v>
      </c>
      <c r="C137" s="5">
        <v>2023.0</v>
      </c>
      <c r="D137" s="5">
        <v>80.0</v>
      </c>
      <c r="E137" s="5">
        <v>9.0</v>
      </c>
    </row>
    <row r="138">
      <c r="A138" s="5">
        <v>107141.0</v>
      </c>
      <c r="B138" s="4" t="s">
        <v>1198</v>
      </c>
      <c r="C138" s="5">
        <v>2023.0</v>
      </c>
      <c r="D138" s="5">
        <v>2341.0</v>
      </c>
      <c r="E138" s="5">
        <v>104.0</v>
      </c>
    </row>
    <row r="139">
      <c r="A139" s="5">
        <v>107220.0</v>
      </c>
      <c r="B139" s="4" t="s">
        <v>1199</v>
      </c>
      <c r="C139" s="5">
        <v>2023.0</v>
      </c>
      <c r="D139" s="5">
        <v>244.0</v>
      </c>
      <c r="E139" s="5">
        <v>16.0</v>
      </c>
    </row>
    <row r="140">
      <c r="A140" s="5">
        <v>107293.0</v>
      </c>
      <c r="B140" s="4" t="s">
        <v>1200</v>
      </c>
      <c r="C140" s="5">
        <v>2023.0</v>
      </c>
      <c r="D140" s="5">
        <v>81.0</v>
      </c>
      <c r="E140" s="5">
        <v>4.0</v>
      </c>
    </row>
    <row r="141">
      <c r="A141" s="5">
        <v>107318.0</v>
      </c>
      <c r="B141" s="4" t="s">
        <v>1201</v>
      </c>
      <c r="C141" s="5">
        <v>2023.0</v>
      </c>
      <c r="D141" s="5">
        <v>1021.0</v>
      </c>
      <c r="E141" s="5">
        <v>41.0</v>
      </c>
    </row>
    <row r="142">
      <c r="A142" s="5">
        <v>107327.0</v>
      </c>
      <c r="B142" s="4" t="s">
        <v>1202</v>
      </c>
      <c r="C142" s="5">
        <v>2023.0</v>
      </c>
      <c r="D142" s="5">
        <v>1451.0</v>
      </c>
      <c r="E142" s="5">
        <v>46.0</v>
      </c>
    </row>
    <row r="143">
      <c r="A143" s="5">
        <v>107442.0</v>
      </c>
      <c r="B143" s="4" t="s">
        <v>1203</v>
      </c>
      <c r="C143" s="5">
        <v>2023.0</v>
      </c>
      <c r="D143" s="5">
        <v>58.0</v>
      </c>
      <c r="E143" s="5">
        <v>3.0</v>
      </c>
    </row>
    <row r="144">
      <c r="A144" s="5">
        <v>107460.0</v>
      </c>
      <c r="B144" s="4" t="s">
        <v>1204</v>
      </c>
      <c r="C144" s="5">
        <v>2023.0</v>
      </c>
      <c r="D144" s="5">
        <v>1930.0</v>
      </c>
      <c r="E144" s="5">
        <v>86.0</v>
      </c>
    </row>
    <row r="145">
      <c r="A145" s="5">
        <v>107488.0</v>
      </c>
      <c r="B145" s="4" t="s">
        <v>1205</v>
      </c>
      <c r="C145" s="5">
        <v>2023.0</v>
      </c>
      <c r="D145" s="5">
        <v>217.0</v>
      </c>
      <c r="E145" s="5">
        <v>35.0</v>
      </c>
    </row>
    <row r="146">
      <c r="A146" s="5">
        <v>107512.0</v>
      </c>
      <c r="B146" s="4" t="s">
        <v>1206</v>
      </c>
      <c r="C146" s="5">
        <v>2023.0</v>
      </c>
      <c r="D146" s="5">
        <v>1815.0</v>
      </c>
      <c r="E146" s="5">
        <v>126.0</v>
      </c>
    </row>
    <row r="147">
      <c r="A147" s="5">
        <v>107521.0</v>
      </c>
      <c r="B147" s="4" t="s">
        <v>1207</v>
      </c>
      <c r="C147" s="5">
        <v>2023.0</v>
      </c>
      <c r="D147" s="5">
        <v>2028.0</v>
      </c>
      <c r="E147" s="5">
        <v>71.0</v>
      </c>
    </row>
    <row r="148">
      <c r="A148" s="5">
        <v>107549.0</v>
      </c>
      <c r="B148" s="4" t="s">
        <v>1208</v>
      </c>
      <c r="C148" s="5">
        <v>2023.0</v>
      </c>
      <c r="D148" s="5">
        <v>1013.0</v>
      </c>
      <c r="E148" s="5">
        <v>48.0</v>
      </c>
    </row>
    <row r="149">
      <c r="A149" s="5">
        <v>107558.0</v>
      </c>
      <c r="B149" s="4" t="s">
        <v>1209</v>
      </c>
      <c r="C149" s="5">
        <v>2023.0</v>
      </c>
      <c r="D149" s="5">
        <v>763.0</v>
      </c>
      <c r="E149" s="5">
        <v>57.0</v>
      </c>
    </row>
    <row r="150">
      <c r="A150" s="5">
        <v>107585.0</v>
      </c>
      <c r="B150" s="4" t="s">
        <v>1210</v>
      </c>
      <c r="C150" s="5">
        <v>2023.0</v>
      </c>
      <c r="D150" s="5">
        <v>2225.0</v>
      </c>
      <c r="E150" s="5">
        <v>75.0</v>
      </c>
    </row>
    <row r="151">
      <c r="A151" s="5">
        <v>107600.0</v>
      </c>
      <c r="B151" s="4" t="s">
        <v>1211</v>
      </c>
      <c r="C151" s="5">
        <v>2023.0</v>
      </c>
      <c r="D151" s="5">
        <v>866.0</v>
      </c>
      <c r="E151" s="5">
        <v>61.0</v>
      </c>
    </row>
    <row r="152">
      <c r="A152" s="5">
        <v>107619.0</v>
      </c>
      <c r="B152" s="4" t="s">
        <v>1212</v>
      </c>
      <c r="C152" s="5">
        <v>2023.0</v>
      </c>
      <c r="D152" s="5">
        <v>1356.0</v>
      </c>
      <c r="E152" s="5">
        <v>67.0</v>
      </c>
    </row>
    <row r="153">
      <c r="A153" s="5">
        <v>107637.0</v>
      </c>
      <c r="B153" s="4" t="s">
        <v>1213</v>
      </c>
      <c r="C153" s="5">
        <v>2023.0</v>
      </c>
      <c r="D153" s="5">
        <v>810.0</v>
      </c>
      <c r="E153" s="5">
        <v>48.0</v>
      </c>
    </row>
    <row r="154">
      <c r="A154" s="5">
        <v>107655.0</v>
      </c>
      <c r="B154" s="4" t="s">
        <v>1214</v>
      </c>
      <c r="C154" s="5">
        <v>2023.0</v>
      </c>
      <c r="D154" s="5">
        <v>34.0</v>
      </c>
      <c r="E154" s="5">
        <v>3.0</v>
      </c>
    </row>
    <row r="155">
      <c r="A155" s="5">
        <v>107664.0</v>
      </c>
      <c r="B155" s="4" t="s">
        <v>1215</v>
      </c>
      <c r="C155" s="5">
        <v>2023.0</v>
      </c>
      <c r="D155" s="5">
        <v>4175.0</v>
      </c>
      <c r="E155" s="5">
        <v>169.0</v>
      </c>
    </row>
    <row r="156">
      <c r="A156" s="5">
        <v>107725.0</v>
      </c>
      <c r="B156" s="4" t="s">
        <v>1216</v>
      </c>
      <c r="C156" s="5">
        <v>2023.0</v>
      </c>
      <c r="D156" s="5">
        <v>1288.0</v>
      </c>
      <c r="E156" s="5">
        <v>53.0</v>
      </c>
    </row>
    <row r="157">
      <c r="A157" s="5">
        <v>107743.0</v>
      </c>
      <c r="B157" s="4" t="s">
        <v>1217</v>
      </c>
      <c r="C157" s="5">
        <v>2023.0</v>
      </c>
      <c r="D157" s="5">
        <v>719.0</v>
      </c>
      <c r="E157" s="5">
        <v>29.0</v>
      </c>
    </row>
    <row r="158">
      <c r="A158" s="5">
        <v>107789.0</v>
      </c>
      <c r="B158" s="4" t="s">
        <v>1218</v>
      </c>
      <c r="C158" s="5">
        <v>2023.0</v>
      </c>
      <c r="D158" s="5">
        <v>107.0</v>
      </c>
      <c r="E158" s="5">
        <v>7.0</v>
      </c>
    </row>
    <row r="159">
      <c r="A159" s="5">
        <v>107831.0</v>
      </c>
      <c r="B159" s="4" t="s">
        <v>1219</v>
      </c>
      <c r="C159" s="5">
        <v>2023.0</v>
      </c>
      <c r="D159" s="5">
        <v>87.0</v>
      </c>
      <c r="E159" s="5">
        <v>2.0</v>
      </c>
    </row>
    <row r="160">
      <c r="A160" s="5">
        <v>107840.0</v>
      </c>
      <c r="B160" s="4" t="s">
        <v>1220</v>
      </c>
      <c r="C160" s="5">
        <v>2023.0</v>
      </c>
      <c r="D160" s="5">
        <v>290.0</v>
      </c>
      <c r="E160" s="5">
        <v>29.0</v>
      </c>
    </row>
    <row r="161">
      <c r="A161" s="5">
        <v>107877.0</v>
      </c>
      <c r="B161" s="4" t="s">
        <v>1221</v>
      </c>
      <c r="C161" s="5">
        <v>2023.0</v>
      </c>
      <c r="D161" s="5">
        <v>514.0</v>
      </c>
      <c r="E161" s="5">
        <v>40.0</v>
      </c>
    </row>
    <row r="162">
      <c r="A162" s="5">
        <v>107974.0</v>
      </c>
      <c r="B162" s="4" t="s">
        <v>1222</v>
      </c>
      <c r="C162" s="5">
        <v>2023.0</v>
      </c>
      <c r="D162" s="5">
        <v>1190.0</v>
      </c>
      <c r="E162" s="5">
        <v>58.0</v>
      </c>
    </row>
    <row r="163">
      <c r="A163" s="5">
        <v>107983.0</v>
      </c>
      <c r="B163" s="4" t="s">
        <v>1223</v>
      </c>
      <c r="C163" s="5">
        <v>2023.0</v>
      </c>
      <c r="D163" s="5">
        <v>5127.0</v>
      </c>
      <c r="E163" s="5">
        <v>199.0</v>
      </c>
    </row>
    <row r="164">
      <c r="A164" s="5">
        <v>107992.0</v>
      </c>
      <c r="B164" s="4" t="s">
        <v>1224</v>
      </c>
      <c r="C164" s="5">
        <v>2023.0</v>
      </c>
      <c r="D164" s="5">
        <v>939.0</v>
      </c>
      <c r="E164" s="5">
        <v>66.0</v>
      </c>
    </row>
    <row r="165">
      <c r="A165" s="5">
        <v>108056.0</v>
      </c>
      <c r="B165" s="4" t="s">
        <v>1225</v>
      </c>
      <c r="C165" s="5">
        <v>2023.0</v>
      </c>
      <c r="D165" s="4"/>
      <c r="E165" s="5">
        <v>0.0</v>
      </c>
    </row>
    <row r="166">
      <c r="A166" s="5">
        <v>108065.0</v>
      </c>
      <c r="B166" s="4" t="s">
        <v>1226</v>
      </c>
      <c r="C166" s="5">
        <v>2023.0</v>
      </c>
      <c r="D166" s="5">
        <v>12.0</v>
      </c>
      <c r="E166" s="5">
        <v>2.0</v>
      </c>
    </row>
    <row r="167">
      <c r="A167" s="5">
        <v>108092.0</v>
      </c>
      <c r="B167" s="4" t="s">
        <v>1227</v>
      </c>
      <c r="C167" s="5">
        <v>2023.0</v>
      </c>
      <c r="D167" s="5">
        <v>5506.0</v>
      </c>
      <c r="E167" s="5">
        <v>250.0</v>
      </c>
    </row>
    <row r="168">
      <c r="A168" s="5">
        <v>108232.0</v>
      </c>
      <c r="B168" s="4" t="s">
        <v>1228</v>
      </c>
      <c r="C168" s="5">
        <v>2023.0</v>
      </c>
      <c r="D168" s="5">
        <v>6320.0</v>
      </c>
      <c r="E168" s="5">
        <v>283.0</v>
      </c>
    </row>
    <row r="169">
      <c r="A169" s="5">
        <v>108269.0</v>
      </c>
      <c r="B169" s="4" t="s">
        <v>1229</v>
      </c>
      <c r="C169" s="5">
        <v>2023.0</v>
      </c>
      <c r="D169" s="5">
        <v>122.0</v>
      </c>
      <c r="E169" s="5">
        <v>8.0</v>
      </c>
    </row>
    <row r="170">
      <c r="A170" s="5">
        <v>108667.0</v>
      </c>
      <c r="B170" s="4" t="s">
        <v>1230</v>
      </c>
      <c r="C170" s="5">
        <v>2023.0</v>
      </c>
      <c r="D170" s="5">
        <v>5833.0</v>
      </c>
      <c r="E170" s="5">
        <v>87.0</v>
      </c>
    </row>
    <row r="171">
      <c r="A171" s="5">
        <v>108807.0</v>
      </c>
      <c r="B171" s="4" t="s">
        <v>1231</v>
      </c>
      <c r="C171" s="5">
        <v>2023.0</v>
      </c>
      <c r="D171" s="5">
        <v>11104.0</v>
      </c>
      <c r="E171" s="5">
        <v>267.0</v>
      </c>
    </row>
    <row r="172">
      <c r="A172" s="5">
        <v>108852.0</v>
      </c>
      <c r="B172" s="4" t="s">
        <v>1232</v>
      </c>
      <c r="C172" s="5">
        <v>2023.0</v>
      </c>
      <c r="D172" s="5">
        <v>169.0</v>
      </c>
      <c r="E172" s="5">
        <v>9.0</v>
      </c>
    </row>
    <row r="173">
      <c r="A173" s="5">
        <v>108861.0</v>
      </c>
      <c r="B173" s="4" t="s">
        <v>1233</v>
      </c>
      <c r="C173" s="5">
        <v>2023.0</v>
      </c>
      <c r="D173" s="5">
        <v>126.0</v>
      </c>
      <c r="E173" s="5">
        <v>12.0</v>
      </c>
    </row>
    <row r="174">
      <c r="A174" s="5">
        <v>108870.0</v>
      </c>
      <c r="B174" s="4" t="s">
        <v>1234</v>
      </c>
      <c r="C174" s="5">
        <v>2023.0</v>
      </c>
      <c r="D174" s="5">
        <v>389.0</v>
      </c>
      <c r="E174" s="5">
        <v>45.0</v>
      </c>
    </row>
    <row r="175">
      <c r="A175" s="5">
        <v>108977.0</v>
      </c>
      <c r="B175" s="4" t="s">
        <v>1235</v>
      </c>
      <c r="C175" s="5">
        <v>2023.0</v>
      </c>
      <c r="D175" s="5">
        <v>250.0</v>
      </c>
      <c r="E175" s="5">
        <v>10.0</v>
      </c>
    </row>
    <row r="176">
      <c r="A176" s="5">
        <v>109040.0</v>
      </c>
      <c r="B176" s="4" t="s">
        <v>1236</v>
      </c>
      <c r="C176" s="5">
        <v>2023.0</v>
      </c>
      <c r="D176" s="5">
        <v>2066.0</v>
      </c>
      <c r="E176" s="5">
        <v>56.0</v>
      </c>
    </row>
    <row r="177">
      <c r="A177" s="5">
        <v>109208.0</v>
      </c>
      <c r="B177" s="4" t="s">
        <v>1237</v>
      </c>
      <c r="C177" s="5">
        <v>2023.0</v>
      </c>
      <c r="D177" s="5">
        <v>29908.0</v>
      </c>
      <c r="E177" s="5">
        <v>515.0</v>
      </c>
    </row>
    <row r="178">
      <c r="A178" s="5">
        <v>109350.0</v>
      </c>
      <c r="B178" s="4" t="s">
        <v>1238</v>
      </c>
      <c r="C178" s="5">
        <v>2023.0</v>
      </c>
      <c r="D178" s="5">
        <v>12937.0</v>
      </c>
      <c r="E178" s="5">
        <v>384.0</v>
      </c>
    </row>
    <row r="179">
      <c r="A179" s="5">
        <v>109651.0</v>
      </c>
      <c r="B179" s="4" t="s">
        <v>1239</v>
      </c>
      <c r="C179" s="5">
        <v>2023.0</v>
      </c>
      <c r="D179" s="5">
        <v>2382.0</v>
      </c>
      <c r="E179" s="5">
        <v>233.0</v>
      </c>
    </row>
    <row r="180">
      <c r="A180" s="5">
        <v>109721.0</v>
      </c>
      <c r="B180" s="4" t="s">
        <v>1240</v>
      </c>
      <c r="C180" s="5">
        <v>2023.0</v>
      </c>
      <c r="D180" s="5">
        <v>159.0</v>
      </c>
      <c r="E180" s="5">
        <v>3.0</v>
      </c>
    </row>
    <row r="181">
      <c r="A181" s="5">
        <v>109730.0</v>
      </c>
      <c r="B181" s="4" t="s">
        <v>1241</v>
      </c>
      <c r="C181" s="5">
        <v>2023.0</v>
      </c>
      <c r="D181" s="5">
        <v>77.0</v>
      </c>
      <c r="E181" s="5">
        <v>2.0</v>
      </c>
    </row>
    <row r="182">
      <c r="A182" s="5">
        <v>109785.0</v>
      </c>
      <c r="B182" s="4" t="s">
        <v>1242</v>
      </c>
      <c r="C182" s="5">
        <v>2023.0</v>
      </c>
      <c r="D182" s="5">
        <v>6487.0</v>
      </c>
      <c r="E182" s="5">
        <v>521.0</v>
      </c>
    </row>
    <row r="183">
      <c r="A183" s="5">
        <v>109819.0</v>
      </c>
      <c r="B183" s="4" t="s">
        <v>1243</v>
      </c>
      <c r="C183" s="5">
        <v>2023.0</v>
      </c>
      <c r="D183" s="5">
        <v>30410.0</v>
      </c>
      <c r="E183" s="5">
        <v>489.0</v>
      </c>
    </row>
    <row r="184">
      <c r="A184" s="5">
        <v>109907.0</v>
      </c>
      <c r="B184" s="4" t="s">
        <v>1244</v>
      </c>
      <c r="C184" s="5">
        <v>2023.0</v>
      </c>
      <c r="D184" s="5">
        <v>3153.0</v>
      </c>
      <c r="E184" s="5">
        <v>94.0</v>
      </c>
    </row>
    <row r="185">
      <c r="A185" s="5">
        <v>109934.0</v>
      </c>
      <c r="B185" s="4" t="s">
        <v>1245</v>
      </c>
      <c r="C185" s="5">
        <v>2023.0</v>
      </c>
      <c r="D185" s="5">
        <v>379.0</v>
      </c>
      <c r="E185" s="5">
        <v>24.0</v>
      </c>
    </row>
    <row r="186">
      <c r="A186" s="5">
        <v>110060.0</v>
      </c>
      <c r="B186" s="4" t="s">
        <v>1246</v>
      </c>
      <c r="C186" s="5">
        <v>2023.0</v>
      </c>
      <c r="D186" s="5">
        <v>271.0</v>
      </c>
      <c r="E186" s="5">
        <v>19.0</v>
      </c>
    </row>
    <row r="187">
      <c r="A187" s="5">
        <v>110097.0</v>
      </c>
      <c r="B187" s="4" t="s">
        <v>1247</v>
      </c>
      <c r="C187" s="5">
        <v>2023.0</v>
      </c>
      <c r="D187" s="5">
        <v>5296.0</v>
      </c>
      <c r="E187" s="5">
        <v>244.0</v>
      </c>
    </row>
    <row r="188">
      <c r="A188" s="5">
        <v>110194.0</v>
      </c>
      <c r="B188" s="4" t="s">
        <v>1248</v>
      </c>
      <c r="C188" s="5">
        <v>2023.0</v>
      </c>
      <c r="D188" s="5">
        <v>284.0</v>
      </c>
      <c r="E188" s="5">
        <v>14.0</v>
      </c>
    </row>
    <row r="189">
      <c r="A189" s="5">
        <v>110219.0</v>
      </c>
      <c r="B189" s="4" t="s">
        <v>1249</v>
      </c>
      <c r="C189" s="5">
        <v>2023.0</v>
      </c>
      <c r="D189" s="5">
        <v>2108.0</v>
      </c>
      <c r="E189" s="5">
        <v>84.0</v>
      </c>
    </row>
    <row r="190">
      <c r="A190" s="5">
        <v>110246.0</v>
      </c>
      <c r="B190" s="4" t="s">
        <v>1250</v>
      </c>
      <c r="C190" s="5">
        <v>2023.0</v>
      </c>
      <c r="D190" s="5">
        <v>10211.0</v>
      </c>
      <c r="E190" s="5">
        <v>346.0</v>
      </c>
    </row>
    <row r="191">
      <c r="A191" s="5">
        <v>110316.0</v>
      </c>
      <c r="B191" s="4" t="s">
        <v>97</v>
      </c>
      <c r="C191" s="5">
        <v>2023.0</v>
      </c>
      <c r="D191" s="5">
        <v>2047.0</v>
      </c>
      <c r="E191" s="5">
        <v>100.0</v>
      </c>
    </row>
    <row r="192">
      <c r="A192" s="5">
        <v>110334.0</v>
      </c>
      <c r="B192" s="4" t="s">
        <v>1251</v>
      </c>
      <c r="C192" s="5">
        <v>2023.0</v>
      </c>
      <c r="D192" s="5">
        <v>9274.0</v>
      </c>
      <c r="E192" s="5">
        <v>293.0</v>
      </c>
    </row>
    <row r="193">
      <c r="A193" s="5">
        <v>110361.0</v>
      </c>
      <c r="B193" s="4" t="s">
        <v>1252</v>
      </c>
      <c r="C193" s="5">
        <v>2023.0</v>
      </c>
      <c r="D193" s="5">
        <v>11407.0</v>
      </c>
      <c r="E193" s="5">
        <v>504.0</v>
      </c>
    </row>
    <row r="194">
      <c r="A194" s="5">
        <v>110370.0</v>
      </c>
      <c r="B194" s="4" t="s">
        <v>440</v>
      </c>
      <c r="C194" s="5">
        <v>2023.0</v>
      </c>
      <c r="D194" s="5">
        <v>1333.0</v>
      </c>
      <c r="E194" s="5">
        <v>187.0</v>
      </c>
    </row>
    <row r="195">
      <c r="A195" s="5">
        <v>110398.0</v>
      </c>
      <c r="B195" s="4" t="s">
        <v>1253</v>
      </c>
      <c r="C195" s="5">
        <v>2023.0</v>
      </c>
      <c r="D195" s="5">
        <v>1216.0</v>
      </c>
      <c r="E195" s="5">
        <v>103.0</v>
      </c>
    </row>
    <row r="196">
      <c r="A196" s="5">
        <v>110404.0</v>
      </c>
      <c r="B196" s="4" t="s">
        <v>1254</v>
      </c>
      <c r="C196" s="5">
        <v>2023.0</v>
      </c>
      <c r="D196" s="5">
        <v>2463.0</v>
      </c>
      <c r="E196" s="5">
        <v>340.0</v>
      </c>
    </row>
    <row r="197">
      <c r="A197" s="5">
        <v>110413.0</v>
      </c>
      <c r="B197" s="4" t="s">
        <v>1255</v>
      </c>
      <c r="C197" s="5">
        <v>2023.0</v>
      </c>
      <c r="D197" s="5">
        <v>3413.0</v>
      </c>
      <c r="E197" s="5">
        <v>260.0</v>
      </c>
    </row>
    <row r="198">
      <c r="A198" s="5">
        <v>110422.0</v>
      </c>
      <c r="B198" s="4" t="s">
        <v>1256</v>
      </c>
      <c r="C198" s="5">
        <v>2023.0</v>
      </c>
      <c r="D198" s="5">
        <v>22485.0</v>
      </c>
      <c r="E198" s="5">
        <v>1070.0</v>
      </c>
    </row>
    <row r="199">
      <c r="A199" s="5">
        <v>110468.0</v>
      </c>
      <c r="B199" s="4" t="s">
        <v>1257</v>
      </c>
      <c r="C199" s="5">
        <v>2023.0</v>
      </c>
      <c r="D199" s="5">
        <v>4147.0</v>
      </c>
      <c r="E199" s="5">
        <v>262.0</v>
      </c>
    </row>
    <row r="200">
      <c r="A200" s="5">
        <v>110486.0</v>
      </c>
      <c r="B200" s="4" t="s">
        <v>1258</v>
      </c>
      <c r="C200" s="5">
        <v>2023.0</v>
      </c>
      <c r="D200" s="5">
        <v>9787.0</v>
      </c>
      <c r="E200" s="5">
        <v>433.0</v>
      </c>
    </row>
    <row r="201">
      <c r="A201" s="5">
        <v>110495.0</v>
      </c>
      <c r="B201" s="4" t="s">
        <v>1259</v>
      </c>
      <c r="C201" s="5">
        <v>2023.0</v>
      </c>
      <c r="D201" s="5">
        <v>9841.0</v>
      </c>
      <c r="E201" s="5">
        <v>479.0</v>
      </c>
    </row>
    <row r="202">
      <c r="A202" s="5">
        <v>110501.0</v>
      </c>
      <c r="B202" s="4" t="s">
        <v>1260</v>
      </c>
      <c r="C202" s="5">
        <v>2023.0</v>
      </c>
      <c r="D202" s="4"/>
      <c r="E202" s="5">
        <v>0.0</v>
      </c>
    </row>
    <row r="203">
      <c r="A203" s="5">
        <v>110510.0</v>
      </c>
      <c r="B203" s="4" t="s">
        <v>1261</v>
      </c>
      <c r="C203" s="5">
        <v>2023.0</v>
      </c>
      <c r="D203" s="5">
        <v>18925.0</v>
      </c>
      <c r="E203" s="5">
        <v>726.0</v>
      </c>
    </row>
    <row r="204">
      <c r="A204" s="5">
        <v>110529.0</v>
      </c>
      <c r="B204" s="4" t="s">
        <v>1262</v>
      </c>
      <c r="C204" s="5">
        <v>2023.0</v>
      </c>
      <c r="D204" s="5">
        <v>26848.0</v>
      </c>
      <c r="E204" s="5">
        <v>926.0</v>
      </c>
    </row>
    <row r="205">
      <c r="A205" s="5">
        <v>110538.0</v>
      </c>
      <c r="B205" s="4" t="s">
        <v>1263</v>
      </c>
      <c r="C205" s="5">
        <v>2023.0</v>
      </c>
      <c r="D205" s="5">
        <v>14523.0</v>
      </c>
      <c r="E205" s="5">
        <v>615.0</v>
      </c>
    </row>
    <row r="206">
      <c r="A206" s="5">
        <v>110547.0</v>
      </c>
      <c r="B206" s="4" t="s">
        <v>729</v>
      </c>
      <c r="C206" s="5">
        <v>2023.0</v>
      </c>
      <c r="D206" s="5">
        <v>15181.0</v>
      </c>
      <c r="E206" s="5">
        <v>589.0</v>
      </c>
    </row>
    <row r="207">
      <c r="A207" s="5">
        <v>110556.0</v>
      </c>
      <c r="B207" s="4" t="s">
        <v>1264</v>
      </c>
      <c r="C207" s="5">
        <v>2023.0</v>
      </c>
      <c r="D207" s="5">
        <v>23986.0</v>
      </c>
      <c r="E207" s="5">
        <v>1044.0</v>
      </c>
    </row>
    <row r="208">
      <c r="A208" s="5">
        <v>110565.0</v>
      </c>
      <c r="B208" s="4" t="s">
        <v>1265</v>
      </c>
      <c r="C208" s="5">
        <v>2023.0</v>
      </c>
      <c r="D208" s="5">
        <v>41962.0</v>
      </c>
      <c r="E208" s="5">
        <v>1412.0</v>
      </c>
    </row>
    <row r="209">
      <c r="A209" s="5">
        <v>110574.0</v>
      </c>
      <c r="B209" s="4" t="s">
        <v>1266</v>
      </c>
      <c r="C209" s="5">
        <v>2023.0</v>
      </c>
      <c r="D209" s="5">
        <v>13333.0</v>
      </c>
      <c r="E209" s="5">
        <v>512.0</v>
      </c>
    </row>
    <row r="210">
      <c r="A210" s="5">
        <v>110583.0</v>
      </c>
      <c r="B210" s="4" t="s">
        <v>1267</v>
      </c>
      <c r="C210" s="5">
        <v>2023.0</v>
      </c>
      <c r="D210" s="5">
        <v>40278.0</v>
      </c>
      <c r="E210" s="5">
        <v>1560.0</v>
      </c>
    </row>
    <row r="211">
      <c r="A211" s="5">
        <v>110592.0</v>
      </c>
      <c r="B211" s="4" t="s">
        <v>1268</v>
      </c>
      <c r="C211" s="5">
        <v>2023.0</v>
      </c>
      <c r="D211" s="5">
        <v>25080.0</v>
      </c>
      <c r="E211" s="5">
        <v>998.0</v>
      </c>
    </row>
    <row r="212">
      <c r="A212" s="5">
        <v>110608.0</v>
      </c>
      <c r="B212" s="4" t="s">
        <v>1269</v>
      </c>
      <c r="C212" s="5">
        <v>2023.0</v>
      </c>
      <c r="D212" s="5">
        <v>37760.0</v>
      </c>
      <c r="E212" s="5">
        <v>1299.0</v>
      </c>
    </row>
    <row r="213">
      <c r="A213" s="5">
        <v>110617.0</v>
      </c>
      <c r="B213" s="4" t="s">
        <v>1270</v>
      </c>
      <c r="C213" s="5">
        <v>2023.0</v>
      </c>
      <c r="D213" s="5">
        <v>31172.0</v>
      </c>
      <c r="E213" s="5">
        <v>1141.0</v>
      </c>
    </row>
    <row r="214">
      <c r="A214" s="5">
        <v>110635.0</v>
      </c>
      <c r="B214" s="4" t="s">
        <v>1271</v>
      </c>
      <c r="C214" s="5">
        <v>2023.0</v>
      </c>
      <c r="D214" s="5">
        <v>45699.0</v>
      </c>
      <c r="E214" s="5">
        <v>2298.0</v>
      </c>
    </row>
    <row r="215">
      <c r="A215" s="5">
        <v>110644.0</v>
      </c>
      <c r="B215" s="4" t="s">
        <v>1272</v>
      </c>
      <c r="C215" s="5">
        <v>2023.0</v>
      </c>
      <c r="D215" s="5">
        <v>39707.0</v>
      </c>
      <c r="E215" s="5">
        <v>2909.0</v>
      </c>
    </row>
    <row r="216">
      <c r="A216" s="5">
        <v>110653.0</v>
      </c>
      <c r="B216" s="4" t="s">
        <v>1273</v>
      </c>
      <c r="C216" s="5">
        <v>2023.0</v>
      </c>
      <c r="D216" s="5">
        <v>36582.0</v>
      </c>
      <c r="E216" s="5">
        <v>2412.0</v>
      </c>
    </row>
    <row r="217">
      <c r="A217" s="5">
        <v>110662.0</v>
      </c>
      <c r="B217" s="4" t="s">
        <v>1274</v>
      </c>
      <c r="C217" s="5">
        <v>2023.0</v>
      </c>
      <c r="D217" s="5">
        <v>46678.0</v>
      </c>
      <c r="E217" s="5">
        <v>4832.0</v>
      </c>
    </row>
    <row r="218">
      <c r="A218" s="5">
        <v>110671.0</v>
      </c>
      <c r="B218" s="4" t="s">
        <v>1275</v>
      </c>
      <c r="C218" s="5">
        <v>2023.0</v>
      </c>
      <c r="D218" s="5">
        <v>26426.0</v>
      </c>
      <c r="E218" s="5">
        <v>1075.0</v>
      </c>
    </row>
    <row r="219">
      <c r="A219" s="5">
        <v>110680.0</v>
      </c>
      <c r="B219" s="4" t="s">
        <v>1276</v>
      </c>
      <c r="C219" s="5">
        <v>2023.0</v>
      </c>
      <c r="D219" s="5">
        <v>42376.0</v>
      </c>
      <c r="E219" s="5">
        <v>3284.0</v>
      </c>
    </row>
    <row r="220">
      <c r="A220" s="5">
        <v>110699.0</v>
      </c>
      <c r="B220" s="4" t="s">
        <v>1277</v>
      </c>
      <c r="C220" s="5">
        <v>2023.0</v>
      </c>
      <c r="D220" s="5">
        <v>3126.0</v>
      </c>
      <c r="E220" s="5">
        <v>3468.0</v>
      </c>
    </row>
    <row r="221">
      <c r="A221" s="5">
        <v>110705.0</v>
      </c>
      <c r="B221" s="4" t="s">
        <v>1278</v>
      </c>
      <c r="C221" s="5">
        <v>2023.0</v>
      </c>
      <c r="D221" s="5">
        <v>26068.0</v>
      </c>
      <c r="E221" s="5">
        <v>1153.0</v>
      </c>
    </row>
    <row r="222">
      <c r="A222" s="5">
        <v>110714.0</v>
      </c>
      <c r="B222" s="4" t="s">
        <v>1279</v>
      </c>
      <c r="C222" s="5">
        <v>2023.0</v>
      </c>
      <c r="D222" s="5">
        <v>19764.0</v>
      </c>
      <c r="E222" s="5">
        <v>882.0</v>
      </c>
    </row>
    <row r="223">
      <c r="A223" s="5">
        <v>110778.0</v>
      </c>
      <c r="B223" s="4" t="s">
        <v>1280</v>
      </c>
      <c r="C223" s="5">
        <v>2023.0</v>
      </c>
      <c r="D223" s="5">
        <v>1037.0</v>
      </c>
      <c r="E223" s="5">
        <v>39.0</v>
      </c>
    </row>
    <row r="224">
      <c r="A224" s="5">
        <v>110875.0</v>
      </c>
      <c r="B224" s="4" t="s">
        <v>1281</v>
      </c>
      <c r="C224" s="5">
        <v>2023.0</v>
      </c>
      <c r="D224" s="5">
        <v>73.0</v>
      </c>
      <c r="E224" s="5">
        <v>6.0</v>
      </c>
    </row>
    <row r="225">
      <c r="A225" s="5">
        <v>110918.0</v>
      </c>
      <c r="B225" s="4" t="s">
        <v>1282</v>
      </c>
      <c r="C225" s="5">
        <v>2023.0</v>
      </c>
      <c r="D225" s="4"/>
      <c r="E225" s="4"/>
    </row>
    <row r="226">
      <c r="A226" s="5">
        <v>111045.0</v>
      </c>
      <c r="B226" s="4" t="s">
        <v>1283</v>
      </c>
      <c r="C226" s="5">
        <v>2023.0</v>
      </c>
      <c r="D226" s="5">
        <v>95.0</v>
      </c>
      <c r="E226" s="5">
        <v>4.0</v>
      </c>
    </row>
    <row r="227">
      <c r="A227" s="5">
        <v>111054.0</v>
      </c>
      <c r="B227" s="4" t="s">
        <v>1284</v>
      </c>
      <c r="C227" s="5">
        <v>2023.0</v>
      </c>
      <c r="D227" s="5">
        <v>125.0</v>
      </c>
      <c r="E227" s="5">
        <v>7.0</v>
      </c>
    </row>
    <row r="228">
      <c r="A228" s="5">
        <v>111081.0</v>
      </c>
      <c r="B228" s="4" t="s">
        <v>796</v>
      </c>
      <c r="C228" s="5">
        <v>2023.0</v>
      </c>
      <c r="D228" s="5">
        <v>1353.0</v>
      </c>
      <c r="E228" s="5">
        <v>202.0</v>
      </c>
    </row>
    <row r="229">
      <c r="A229" s="5">
        <v>111188.0</v>
      </c>
      <c r="B229" s="4" t="s">
        <v>1285</v>
      </c>
      <c r="C229" s="5">
        <v>2023.0</v>
      </c>
      <c r="D229" s="5">
        <v>805.0</v>
      </c>
      <c r="E229" s="5">
        <v>67.0</v>
      </c>
    </row>
    <row r="230">
      <c r="A230" s="5">
        <v>111391.0</v>
      </c>
      <c r="B230" s="4" t="s">
        <v>880</v>
      </c>
      <c r="C230" s="5">
        <v>2023.0</v>
      </c>
      <c r="D230" s="5">
        <v>625.0</v>
      </c>
      <c r="E230" s="5">
        <v>43.0</v>
      </c>
    </row>
    <row r="231">
      <c r="A231" s="5">
        <v>111434.0</v>
      </c>
      <c r="B231" s="4" t="s">
        <v>1286</v>
      </c>
      <c r="C231" s="5">
        <v>2023.0</v>
      </c>
      <c r="D231" s="5">
        <v>6141.0</v>
      </c>
      <c r="E231" s="5">
        <v>134.0</v>
      </c>
    </row>
    <row r="232">
      <c r="A232" s="5">
        <v>111461.0</v>
      </c>
      <c r="B232" s="4" t="s">
        <v>1287</v>
      </c>
      <c r="C232" s="5">
        <v>2023.0</v>
      </c>
      <c r="D232" s="5">
        <v>17439.0</v>
      </c>
      <c r="E232" s="5">
        <v>414.0</v>
      </c>
    </row>
    <row r="233">
      <c r="A233" s="5">
        <v>111513.0</v>
      </c>
      <c r="B233" s="4" t="s">
        <v>1288</v>
      </c>
      <c r="C233" s="5">
        <v>2023.0</v>
      </c>
      <c r="D233" s="5">
        <v>207.0</v>
      </c>
      <c r="E233" s="5">
        <v>10.0</v>
      </c>
    </row>
    <row r="234">
      <c r="A234" s="5">
        <v>111638.0</v>
      </c>
      <c r="B234" s="4" t="s">
        <v>1289</v>
      </c>
      <c r="C234" s="5">
        <v>2023.0</v>
      </c>
      <c r="D234" s="5">
        <v>581.0</v>
      </c>
      <c r="E234" s="5">
        <v>19.0</v>
      </c>
    </row>
    <row r="235">
      <c r="A235" s="5">
        <v>111708.0</v>
      </c>
      <c r="B235" s="4" t="s">
        <v>1290</v>
      </c>
      <c r="C235" s="5">
        <v>2023.0</v>
      </c>
      <c r="D235" s="5">
        <v>225.0</v>
      </c>
      <c r="E235" s="5">
        <v>8.0</v>
      </c>
    </row>
    <row r="236">
      <c r="A236" s="5">
        <v>111717.0</v>
      </c>
      <c r="B236" s="4" t="s">
        <v>1291</v>
      </c>
      <c r="C236" s="5">
        <v>2023.0</v>
      </c>
      <c r="D236" s="5">
        <v>175.0</v>
      </c>
      <c r="E236" s="5">
        <v>10.0</v>
      </c>
    </row>
    <row r="237">
      <c r="A237" s="5">
        <v>111726.0</v>
      </c>
      <c r="B237" s="4" t="s">
        <v>1292</v>
      </c>
      <c r="C237" s="5">
        <v>2023.0</v>
      </c>
      <c r="D237" s="5">
        <v>167.0</v>
      </c>
      <c r="E237" s="5">
        <v>9.0</v>
      </c>
    </row>
    <row r="238">
      <c r="A238" s="5">
        <v>111744.0</v>
      </c>
      <c r="B238" s="4" t="s">
        <v>1293</v>
      </c>
      <c r="C238" s="5">
        <v>2023.0</v>
      </c>
      <c r="D238" s="5">
        <v>191.0</v>
      </c>
      <c r="E238" s="5">
        <v>9.0</v>
      </c>
    </row>
    <row r="239">
      <c r="A239" s="5">
        <v>111762.0</v>
      </c>
      <c r="B239" s="4" t="s">
        <v>1294</v>
      </c>
      <c r="C239" s="5">
        <v>2023.0</v>
      </c>
      <c r="D239" s="5">
        <v>149.0</v>
      </c>
      <c r="E239" s="5">
        <v>7.0</v>
      </c>
    </row>
    <row r="240">
      <c r="A240" s="5">
        <v>111799.0</v>
      </c>
      <c r="B240" s="4" t="s">
        <v>1295</v>
      </c>
      <c r="C240" s="5">
        <v>2023.0</v>
      </c>
      <c r="D240" s="5">
        <v>187.0</v>
      </c>
      <c r="E240" s="5">
        <v>7.0</v>
      </c>
    </row>
    <row r="241">
      <c r="A241" s="5">
        <v>111887.0</v>
      </c>
      <c r="B241" s="4" t="s">
        <v>1296</v>
      </c>
      <c r="C241" s="5">
        <v>2023.0</v>
      </c>
      <c r="D241" s="5">
        <v>21046.0</v>
      </c>
      <c r="E241" s="5">
        <v>488.0</v>
      </c>
    </row>
    <row r="242">
      <c r="A242" s="5">
        <v>111896.0</v>
      </c>
      <c r="B242" s="4" t="s">
        <v>1297</v>
      </c>
      <c r="C242" s="5">
        <v>2023.0</v>
      </c>
      <c r="D242" s="5">
        <v>5690.0</v>
      </c>
      <c r="E242" s="5">
        <v>104.0</v>
      </c>
    </row>
    <row r="243">
      <c r="A243" s="5">
        <v>111920.0</v>
      </c>
      <c r="B243" s="4" t="s">
        <v>1298</v>
      </c>
      <c r="C243" s="5">
        <v>2023.0</v>
      </c>
      <c r="D243" s="5">
        <v>12218.0</v>
      </c>
      <c r="E243" s="5">
        <v>302.0</v>
      </c>
    </row>
    <row r="244">
      <c r="A244" s="5">
        <v>111939.0</v>
      </c>
      <c r="B244" s="4" t="s">
        <v>1299</v>
      </c>
      <c r="C244" s="5">
        <v>2023.0</v>
      </c>
      <c r="D244" s="5">
        <v>20632.0</v>
      </c>
      <c r="E244" s="5">
        <v>542.0</v>
      </c>
    </row>
    <row r="245">
      <c r="A245" s="5">
        <v>111948.0</v>
      </c>
      <c r="B245" s="4" t="s">
        <v>935</v>
      </c>
      <c r="C245" s="5">
        <v>2023.0</v>
      </c>
      <c r="D245" s="5">
        <v>9961.0</v>
      </c>
      <c r="E245" s="5">
        <v>808.0</v>
      </c>
    </row>
    <row r="246">
      <c r="A246" s="5">
        <v>111966.0</v>
      </c>
      <c r="B246" s="4" t="s">
        <v>1300</v>
      </c>
      <c r="C246" s="5">
        <v>2023.0</v>
      </c>
      <c r="D246" s="5">
        <v>763.0</v>
      </c>
      <c r="E246" s="5">
        <v>218.0</v>
      </c>
    </row>
    <row r="247">
      <c r="A247" s="5">
        <v>112075.0</v>
      </c>
      <c r="B247" s="4" t="s">
        <v>1301</v>
      </c>
      <c r="C247" s="5">
        <v>2023.0</v>
      </c>
      <c r="D247" s="5">
        <v>3481.0</v>
      </c>
      <c r="E247" s="5">
        <v>223.0</v>
      </c>
    </row>
    <row r="248">
      <c r="A248" s="5">
        <v>112084.0</v>
      </c>
      <c r="B248" s="4" t="s">
        <v>1302</v>
      </c>
      <c r="C248" s="5">
        <v>2023.0</v>
      </c>
      <c r="D248" s="5">
        <v>102.0</v>
      </c>
      <c r="E248" s="5">
        <v>15.0</v>
      </c>
    </row>
    <row r="249">
      <c r="A249" s="5">
        <v>112127.0</v>
      </c>
      <c r="B249" s="4" t="s">
        <v>1303</v>
      </c>
      <c r="C249" s="5">
        <v>2023.0</v>
      </c>
      <c r="D249" s="5">
        <v>54.0</v>
      </c>
      <c r="E249" s="5">
        <v>9.0</v>
      </c>
    </row>
    <row r="250">
      <c r="A250" s="5">
        <v>112172.0</v>
      </c>
      <c r="B250" s="4" t="s">
        <v>1304</v>
      </c>
      <c r="C250" s="5">
        <v>2023.0</v>
      </c>
      <c r="D250" s="5">
        <v>9915.0</v>
      </c>
      <c r="E250" s="5">
        <v>255.0</v>
      </c>
    </row>
    <row r="251">
      <c r="A251" s="5">
        <v>112181.0</v>
      </c>
      <c r="B251" s="4" t="s">
        <v>1305</v>
      </c>
      <c r="C251" s="5">
        <v>2023.0</v>
      </c>
      <c r="D251" s="5">
        <v>110.0</v>
      </c>
      <c r="E251" s="5">
        <v>7.0</v>
      </c>
    </row>
    <row r="252">
      <c r="A252" s="5">
        <v>112190.0</v>
      </c>
      <c r="B252" s="4" t="s">
        <v>1306</v>
      </c>
      <c r="C252" s="5">
        <v>2023.0</v>
      </c>
      <c r="D252" s="5">
        <v>17808.0</v>
      </c>
      <c r="E252" s="5">
        <v>592.0</v>
      </c>
    </row>
    <row r="253">
      <c r="A253" s="5">
        <v>112251.0</v>
      </c>
      <c r="B253" s="4" t="s">
        <v>1307</v>
      </c>
      <c r="C253" s="5">
        <v>2023.0</v>
      </c>
      <c r="D253" s="5">
        <v>1763.0</v>
      </c>
      <c r="E253" s="5">
        <v>117.0</v>
      </c>
    </row>
    <row r="254">
      <c r="A254" s="5">
        <v>112260.0</v>
      </c>
      <c r="B254" s="4" t="s">
        <v>1308</v>
      </c>
      <c r="C254" s="5">
        <v>2023.0</v>
      </c>
      <c r="D254" s="5">
        <v>1384.0</v>
      </c>
      <c r="E254" s="5">
        <v>192.0</v>
      </c>
    </row>
    <row r="255">
      <c r="A255" s="5">
        <v>112288.0</v>
      </c>
      <c r="B255" s="4" t="s">
        <v>1309</v>
      </c>
      <c r="C255" s="5">
        <v>2023.0</v>
      </c>
      <c r="D255" s="5">
        <v>632.0</v>
      </c>
      <c r="E255" s="5">
        <v>52.0</v>
      </c>
    </row>
    <row r="256">
      <c r="A256" s="5">
        <v>112367.0</v>
      </c>
      <c r="B256" s="4" t="s">
        <v>1310</v>
      </c>
      <c r="C256" s="5">
        <v>2023.0</v>
      </c>
      <c r="D256" s="5">
        <v>331.0</v>
      </c>
      <c r="E256" s="5">
        <v>9.0</v>
      </c>
    </row>
    <row r="257">
      <c r="A257" s="5">
        <v>112376.0</v>
      </c>
      <c r="B257" s="4" t="s">
        <v>1311</v>
      </c>
      <c r="C257" s="5">
        <v>2023.0</v>
      </c>
      <c r="D257" s="4"/>
      <c r="E257" s="5">
        <v>0.0</v>
      </c>
    </row>
    <row r="258">
      <c r="A258" s="5">
        <v>112385.0</v>
      </c>
      <c r="B258" s="4" t="s">
        <v>1312</v>
      </c>
      <c r="C258" s="5">
        <v>2023.0</v>
      </c>
      <c r="D258" s="5">
        <v>8576.0</v>
      </c>
      <c r="E258" s="5">
        <v>124.0</v>
      </c>
    </row>
    <row r="259">
      <c r="A259" s="5">
        <v>112394.0</v>
      </c>
      <c r="B259" s="4" t="s">
        <v>1313</v>
      </c>
      <c r="C259" s="5">
        <v>2023.0</v>
      </c>
      <c r="D259" s="5">
        <v>392.0</v>
      </c>
      <c r="E259" s="5">
        <v>28.0</v>
      </c>
    </row>
    <row r="260">
      <c r="A260" s="5">
        <v>112455.0</v>
      </c>
      <c r="B260" s="4" t="s">
        <v>1314</v>
      </c>
      <c r="C260" s="5">
        <v>2023.0</v>
      </c>
      <c r="D260" s="5">
        <v>100.0</v>
      </c>
      <c r="E260" s="5">
        <v>5.0</v>
      </c>
    </row>
    <row r="261">
      <c r="A261" s="5">
        <v>112525.0</v>
      </c>
      <c r="B261" s="4" t="s">
        <v>1315</v>
      </c>
      <c r="C261" s="5">
        <v>2023.0</v>
      </c>
      <c r="D261" s="5">
        <v>3625.0</v>
      </c>
      <c r="E261" s="5">
        <v>319.0</v>
      </c>
    </row>
    <row r="262">
      <c r="A262" s="5">
        <v>112561.0</v>
      </c>
      <c r="B262" s="4" t="s">
        <v>1316</v>
      </c>
      <c r="C262" s="5">
        <v>2023.0</v>
      </c>
      <c r="D262" s="5">
        <v>2594.0</v>
      </c>
      <c r="E262" s="5">
        <v>67.0</v>
      </c>
    </row>
    <row r="263">
      <c r="A263" s="5">
        <v>112570.0</v>
      </c>
      <c r="B263" s="4" t="s">
        <v>1317</v>
      </c>
      <c r="C263" s="5">
        <v>2023.0</v>
      </c>
      <c r="D263" s="5">
        <v>149.0</v>
      </c>
      <c r="E263" s="5">
        <v>30.0</v>
      </c>
    </row>
    <row r="264">
      <c r="A264" s="5">
        <v>112686.0</v>
      </c>
      <c r="B264" s="4" t="s">
        <v>1318</v>
      </c>
      <c r="C264" s="5">
        <v>2023.0</v>
      </c>
      <c r="D264" s="5">
        <v>4765.0</v>
      </c>
      <c r="E264" s="5">
        <v>160.0</v>
      </c>
    </row>
    <row r="265">
      <c r="A265" s="5">
        <v>112817.0</v>
      </c>
      <c r="B265" s="4" t="s">
        <v>1319</v>
      </c>
      <c r="C265" s="5">
        <v>2023.0</v>
      </c>
      <c r="D265" s="4"/>
      <c r="E265" s="5">
        <v>0.0</v>
      </c>
    </row>
    <row r="266">
      <c r="A266" s="5">
        <v>112826.0</v>
      </c>
      <c r="B266" s="4" t="s">
        <v>844</v>
      </c>
      <c r="C266" s="5">
        <v>2023.0</v>
      </c>
      <c r="D266" s="5">
        <v>5997.0</v>
      </c>
      <c r="E266" s="5">
        <v>160.0</v>
      </c>
    </row>
    <row r="267">
      <c r="A267" s="5">
        <v>113096.0</v>
      </c>
      <c r="B267" s="4" t="s">
        <v>1320</v>
      </c>
      <c r="C267" s="5">
        <v>2023.0</v>
      </c>
      <c r="D267" s="5">
        <v>14980.0</v>
      </c>
      <c r="E267" s="5">
        <v>282.0</v>
      </c>
    </row>
    <row r="268">
      <c r="A268" s="5">
        <v>113111.0</v>
      </c>
      <c r="B268" s="4" t="s">
        <v>1321</v>
      </c>
      <c r="C268" s="5">
        <v>2023.0</v>
      </c>
      <c r="D268" s="5">
        <v>6097.0</v>
      </c>
      <c r="E268" s="5">
        <v>122.0</v>
      </c>
    </row>
    <row r="269">
      <c r="A269" s="5">
        <v>113193.0</v>
      </c>
      <c r="B269" s="4" t="s">
        <v>1322</v>
      </c>
      <c r="C269" s="5">
        <v>2023.0</v>
      </c>
      <c r="D269" s="5">
        <v>10437.0</v>
      </c>
      <c r="E269" s="5">
        <v>227.0</v>
      </c>
    </row>
    <row r="270">
      <c r="A270" s="5">
        <v>113218.0</v>
      </c>
      <c r="B270" s="4" t="s">
        <v>1323</v>
      </c>
      <c r="C270" s="5">
        <v>2023.0</v>
      </c>
      <c r="D270" s="5">
        <v>8437.0</v>
      </c>
      <c r="E270" s="5">
        <v>166.0</v>
      </c>
    </row>
    <row r="271">
      <c r="A271" s="5">
        <v>113236.0</v>
      </c>
      <c r="B271" s="4" t="s">
        <v>1324</v>
      </c>
      <c r="C271" s="5">
        <v>2023.0</v>
      </c>
      <c r="D271" s="5">
        <v>13992.0</v>
      </c>
      <c r="E271" s="5">
        <v>376.0</v>
      </c>
    </row>
    <row r="272">
      <c r="A272" s="5">
        <v>113333.0</v>
      </c>
      <c r="B272" s="4" t="s">
        <v>969</v>
      </c>
      <c r="C272" s="5">
        <v>2023.0</v>
      </c>
      <c r="D272" s="5">
        <v>16990.0</v>
      </c>
      <c r="E272" s="5">
        <v>370.0</v>
      </c>
    </row>
    <row r="273">
      <c r="A273" s="5">
        <v>113449.0</v>
      </c>
      <c r="B273" s="4" t="s">
        <v>1325</v>
      </c>
      <c r="C273" s="5">
        <v>2023.0</v>
      </c>
      <c r="D273" s="5">
        <v>173.0</v>
      </c>
      <c r="E273" s="5">
        <v>13.0</v>
      </c>
    </row>
    <row r="274">
      <c r="A274" s="5">
        <v>113537.0</v>
      </c>
      <c r="B274" s="4" t="s">
        <v>1326</v>
      </c>
      <c r="C274" s="5">
        <v>2023.0</v>
      </c>
      <c r="D274" s="4"/>
      <c r="E274" s="5">
        <v>5.0</v>
      </c>
    </row>
    <row r="275">
      <c r="A275" s="5">
        <v>113573.0</v>
      </c>
      <c r="B275" s="4" t="s">
        <v>1327</v>
      </c>
      <c r="C275" s="5">
        <v>2023.0</v>
      </c>
      <c r="D275" s="5">
        <v>10764.0</v>
      </c>
      <c r="E275" s="5">
        <v>269.0</v>
      </c>
    </row>
    <row r="276">
      <c r="A276" s="5">
        <v>113582.0</v>
      </c>
      <c r="B276" s="4" t="s">
        <v>1328</v>
      </c>
      <c r="C276" s="5">
        <v>2023.0</v>
      </c>
      <c r="D276" s="5">
        <v>111.0</v>
      </c>
      <c r="E276" s="5">
        <v>12.0</v>
      </c>
    </row>
    <row r="277">
      <c r="A277" s="5">
        <v>113616.0</v>
      </c>
      <c r="B277" s="4" t="s">
        <v>1329</v>
      </c>
      <c r="C277" s="5">
        <v>2023.0</v>
      </c>
      <c r="D277" s="4"/>
      <c r="E277" s="4"/>
    </row>
    <row r="278">
      <c r="A278" s="5">
        <v>113634.0</v>
      </c>
      <c r="B278" s="4" t="s">
        <v>533</v>
      </c>
      <c r="C278" s="5">
        <v>2023.0</v>
      </c>
      <c r="D278" s="5">
        <v>16424.0</v>
      </c>
      <c r="E278" s="5">
        <v>425.0</v>
      </c>
    </row>
    <row r="279">
      <c r="A279" s="5">
        <v>113698.0</v>
      </c>
      <c r="B279" s="4" t="s">
        <v>764</v>
      </c>
      <c r="C279" s="5">
        <v>2023.0</v>
      </c>
      <c r="D279" s="5">
        <v>2026.0</v>
      </c>
      <c r="E279" s="5">
        <v>186.0</v>
      </c>
    </row>
    <row r="280">
      <c r="A280" s="5">
        <v>113704.0</v>
      </c>
      <c r="B280" s="4" t="s">
        <v>1330</v>
      </c>
      <c r="C280" s="5">
        <v>2023.0</v>
      </c>
      <c r="D280" s="5">
        <v>66.0</v>
      </c>
      <c r="E280" s="5">
        <v>13.0</v>
      </c>
    </row>
    <row r="281">
      <c r="A281" s="5">
        <v>113856.0</v>
      </c>
      <c r="B281" s="4" t="s">
        <v>1331</v>
      </c>
      <c r="C281" s="5">
        <v>2023.0</v>
      </c>
      <c r="D281" s="5">
        <v>30321.0</v>
      </c>
      <c r="E281" s="5">
        <v>524.0</v>
      </c>
    </row>
    <row r="282">
      <c r="A282" s="5">
        <v>113980.0</v>
      </c>
      <c r="B282" s="4" t="s">
        <v>1332</v>
      </c>
      <c r="C282" s="5">
        <v>2023.0</v>
      </c>
      <c r="D282" s="5">
        <v>21599.0</v>
      </c>
      <c r="E282" s="5">
        <v>549.0</v>
      </c>
    </row>
    <row r="283">
      <c r="A283" s="5">
        <v>114114.0</v>
      </c>
      <c r="B283" s="4" t="s">
        <v>1333</v>
      </c>
      <c r="C283" s="5">
        <v>2023.0</v>
      </c>
      <c r="D283" s="5">
        <v>181.0</v>
      </c>
      <c r="E283" s="5">
        <v>14.0</v>
      </c>
    </row>
    <row r="284">
      <c r="A284" s="5">
        <v>114123.0</v>
      </c>
      <c r="B284" s="4" t="s">
        <v>1334</v>
      </c>
      <c r="C284" s="5">
        <v>2023.0</v>
      </c>
      <c r="D284" s="5">
        <v>48.0</v>
      </c>
      <c r="E284" s="5">
        <v>4.0</v>
      </c>
    </row>
    <row r="285">
      <c r="A285" s="5">
        <v>114266.0</v>
      </c>
      <c r="B285" s="4" t="s">
        <v>1335</v>
      </c>
      <c r="C285" s="5">
        <v>2023.0</v>
      </c>
      <c r="D285" s="5">
        <v>8989.0</v>
      </c>
      <c r="E285" s="5">
        <v>194.0</v>
      </c>
    </row>
    <row r="286">
      <c r="A286" s="5">
        <v>114354.0</v>
      </c>
      <c r="B286" s="4" t="s">
        <v>1336</v>
      </c>
      <c r="C286" s="5">
        <v>2023.0</v>
      </c>
      <c r="D286" s="5">
        <v>1366.0</v>
      </c>
      <c r="E286" s="5">
        <v>84.0</v>
      </c>
    </row>
    <row r="287">
      <c r="A287" s="5">
        <v>114433.0</v>
      </c>
      <c r="B287" s="4" t="s">
        <v>1337</v>
      </c>
      <c r="C287" s="5">
        <v>2023.0</v>
      </c>
      <c r="D287" s="5">
        <v>1758.0</v>
      </c>
      <c r="E287" s="5">
        <v>43.0</v>
      </c>
    </row>
    <row r="288">
      <c r="A288" s="5">
        <v>114460.0</v>
      </c>
      <c r="B288" s="4" t="s">
        <v>1338</v>
      </c>
      <c r="C288" s="5">
        <v>2023.0</v>
      </c>
      <c r="D288" s="5">
        <v>245.0</v>
      </c>
      <c r="E288" s="5">
        <v>14.0</v>
      </c>
    </row>
    <row r="289">
      <c r="A289" s="5">
        <v>114549.0</v>
      </c>
      <c r="B289" s="4" t="s">
        <v>1339</v>
      </c>
      <c r="C289" s="5">
        <v>2023.0</v>
      </c>
      <c r="D289" s="5">
        <v>937.0</v>
      </c>
      <c r="E289" s="5">
        <v>88.0</v>
      </c>
    </row>
    <row r="290">
      <c r="A290" s="5">
        <v>114585.0</v>
      </c>
      <c r="B290" s="4" t="s">
        <v>1340</v>
      </c>
      <c r="C290" s="5">
        <v>2023.0</v>
      </c>
      <c r="D290" s="5">
        <v>289.0</v>
      </c>
      <c r="E290" s="5">
        <v>18.0</v>
      </c>
    </row>
    <row r="291">
      <c r="A291" s="5">
        <v>114637.0</v>
      </c>
      <c r="B291" s="4" t="s">
        <v>1341</v>
      </c>
      <c r="C291" s="5">
        <v>2023.0</v>
      </c>
      <c r="D291" s="5">
        <v>52.0</v>
      </c>
      <c r="E291" s="5">
        <v>3.0</v>
      </c>
    </row>
    <row r="292">
      <c r="A292" s="5">
        <v>114716.0</v>
      </c>
      <c r="B292" s="4" t="s">
        <v>1015</v>
      </c>
      <c r="C292" s="5">
        <v>2023.0</v>
      </c>
      <c r="D292" s="5">
        <v>12931.0</v>
      </c>
      <c r="E292" s="5">
        <v>277.0</v>
      </c>
    </row>
    <row r="293">
      <c r="A293" s="5">
        <v>114734.0</v>
      </c>
      <c r="B293" s="4" t="s">
        <v>1342</v>
      </c>
      <c r="C293" s="5">
        <v>2023.0</v>
      </c>
      <c r="D293" s="5">
        <v>69.0</v>
      </c>
      <c r="E293" s="5">
        <v>3.0</v>
      </c>
    </row>
    <row r="294">
      <c r="A294" s="5">
        <v>114761.0</v>
      </c>
      <c r="B294" s="4" t="s">
        <v>1343</v>
      </c>
      <c r="C294" s="5">
        <v>2023.0</v>
      </c>
      <c r="D294" s="5">
        <v>67.0</v>
      </c>
      <c r="E294" s="5">
        <v>3.0</v>
      </c>
    </row>
    <row r="295">
      <c r="A295" s="5">
        <v>114789.0</v>
      </c>
      <c r="B295" s="4" t="s">
        <v>1344</v>
      </c>
      <c r="C295" s="5">
        <v>2023.0</v>
      </c>
      <c r="D295" s="5">
        <v>25285.0</v>
      </c>
      <c r="E295" s="5">
        <v>552.0</v>
      </c>
    </row>
    <row r="296">
      <c r="A296" s="5">
        <v>114813.0</v>
      </c>
      <c r="B296" s="4" t="s">
        <v>1345</v>
      </c>
      <c r="C296" s="5">
        <v>2023.0</v>
      </c>
      <c r="D296" s="5">
        <v>2921.0</v>
      </c>
      <c r="E296" s="5">
        <v>369.0</v>
      </c>
    </row>
    <row r="297">
      <c r="A297" s="5">
        <v>114831.0</v>
      </c>
      <c r="B297" s="4" t="s">
        <v>535</v>
      </c>
      <c r="C297" s="5">
        <v>2023.0</v>
      </c>
      <c r="D297" s="4"/>
      <c r="E297" s="5">
        <v>1.0</v>
      </c>
    </row>
    <row r="298">
      <c r="A298" s="5">
        <v>114840.0</v>
      </c>
      <c r="B298" s="4" t="s">
        <v>1346</v>
      </c>
      <c r="C298" s="5">
        <v>2023.0</v>
      </c>
      <c r="D298" s="5">
        <v>1935.0</v>
      </c>
      <c r="E298" s="5">
        <v>92.0</v>
      </c>
    </row>
    <row r="299">
      <c r="A299" s="5">
        <v>114859.0</v>
      </c>
      <c r="B299" s="4" t="s">
        <v>1347</v>
      </c>
      <c r="C299" s="5">
        <v>2023.0</v>
      </c>
      <c r="D299" s="5">
        <v>18569.0</v>
      </c>
      <c r="E299" s="5">
        <v>495.0</v>
      </c>
    </row>
    <row r="300">
      <c r="A300" s="5">
        <v>114938.0</v>
      </c>
      <c r="B300" s="4" t="s">
        <v>1348</v>
      </c>
      <c r="C300" s="5">
        <v>2023.0</v>
      </c>
      <c r="D300" s="5">
        <v>5484.0</v>
      </c>
      <c r="E300" s="5">
        <v>150.0</v>
      </c>
    </row>
    <row r="301">
      <c r="A301" s="5">
        <v>114947.0</v>
      </c>
      <c r="B301" s="4" t="s">
        <v>1349</v>
      </c>
      <c r="C301" s="5">
        <v>2023.0</v>
      </c>
      <c r="D301" s="5">
        <v>308.0</v>
      </c>
      <c r="E301" s="5">
        <v>34.0</v>
      </c>
    </row>
    <row r="302">
      <c r="A302" s="5">
        <v>115001.0</v>
      </c>
      <c r="B302" s="4" t="s">
        <v>1147</v>
      </c>
      <c r="C302" s="5">
        <v>2023.0</v>
      </c>
      <c r="D302" s="5">
        <v>11176.0</v>
      </c>
      <c r="E302" s="5">
        <v>372.0</v>
      </c>
    </row>
    <row r="303">
      <c r="A303" s="5">
        <v>115010.0</v>
      </c>
      <c r="B303" s="4" t="s">
        <v>1350</v>
      </c>
      <c r="C303" s="5">
        <v>2023.0</v>
      </c>
      <c r="D303" s="5">
        <v>854.0</v>
      </c>
      <c r="E303" s="5">
        <v>40.0</v>
      </c>
    </row>
    <row r="304">
      <c r="A304" s="5">
        <v>115083.0</v>
      </c>
      <c r="B304" s="4" t="s">
        <v>291</v>
      </c>
      <c r="C304" s="5">
        <v>2023.0</v>
      </c>
      <c r="D304" s="5">
        <v>2262.0</v>
      </c>
      <c r="E304" s="5">
        <v>111.0</v>
      </c>
    </row>
    <row r="305">
      <c r="A305" s="5">
        <v>115126.0</v>
      </c>
      <c r="B305" s="4" t="s">
        <v>1351</v>
      </c>
      <c r="C305" s="5">
        <v>2023.0</v>
      </c>
      <c r="D305" s="5">
        <v>10433.0</v>
      </c>
      <c r="E305" s="5">
        <v>220.0</v>
      </c>
    </row>
    <row r="306">
      <c r="A306" s="5">
        <v>115214.0</v>
      </c>
      <c r="B306" s="4" t="s">
        <v>1352</v>
      </c>
      <c r="C306" s="5">
        <v>2023.0</v>
      </c>
      <c r="D306" s="5">
        <v>178.0</v>
      </c>
      <c r="E306" s="5">
        <v>12.0</v>
      </c>
    </row>
    <row r="307">
      <c r="A307" s="5">
        <v>115287.0</v>
      </c>
      <c r="B307" s="4" t="s">
        <v>1353</v>
      </c>
      <c r="C307" s="5">
        <v>2023.0</v>
      </c>
      <c r="D307" s="4"/>
      <c r="E307" s="5">
        <v>0.0</v>
      </c>
    </row>
    <row r="308">
      <c r="A308" s="5">
        <v>115296.0</v>
      </c>
      <c r="B308" s="4" t="s">
        <v>1354</v>
      </c>
      <c r="C308" s="5">
        <v>2023.0</v>
      </c>
      <c r="D308" s="5">
        <v>13591.0</v>
      </c>
      <c r="E308" s="5">
        <v>336.0</v>
      </c>
    </row>
    <row r="309">
      <c r="A309" s="5">
        <v>115357.0</v>
      </c>
      <c r="B309" s="4" t="s">
        <v>1355</v>
      </c>
      <c r="C309" s="5">
        <v>2023.0</v>
      </c>
      <c r="D309" s="5">
        <v>173.0</v>
      </c>
      <c r="E309" s="5">
        <v>8.0</v>
      </c>
    </row>
    <row r="310">
      <c r="A310" s="5">
        <v>115393.0</v>
      </c>
      <c r="B310" s="4" t="s">
        <v>1356</v>
      </c>
      <c r="C310" s="5">
        <v>2023.0</v>
      </c>
      <c r="D310" s="5">
        <v>8478.0</v>
      </c>
      <c r="E310" s="5">
        <v>319.0</v>
      </c>
    </row>
    <row r="311">
      <c r="A311" s="5">
        <v>115409.0</v>
      </c>
      <c r="B311" s="4" t="s">
        <v>701</v>
      </c>
      <c r="C311" s="5">
        <v>2023.0</v>
      </c>
      <c r="D311" s="5">
        <v>949.0</v>
      </c>
      <c r="E311" s="5">
        <v>112.0</v>
      </c>
    </row>
    <row r="312">
      <c r="A312" s="5">
        <v>115658.0</v>
      </c>
      <c r="B312" s="4" t="s">
        <v>1357</v>
      </c>
      <c r="C312" s="5">
        <v>2023.0</v>
      </c>
      <c r="D312" s="5">
        <v>79.0</v>
      </c>
      <c r="E312" s="5">
        <v>5.0</v>
      </c>
    </row>
    <row r="313">
      <c r="A313" s="5">
        <v>115728.0</v>
      </c>
      <c r="B313" s="4" t="s">
        <v>1358</v>
      </c>
      <c r="C313" s="5">
        <v>2023.0</v>
      </c>
      <c r="D313" s="4"/>
      <c r="E313" s="4"/>
    </row>
    <row r="314">
      <c r="A314" s="5">
        <v>115746.0</v>
      </c>
      <c r="B314" s="4" t="s">
        <v>1359</v>
      </c>
      <c r="C314" s="5">
        <v>2023.0</v>
      </c>
      <c r="D314" s="5">
        <v>882.0</v>
      </c>
      <c r="E314" s="5">
        <v>90.0</v>
      </c>
    </row>
    <row r="315">
      <c r="A315" s="5">
        <v>115755.0</v>
      </c>
      <c r="B315" s="4" t="s">
        <v>1360</v>
      </c>
      <c r="C315" s="5">
        <v>2023.0</v>
      </c>
      <c r="D315" s="5">
        <v>6156.0</v>
      </c>
      <c r="E315" s="5">
        <v>352.0</v>
      </c>
    </row>
    <row r="316">
      <c r="A316" s="5">
        <v>115773.0</v>
      </c>
      <c r="B316" s="4" t="s">
        <v>1361</v>
      </c>
      <c r="C316" s="5">
        <v>2023.0</v>
      </c>
      <c r="D316" s="5">
        <v>575.0</v>
      </c>
      <c r="E316" s="5">
        <v>30.0</v>
      </c>
    </row>
    <row r="317">
      <c r="A317" s="5">
        <v>115861.0</v>
      </c>
      <c r="B317" s="4" t="s">
        <v>1362</v>
      </c>
      <c r="C317" s="5">
        <v>2023.0</v>
      </c>
      <c r="D317" s="5">
        <v>8111.0</v>
      </c>
      <c r="E317" s="5">
        <v>189.0</v>
      </c>
    </row>
    <row r="318">
      <c r="A318" s="5">
        <v>115931.0</v>
      </c>
      <c r="B318" s="4" t="s">
        <v>1363</v>
      </c>
      <c r="C318" s="5">
        <v>2023.0</v>
      </c>
      <c r="D318" s="5">
        <v>609.0</v>
      </c>
      <c r="E318" s="5">
        <v>16.0</v>
      </c>
    </row>
    <row r="319">
      <c r="A319" s="5">
        <v>116226.0</v>
      </c>
      <c r="B319" s="4" t="s">
        <v>1364</v>
      </c>
      <c r="C319" s="5">
        <v>2023.0</v>
      </c>
      <c r="D319" s="5">
        <v>107.0</v>
      </c>
      <c r="E319" s="5">
        <v>7.0</v>
      </c>
    </row>
    <row r="320">
      <c r="A320" s="5">
        <v>116350.0</v>
      </c>
      <c r="B320" s="4" t="s">
        <v>1365</v>
      </c>
      <c r="C320" s="5">
        <v>2023.0</v>
      </c>
      <c r="D320" s="4"/>
      <c r="E320" s="4"/>
    </row>
    <row r="321">
      <c r="A321" s="5">
        <v>116439.0</v>
      </c>
      <c r="B321" s="4" t="s">
        <v>1366</v>
      </c>
      <c r="C321" s="5">
        <v>2023.0</v>
      </c>
      <c r="D321" s="5">
        <v>11994.0</v>
      </c>
      <c r="E321" s="5">
        <v>299.0</v>
      </c>
    </row>
    <row r="322">
      <c r="A322" s="5">
        <v>116563.0</v>
      </c>
      <c r="B322" s="4" t="s">
        <v>1367</v>
      </c>
      <c r="C322" s="5">
        <v>2023.0</v>
      </c>
      <c r="D322" s="5">
        <v>205.0</v>
      </c>
      <c r="E322" s="5">
        <v>16.0</v>
      </c>
    </row>
    <row r="323">
      <c r="A323" s="5">
        <v>116846.0</v>
      </c>
      <c r="B323" s="4" t="s">
        <v>1368</v>
      </c>
      <c r="C323" s="5">
        <v>2023.0</v>
      </c>
      <c r="D323" s="5">
        <v>209.0</v>
      </c>
      <c r="E323" s="5">
        <v>25.0</v>
      </c>
    </row>
    <row r="324">
      <c r="A324" s="5">
        <v>117052.0</v>
      </c>
      <c r="B324" s="4" t="s">
        <v>1369</v>
      </c>
      <c r="C324" s="5">
        <v>2023.0</v>
      </c>
      <c r="D324" s="5">
        <v>8174.0</v>
      </c>
      <c r="E324" s="5">
        <v>230.0</v>
      </c>
    </row>
    <row r="325">
      <c r="A325" s="5">
        <v>117104.0</v>
      </c>
      <c r="B325" s="4" t="s">
        <v>1370</v>
      </c>
      <c r="C325" s="5">
        <v>2023.0</v>
      </c>
      <c r="D325" s="5">
        <v>504.0</v>
      </c>
      <c r="E325" s="5">
        <v>31.0</v>
      </c>
    </row>
    <row r="326">
      <c r="A326" s="5">
        <v>117140.0</v>
      </c>
      <c r="B326" s="4" t="s">
        <v>239</v>
      </c>
      <c r="C326" s="5">
        <v>2023.0</v>
      </c>
      <c r="D326" s="5">
        <v>5596.0</v>
      </c>
      <c r="E326" s="5">
        <v>379.0</v>
      </c>
    </row>
    <row r="327">
      <c r="A327" s="5">
        <v>117168.0</v>
      </c>
      <c r="B327" s="4" t="s">
        <v>1371</v>
      </c>
      <c r="C327" s="5">
        <v>2023.0</v>
      </c>
      <c r="D327" s="5">
        <v>807.0</v>
      </c>
      <c r="E327" s="5">
        <v>86.0</v>
      </c>
    </row>
    <row r="328">
      <c r="A328" s="5">
        <v>117195.0</v>
      </c>
      <c r="B328" s="4" t="s">
        <v>1372</v>
      </c>
      <c r="C328" s="5">
        <v>2023.0</v>
      </c>
      <c r="D328" s="5">
        <v>3376.0</v>
      </c>
      <c r="E328" s="5">
        <v>80.0</v>
      </c>
    </row>
    <row r="329">
      <c r="A329" s="5">
        <v>117238.0</v>
      </c>
      <c r="B329" s="4" t="s">
        <v>1373</v>
      </c>
      <c r="C329" s="5">
        <v>2023.0</v>
      </c>
      <c r="D329" s="5">
        <v>131.0</v>
      </c>
      <c r="E329" s="5">
        <v>6.0</v>
      </c>
    </row>
    <row r="330">
      <c r="A330" s="5">
        <v>117247.0</v>
      </c>
      <c r="B330" s="4" t="s">
        <v>1374</v>
      </c>
      <c r="C330" s="5">
        <v>2023.0</v>
      </c>
      <c r="D330" s="5">
        <v>10211.0</v>
      </c>
      <c r="E330" s="5">
        <v>174.0</v>
      </c>
    </row>
    <row r="331">
      <c r="A331" s="5">
        <v>117274.0</v>
      </c>
      <c r="B331" s="4" t="s">
        <v>1375</v>
      </c>
      <c r="C331" s="5">
        <v>2023.0</v>
      </c>
      <c r="D331" s="5">
        <v>1783.0</v>
      </c>
      <c r="E331" s="5">
        <v>74.0</v>
      </c>
    </row>
    <row r="332">
      <c r="A332" s="5">
        <v>117283.0</v>
      </c>
      <c r="B332" s="4" t="s">
        <v>1376</v>
      </c>
      <c r="C332" s="5">
        <v>2023.0</v>
      </c>
      <c r="D332" s="5">
        <v>78.0</v>
      </c>
      <c r="E332" s="5">
        <v>4.0</v>
      </c>
    </row>
    <row r="333">
      <c r="A333" s="5">
        <v>117520.0</v>
      </c>
      <c r="B333" s="4" t="s">
        <v>1377</v>
      </c>
      <c r="C333" s="5">
        <v>2023.0</v>
      </c>
      <c r="D333" s="5">
        <v>613.0</v>
      </c>
      <c r="E333" s="5">
        <v>55.0</v>
      </c>
    </row>
    <row r="334">
      <c r="A334" s="5">
        <v>117557.0</v>
      </c>
      <c r="B334" s="4" t="s">
        <v>1378</v>
      </c>
      <c r="C334" s="5">
        <v>2023.0</v>
      </c>
      <c r="D334" s="5">
        <v>474.0</v>
      </c>
      <c r="E334" s="5">
        <v>15.0</v>
      </c>
    </row>
    <row r="335">
      <c r="A335" s="5">
        <v>117575.0</v>
      </c>
      <c r="B335" s="4" t="s">
        <v>1379</v>
      </c>
      <c r="C335" s="5">
        <v>2023.0</v>
      </c>
      <c r="D335" s="5">
        <v>138.0</v>
      </c>
      <c r="E335" s="5">
        <v>11.0</v>
      </c>
    </row>
    <row r="336">
      <c r="A336" s="5">
        <v>117627.0</v>
      </c>
      <c r="B336" s="4" t="s">
        <v>1380</v>
      </c>
      <c r="C336" s="5">
        <v>2023.0</v>
      </c>
      <c r="D336" s="5">
        <v>1611.0</v>
      </c>
      <c r="E336" s="5">
        <v>127.0</v>
      </c>
    </row>
    <row r="337">
      <c r="A337" s="5">
        <v>117636.0</v>
      </c>
      <c r="B337" s="4" t="s">
        <v>1381</v>
      </c>
      <c r="C337" s="5">
        <v>2023.0</v>
      </c>
      <c r="D337" s="5">
        <v>4202.0</v>
      </c>
      <c r="E337" s="5">
        <v>377.0</v>
      </c>
    </row>
    <row r="338">
      <c r="A338" s="5">
        <v>117645.0</v>
      </c>
      <c r="B338" s="4" t="s">
        <v>1382</v>
      </c>
      <c r="C338" s="5">
        <v>2023.0</v>
      </c>
      <c r="D338" s="5">
        <v>24425.0</v>
      </c>
      <c r="E338" s="5">
        <v>560.0</v>
      </c>
    </row>
    <row r="339">
      <c r="A339" s="5">
        <v>117672.0</v>
      </c>
      <c r="B339" s="4" t="s">
        <v>1383</v>
      </c>
      <c r="C339" s="5">
        <v>2023.0</v>
      </c>
      <c r="D339" s="5">
        <v>1987.0</v>
      </c>
      <c r="E339" s="5">
        <v>101.0</v>
      </c>
    </row>
    <row r="340">
      <c r="A340" s="5">
        <v>117681.0</v>
      </c>
      <c r="B340" s="4" t="s">
        <v>1384</v>
      </c>
      <c r="C340" s="5">
        <v>2023.0</v>
      </c>
      <c r="D340" s="4"/>
      <c r="E340" s="5">
        <v>14.0</v>
      </c>
    </row>
    <row r="341">
      <c r="A341" s="5">
        <v>117690.0</v>
      </c>
      <c r="B341" s="4" t="s">
        <v>1385</v>
      </c>
      <c r="C341" s="5">
        <v>2023.0</v>
      </c>
      <c r="D341" s="5">
        <v>8898.0</v>
      </c>
      <c r="E341" s="5">
        <v>170.0</v>
      </c>
    </row>
    <row r="342">
      <c r="A342" s="5">
        <v>117706.0</v>
      </c>
      <c r="B342" s="4" t="s">
        <v>1386</v>
      </c>
      <c r="C342" s="5">
        <v>2023.0</v>
      </c>
      <c r="D342" s="5">
        <v>16186.0</v>
      </c>
      <c r="E342" s="5">
        <v>354.0</v>
      </c>
    </row>
    <row r="343">
      <c r="A343" s="5">
        <v>117715.0</v>
      </c>
      <c r="B343" s="4" t="s">
        <v>1387</v>
      </c>
      <c r="C343" s="5">
        <v>2023.0</v>
      </c>
      <c r="D343" s="5">
        <v>5267.0</v>
      </c>
      <c r="E343" s="5">
        <v>135.0</v>
      </c>
    </row>
    <row r="344">
      <c r="A344" s="5">
        <v>117724.0</v>
      </c>
      <c r="B344" s="4" t="s">
        <v>1388</v>
      </c>
      <c r="C344" s="5">
        <v>2023.0</v>
      </c>
      <c r="D344" s="5">
        <v>12655.0</v>
      </c>
      <c r="E344" s="5">
        <v>277.0</v>
      </c>
    </row>
    <row r="345">
      <c r="A345" s="5">
        <v>117733.0</v>
      </c>
      <c r="B345" s="4" t="s">
        <v>1389</v>
      </c>
      <c r="C345" s="5">
        <v>2023.0</v>
      </c>
      <c r="D345" s="5">
        <v>15733.0</v>
      </c>
      <c r="E345" s="5">
        <v>322.0</v>
      </c>
    </row>
    <row r="346">
      <c r="A346" s="5">
        <v>117751.0</v>
      </c>
      <c r="B346" s="4" t="s">
        <v>1390</v>
      </c>
      <c r="C346" s="5">
        <v>2023.0</v>
      </c>
      <c r="D346" s="5">
        <v>2799.0</v>
      </c>
      <c r="E346" s="5">
        <v>138.0</v>
      </c>
    </row>
    <row r="347">
      <c r="A347" s="5">
        <v>117788.0</v>
      </c>
      <c r="B347" s="4" t="s">
        <v>1391</v>
      </c>
      <c r="C347" s="5">
        <v>2023.0</v>
      </c>
      <c r="D347" s="5">
        <v>14076.0</v>
      </c>
      <c r="E347" s="5">
        <v>269.0</v>
      </c>
    </row>
    <row r="348">
      <c r="A348" s="5">
        <v>117803.0</v>
      </c>
      <c r="B348" s="4" t="s">
        <v>1392</v>
      </c>
      <c r="C348" s="5">
        <v>2023.0</v>
      </c>
      <c r="D348" s="5">
        <v>220.0</v>
      </c>
      <c r="E348" s="5">
        <v>25.0</v>
      </c>
    </row>
    <row r="349">
      <c r="A349" s="5">
        <v>117867.0</v>
      </c>
      <c r="B349" s="4" t="s">
        <v>1393</v>
      </c>
      <c r="C349" s="5">
        <v>2023.0</v>
      </c>
      <c r="D349" s="5">
        <v>10425.0</v>
      </c>
      <c r="E349" s="5">
        <v>178.0</v>
      </c>
    </row>
    <row r="350">
      <c r="A350" s="5">
        <v>117894.0</v>
      </c>
      <c r="B350" s="4" t="s">
        <v>1394</v>
      </c>
      <c r="C350" s="5">
        <v>2023.0</v>
      </c>
      <c r="D350" s="5">
        <v>8230.0</v>
      </c>
      <c r="E350" s="5">
        <v>214.0</v>
      </c>
    </row>
    <row r="351">
      <c r="A351" s="5">
        <v>117900.0</v>
      </c>
      <c r="B351" s="4" t="s">
        <v>1395</v>
      </c>
      <c r="C351" s="5">
        <v>2023.0</v>
      </c>
      <c r="D351" s="4"/>
      <c r="E351" s="5">
        <v>0.0</v>
      </c>
    </row>
    <row r="352">
      <c r="A352" s="5">
        <v>117946.0</v>
      </c>
      <c r="B352" s="4" t="s">
        <v>777</v>
      </c>
      <c r="C352" s="5">
        <v>2023.0</v>
      </c>
      <c r="D352" s="5">
        <v>10256.0</v>
      </c>
      <c r="E352" s="5">
        <v>826.0</v>
      </c>
    </row>
    <row r="353">
      <c r="A353" s="5">
        <v>117955.0</v>
      </c>
      <c r="B353" s="4" t="s">
        <v>1396</v>
      </c>
      <c r="C353" s="5">
        <v>2023.0</v>
      </c>
      <c r="D353" s="5">
        <v>277.0</v>
      </c>
      <c r="E353" s="5">
        <v>13.0</v>
      </c>
    </row>
    <row r="354">
      <c r="A354" s="5">
        <v>118134.0</v>
      </c>
      <c r="B354" s="4" t="s">
        <v>1397</v>
      </c>
      <c r="C354" s="5">
        <v>2023.0</v>
      </c>
      <c r="D354" s="5">
        <v>96.0</v>
      </c>
      <c r="E354" s="5">
        <v>5.0</v>
      </c>
    </row>
    <row r="355">
      <c r="A355" s="5">
        <v>118143.0</v>
      </c>
      <c r="B355" s="4" t="s">
        <v>1398</v>
      </c>
      <c r="C355" s="5">
        <v>2023.0</v>
      </c>
      <c r="D355" s="5">
        <v>77.0</v>
      </c>
      <c r="E355" s="5">
        <v>3.0</v>
      </c>
    </row>
    <row r="356">
      <c r="A356" s="5">
        <v>118161.0</v>
      </c>
      <c r="B356" s="4" t="s">
        <v>1399</v>
      </c>
      <c r="C356" s="5">
        <v>2023.0</v>
      </c>
      <c r="D356" s="5">
        <v>114.0</v>
      </c>
      <c r="E356" s="5">
        <v>10.0</v>
      </c>
    </row>
    <row r="357">
      <c r="A357" s="5">
        <v>118198.0</v>
      </c>
      <c r="B357" s="4" t="s">
        <v>1400</v>
      </c>
      <c r="C357" s="5">
        <v>2023.0</v>
      </c>
      <c r="D357" s="5">
        <v>1025.0</v>
      </c>
      <c r="E357" s="5">
        <v>32.0</v>
      </c>
    </row>
    <row r="358">
      <c r="A358" s="5">
        <v>118347.0</v>
      </c>
      <c r="B358" s="4" t="s">
        <v>1401</v>
      </c>
      <c r="C358" s="5">
        <v>2023.0</v>
      </c>
      <c r="D358" s="5">
        <v>4673.0</v>
      </c>
      <c r="E358" s="5">
        <v>187.0</v>
      </c>
    </row>
    <row r="359">
      <c r="A359" s="5">
        <v>118684.0</v>
      </c>
      <c r="B359" s="4" t="s">
        <v>1402</v>
      </c>
      <c r="C359" s="5">
        <v>2023.0</v>
      </c>
      <c r="D359" s="5">
        <v>4032.0</v>
      </c>
      <c r="E359" s="5">
        <v>133.0</v>
      </c>
    </row>
    <row r="360">
      <c r="A360" s="5">
        <v>118693.0</v>
      </c>
      <c r="B360" s="4" t="s">
        <v>1009</v>
      </c>
      <c r="C360" s="5">
        <v>2023.0</v>
      </c>
      <c r="D360" s="5">
        <v>840.0</v>
      </c>
      <c r="E360" s="5">
        <v>66.0</v>
      </c>
    </row>
    <row r="361">
      <c r="A361" s="5">
        <v>118718.0</v>
      </c>
      <c r="B361" s="4" t="s">
        <v>1403</v>
      </c>
      <c r="C361" s="5">
        <v>2023.0</v>
      </c>
      <c r="D361" s="5">
        <v>11835.0</v>
      </c>
      <c r="E361" s="5">
        <v>314.0</v>
      </c>
    </row>
    <row r="362">
      <c r="A362" s="5">
        <v>118772.0</v>
      </c>
      <c r="B362" s="4" t="s">
        <v>1404</v>
      </c>
      <c r="C362" s="5">
        <v>2023.0</v>
      </c>
      <c r="D362" s="5">
        <v>6716.0</v>
      </c>
      <c r="E362" s="5">
        <v>117.0</v>
      </c>
    </row>
    <row r="363">
      <c r="A363" s="5">
        <v>118888.0</v>
      </c>
      <c r="B363" s="4" t="s">
        <v>1405</v>
      </c>
      <c r="C363" s="5">
        <v>2023.0</v>
      </c>
      <c r="D363" s="5">
        <v>658.0</v>
      </c>
      <c r="E363" s="5">
        <v>87.0</v>
      </c>
    </row>
    <row r="364">
      <c r="A364" s="5">
        <v>118912.0</v>
      </c>
      <c r="B364" s="4" t="s">
        <v>1406</v>
      </c>
      <c r="C364" s="5">
        <v>2023.0</v>
      </c>
      <c r="D364" s="5">
        <v>11707.0</v>
      </c>
      <c r="E364" s="5">
        <v>339.0</v>
      </c>
    </row>
    <row r="365">
      <c r="A365" s="5">
        <v>118930.0</v>
      </c>
      <c r="B365" s="4" t="s">
        <v>1407</v>
      </c>
      <c r="C365" s="5">
        <v>2023.0</v>
      </c>
      <c r="D365" s="5">
        <v>6669.0</v>
      </c>
      <c r="E365" s="5">
        <v>196.0</v>
      </c>
    </row>
    <row r="366">
      <c r="A366" s="5">
        <v>118958.0</v>
      </c>
      <c r="B366" s="4" t="s">
        <v>1408</v>
      </c>
      <c r="C366" s="5">
        <v>2023.0</v>
      </c>
      <c r="D366" s="5">
        <v>62.0</v>
      </c>
      <c r="E366" s="5">
        <v>1.0</v>
      </c>
    </row>
    <row r="367">
      <c r="A367" s="5">
        <v>118976.0</v>
      </c>
      <c r="B367" s="4" t="s">
        <v>1409</v>
      </c>
      <c r="C367" s="5">
        <v>2023.0</v>
      </c>
      <c r="D367" s="5">
        <v>17152.0</v>
      </c>
      <c r="E367" s="5">
        <v>340.0</v>
      </c>
    </row>
    <row r="368">
      <c r="A368" s="5">
        <v>118994.0</v>
      </c>
      <c r="B368" s="4" t="s">
        <v>1410</v>
      </c>
      <c r="C368" s="5">
        <v>2023.0</v>
      </c>
      <c r="D368" s="5">
        <v>335.0</v>
      </c>
      <c r="E368" s="5">
        <v>15.0</v>
      </c>
    </row>
    <row r="369">
      <c r="A369" s="5">
        <v>119058.0</v>
      </c>
      <c r="B369" s="4" t="s">
        <v>1411</v>
      </c>
      <c r="C369" s="5">
        <v>2023.0</v>
      </c>
      <c r="D369" s="5">
        <v>503.0</v>
      </c>
      <c r="E369" s="5">
        <v>78.0</v>
      </c>
    </row>
    <row r="370">
      <c r="A370" s="5">
        <v>119067.0</v>
      </c>
      <c r="B370" s="4" t="s">
        <v>1412</v>
      </c>
      <c r="C370" s="5">
        <v>2023.0</v>
      </c>
      <c r="D370" s="5">
        <v>7351.0</v>
      </c>
      <c r="E370" s="5">
        <v>186.0</v>
      </c>
    </row>
    <row r="371">
      <c r="A371" s="5">
        <v>119137.0</v>
      </c>
      <c r="B371" s="4" t="s">
        <v>1413</v>
      </c>
      <c r="C371" s="5">
        <v>2023.0</v>
      </c>
      <c r="D371" s="5">
        <v>14091.0</v>
      </c>
      <c r="E371" s="5">
        <v>279.0</v>
      </c>
    </row>
    <row r="372">
      <c r="A372" s="5">
        <v>119164.0</v>
      </c>
      <c r="B372" s="4" t="s">
        <v>1414</v>
      </c>
      <c r="C372" s="5">
        <v>2023.0</v>
      </c>
      <c r="D372" s="5">
        <v>28742.0</v>
      </c>
      <c r="E372" s="5">
        <v>713.0</v>
      </c>
    </row>
    <row r="373">
      <c r="A373" s="5">
        <v>119173.0</v>
      </c>
      <c r="B373" s="4" t="s">
        <v>1415</v>
      </c>
      <c r="C373" s="5">
        <v>2023.0</v>
      </c>
      <c r="D373" s="5">
        <v>2308.0</v>
      </c>
      <c r="E373" s="5">
        <v>226.0</v>
      </c>
    </row>
    <row r="374">
      <c r="A374" s="5">
        <v>119216.0</v>
      </c>
      <c r="B374" s="4" t="s">
        <v>1416</v>
      </c>
      <c r="C374" s="5">
        <v>2023.0</v>
      </c>
      <c r="D374" s="5">
        <v>17215.0</v>
      </c>
      <c r="E374" s="5">
        <v>477.0</v>
      </c>
    </row>
    <row r="375">
      <c r="A375" s="5">
        <v>119270.0</v>
      </c>
      <c r="B375" s="4" t="s">
        <v>1417</v>
      </c>
      <c r="C375" s="5">
        <v>2023.0</v>
      </c>
      <c r="D375" s="5">
        <v>812.0</v>
      </c>
      <c r="E375" s="5">
        <v>74.0</v>
      </c>
    </row>
    <row r="376">
      <c r="A376" s="5">
        <v>119331.0</v>
      </c>
      <c r="B376" s="4" t="s">
        <v>1418</v>
      </c>
      <c r="C376" s="5">
        <v>2023.0</v>
      </c>
      <c r="D376" s="5">
        <v>4213.0</v>
      </c>
      <c r="E376" s="5">
        <v>150.0</v>
      </c>
    </row>
    <row r="377">
      <c r="A377" s="5">
        <v>119553.0</v>
      </c>
      <c r="B377" s="4" t="s">
        <v>1419</v>
      </c>
      <c r="C377" s="5">
        <v>2023.0</v>
      </c>
      <c r="D377" s="5">
        <v>1134.0</v>
      </c>
      <c r="E377" s="5">
        <v>65.0</v>
      </c>
    </row>
    <row r="378">
      <c r="A378" s="5">
        <v>119605.0</v>
      </c>
      <c r="B378" s="4" t="s">
        <v>1420</v>
      </c>
      <c r="C378" s="5">
        <v>2023.0</v>
      </c>
      <c r="D378" s="5">
        <v>19924.0</v>
      </c>
      <c r="E378" s="5">
        <v>1328.0</v>
      </c>
    </row>
    <row r="379">
      <c r="A379" s="5">
        <v>119678.0</v>
      </c>
      <c r="B379" s="4" t="s">
        <v>1421</v>
      </c>
      <c r="C379" s="5">
        <v>2023.0</v>
      </c>
      <c r="D379" s="5">
        <v>2600.0</v>
      </c>
      <c r="E379" s="5">
        <v>258.0</v>
      </c>
    </row>
    <row r="380">
      <c r="A380" s="5">
        <v>119775.0</v>
      </c>
      <c r="B380" s="4" t="s">
        <v>1422</v>
      </c>
      <c r="C380" s="5">
        <v>2023.0</v>
      </c>
      <c r="D380" s="5">
        <v>280.0</v>
      </c>
      <c r="E380" s="5">
        <v>50.0</v>
      </c>
    </row>
    <row r="381">
      <c r="A381" s="5">
        <v>119951.0</v>
      </c>
      <c r="B381" s="4" t="s">
        <v>1423</v>
      </c>
      <c r="C381" s="5">
        <v>2023.0</v>
      </c>
      <c r="D381" s="5">
        <v>213.0</v>
      </c>
      <c r="E381" s="5">
        <v>7.0</v>
      </c>
    </row>
    <row r="382">
      <c r="A382" s="5">
        <v>120023.0</v>
      </c>
      <c r="B382" s="4" t="s">
        <v>1424</v>
      </c>
      <c r="C382" s="5">
        <v>2023.0</v>
      </c>
      <c r="D382" s="4"/>
      <c r="E382" s="5">
        <v>0.0</v>
      </c>
    </row>
    <row r="383">
      <c r="A383" s="5">
        <v>120069.0</v>
      </c>
      <c r="B383" s="4" t="s">
        <v>1425</v>
      </c>
      <c r="C383" s="5">
        <v>2023.0</v>
      </c>
      <c r="D383" s="5">
        <v>315.0</v>
      </c>
      <c r="E383" s="5">
        <v>9.0</v>
      </c>
    </row>
    <row r="384">
      <c r="A384" s="5">
        <v>120078.0</v>
      </c>
      <c r="B384" s="4" t="s">
        <v>1426</v>
      </c>
      <c r="C384" s="5">
        <v>2023.0</v>
      </c>
      <c r="D384" s="5">
        <v>635.0</v>
      </c>
      <c r="E384" s="5">
        <v>24.0</v>
      </c>
    </row>
    <row r="385">
      <c r="A385" s="5">
        <v>120087.0</v>
      </c>
      <c r="B385" s="4" t="s">
        <v>1427</v>
      </c>
      <c r="C385" s="5">
        <v>2023.0</v>
      </c>
      <c r="D385" s="5">
        <v>225.0</v>
      </c>
      <c r="E385" s="5">
        <v>7.0</v>
      </c>
    </row>
    <row r="386">
      <c r="A386" s="5">
        <v>120166.0</v>
      </c>
      <c r="B386" s="4" t="s">
        <v>1428</v>
      </c>
      <c r="C386" s="5">
        <v>2023.0</v>
      </c>
      <c r="D386" s="5">
        <v>328.0</v>
      </c>
      <c r="E386" s="5">
        <v>12.0</v>
      </c>
    </row>
    <row r="387">
      <c r="A387" s="5">
        <v>120184.0</v>
      </c>
      <c r="B387" s="4" t="s">
        <v>609</v>
      </c>
      <c r="C387" s="5">
        <v>2023.0</v>
      </c>
      <c r="D387" s="5">
        <v>237.0</v>
      </c>
      <c r="E387" s="5">
        <v>29.0</v>
      </c>
    </row>
    <row r="388">
      <c r="A388" s="5">
        <v>120254.0</v>
      </c>
      <c r="B388" s="4" t="s">
        <v>933</v>
      </c>
      <c r="C388" s="5">
        <v>2023.0</v>
      </c>
      <c r="D388" s="5">
        <v>1854.0</v>
      </c>
      <c r="E388" s="5">
        <v>224.0</v>
      </c>
    </row>
    <row r="389">
      <c r="A389" s="5">
        <v>120290.0</v>
      </c>
      <c r="B389" s="4" t="s">
        <v>1429</v>
      </c>
      <c r="C389" s="5">
        <v>2023.0</v>
      </c>
      <c r="D389" s="5">
        <v>8375.0</v>
      </c>
      <c r="E389" s="5">
        <v>212.0</v>
      </c>
    </row>
    <row r="390">
      <c r="A390" s="5">
        <v>120342.0</v>
      </c>
      <c r="B390" s="4" t="s">
        <v>1430</v>
      </c>
      <c r="C390" s="5">
        <v>2023.0</v>
      </c>
      <c r="D390" s="5">
        <v>17085.0</v>
      </c>
      <c r="E390" s="5">
        <v>415.0</v>
      </c>
    </row>
    <row r="391">
      <c r="A391" s="5">
        <v>120403.0</v>
      </c>
      <c r="B391" s="4" t="s">
        <v>1431</v>
      </c>
      <c r="C391" s="5">
        <v>2023.0</v>
      </c>
      <c r="D391" s="5">
        <v>1284.0</v>
      </c>
      <c r="E391" s="5">
        <v>150.0</v>
      </c>
    </row>
    <row r="392">
      <c r="A392" s="5">
        <v>120421.0</v>
      </c>
      <c r="B392" s="4" t="s">
        <v>1432</v>
      </c>
      <c r="C392" s="5">
        <v>2023.0</v>
      </c>
      <c r="D392" s="5">
        <v>6911.0</v>
      </c>
      <c r="E392" s="5">
        <v>145.0</v>
      </c>
    </row>
    <row r="393">
      <c r="A393" s="5">
        <v>120537.0</v>
      </c>
      <c r="B393" s="4" t="s">
        <v>1433</v>
      </c>
      <c r="C393" s="5">
        <v>2023.0</v>
      </c>
      <c r="D393" s="5">
        <v>1140.0</v>
      </c>
      <c r="E393" s="5">
        <v>68.0</v>
      </c>
    </row>
    <row r="394">
      <c r="A394" s="5">
        <v>120661.0</v>
      </c>
      <c r="B394" s="4" t="s">
        <v>1434</v>
      </c>
      <c r="C394" s="5">
        <v>2023.0</v>
      </c>
      <c r="D394" s="5">
        <v>178.0</v>
      </c>
      <c r="E394" s="5">
        <v>33.0</v>
      </c>
    </row>
    <row r="395">
      <c r="A395" s="5">
        <v>120698.0</v>
      </c>
      <c r="B395" s="4" t="s">
        <v>717</v>
      </c>
      <c r="C395" s="5">
        <v>2023.0</v>
      </c>
      <c r="D395" s="5">
        <v>1223.0</v>
      </c>
      <c r="E395" s="5">
        <v>59.0</v>
      </c>
    </row>
    <row r="396">
      <c r="A396" s="5">
        <v>120768.0</v>
      </c>
      <c r="B396" s="4" t="s">
        <v>1435</v>
      </c>
      <c r="C396" s="5">
        <v>2023.0</v>
      </c>
      <c r="D396" s="5">
        <v>1051.0</v>
      </c>
      <c r="E396" s="5">
        <v>65.0</v>
      </c>
    </row>
    <row r="397">
      <c r="A397" s="5">
        <v>120795.0</v>
      </c>
      <c r="B397" s="4" t="s">
        <v>995</v>
      </c>
      <c r="C397" s="5">
        <v>2023.0</v>
      </c>
      <c r="D397" s="5">
        <v>128.0</v>
      </c>
      <c r="E397" s="5">
        <v>9.0</v>
      </c>
    </row>
    <row r="398">
      <c r="A398" s="5">
        <v>120838.0</v>
      </c>
      <c r="B398" s="4" t="s">
        <v>1436</v>
      </c>
      <c r="C398" s="5">
        <v>2023.0</v>
      </c>
      <c r="D398" s="5">
        <v>40.0</v>
      </c>
      <c r="E398" s="5">
        <v>2.0</v>
      </c>
    </row>
    <row r="399">
      <c r="A399" s="5">
        <v>120865.0</v>
      </c>
      <c r="B399" s="4" t="s">
        <v>1437</v>
      </c>
      <c r="C399" s="5">
        <v>2023.0</v>
      </c>
      <c r="D399" s="5">
        <v>938.0</v>
      </c>
      <c r="E399" s="5">
        <v>58.0</v>
      </c>
    </row>
    <row r="400">
      <c r="A400" s="5">
        <v>120883.0</v>
      </c>
      <c r="B400" s="4" t="s">
        <v>139</v>
      </c>
      <c r="C400" s="5">
        <v>2023.0</v>
      </c>
      <c r="D400" s="5">
        <v>6755.0</v>
      </c>
      <c r="E400" s="5">
        <v>578.0</v>
      </c>
    </row>
    <row r="401">
      <c r="A401" s="5">
        <v>120953.0</v>
      </c>
      <c r="B401" s="4" t="s">
        <v>1438</v>
      </c>
      <c r="C401" s="5">
        <v>2023.0</v>
      </c>
      <c r="D401" s="5">
        <v>3461.0</v>
      </c>
      <c r="E401" s="5">
        <v>58.0</v>
      </c>
    </row>
    <row r="402">
      <c r="A402" s="5">
        <v>120971.0</v>
      </c>
      <c r="B402" s="4" t="s">
        <v>1439</v>
      </c>
      <c r="C402" s="5">
        <v>2023.0</v>
      </c>
      <c r="D402" s="5">
        <v>18815.0</v>
      </c>
      <c r="E402" s="5">
        <v>498.0</v>
      </c>
    </row>
    <row r="403">
      <c r="A403" s="5">
        <v>121044.0</v>
      </c>
      <c r="B403" s="4" t="s">
        <v>1440</v>
      </c>
      <c r="C403" s="5">
        <v>2023.0</v>
      </c>
      <c r="D403" s="5">
        <v>23592.0</v>
      </c>
      <c r="E403" s="5">
        <v>631.0</v>
      </c>
    </row>
    <row r="404">
      <c r="A404" s="5">
        <v>121150.0</v>
      </c>
      <c r="B404" s="4" t="s">
        <v>1441</v>
      </c>
      <c r="C404" s="5">
        <v>2023.0</v>
      </c>
      <c r="D404" s="5">
        <v>9545.0</v>
      </c>
      <c r="E404" s="5">
        <v>577.0</v>
      </c>
    </row>
    <row r="405">
      <c r="A405" s="5">
        <v>121178.0</v>
      </c>
      <c r="B405" s="4" t="s">
        <v>1442</v>
      </c>
      <c r="C405" s="5">
        <v>2023.0</v>
      </c>
      <c r="D405" s="4"/>
      <c r="E405" s="5">
        <v>2.0</v>
      </c>
    </row>
    <row r="406">
      <c r="A406" s="5">
        <v>121257.0</v>
      </c>
      <c r="B406" s="4" t="s">
        <v>957</v>
      </c>
      <c r="C406" s="5">
        <v>2023.0</v>
      </c>
      <c r="D406" s="5">
        <v>1204.0</v>
      </c>
      <c r="E406" s="5">
        <v>117.0</v>
      </c>
    </row>
    <row r="407">
      <c r="A407" s="5">
        <v>121275.0</v>
      </c>
      <c r="B407" s="4" t="s">
        <v>1443</v>
      </c>
      <c r="C407" s="5">
        <v>2023.0</v>
      </c>
      <c r="D407" s="4"/>
      <c r="E407" s="4"/>
    </row>
    <row r="408">
      <c r="A408" s="5">
        <v>121309.0</v>
      </c>
      <c r="B408" s="4" t="s">
        <v>1444</v>
      </c>
      <c r="C408" s="5">
        <v>2023.0</v>
      </c>
      <c r="D408" s="5">
        <v>4494.0</v>
      </c>
      <c r="E408" s="5">
        <v>273.0</v>
      </c>
    </row>
    <row r="409">
      <c r="A409" s="5">
        <v>121345.0</v>
      </c>
      <c r="B409" s="4" t="s">
        <v>315</v>
      </c>
      <c r="C409" s="5">
        <v>2023.0</v>
      </c>
      <c r="D409" s="5">
        <v>1664.0</v>
      </c>
      <c r="E409" s="5">
        <v>249.0</v>
      </c>
    </row>
    <row r="410">
      <c r="A410" s="5">
        <v>121363.0</v>
      </c>
      <c r="B410" s="4" t="s">
        <v>1445</v>
      </c>
      <c r="C410" s="5">
        <v>2023.0</v>
      </c>
      <c r="D410" s="5">
        <v>4939.0</v>
      </c>
      <c r="E410" s="5">
        <v>106.0</v>
      </c>
    </row>
    <row r="411">
      <c r="A411" s="5">
        <v>121433.0</v>
      </c>
      <c r="B411" s="4" t="s">
        <v>1446</v>
      </c>
      <c r="C411" s="5">
        <v>2023.0</v>
      </c>
      <c r="D411" s="5">
        <v>90.0</v>
      </c>
      <c r="E411" s="5">
        <v>3.0</v>
      </c>
    </row>
    <row r="412">
      <c r="A412" s="5">
        <v>121619.0</v>
      </c>
      <c r="B412" s="4" t="s">
        <v>1447</v>
      </c>
      <c r="C412" s="5">
        <v>2023.0</v>
      </c>
      <c r="D412" s="5">
        <v>26073.0</v>
      </c>
      <c r="E412" s="5">
        <v>500.0</v>
      </c>
    </row>
    <row r="413">
      <c r="A413" s="5">
        <v>121628.0</v>
      </c>
      <c r="B413" s="4" t="s">
        <v>1448</v>
      </c>
      <c r="C413" s="5">
        <v>2023.0</v>
      </c>
      <c r="D413" s="5">
        <v>131.0</v>
      </c>
      <c r="E413" s="5">
        <v>2.0</v>
      </c>
    </row>
    <row r="414">
      <c r="A414" s="5">
        <v>121637.0</v>
      </c>
      <c r="B414" s="4" t="s">
        <v>1449</v>
      </c>
      <c r="C414" s="5">
        <v>2023.0</v>
      </c>
      <c r="D414" s="5">
        <v>101.0</v>
      </c>
      <c r="E414" s="5">
        <v>5.0</v>
      </c>
    </row>
    <row r="415">
      <c r="A415" s="5">
        <v>121691.0</v>
      </c>
      <c r="B415" s="4" t="s">
        <v>705</v>
      </c>
      <c r="C415" s="5">
        <v>2023.0</v>
      </c>
      <c r="D415" s="5">
        <v>3192.0</v>
      </c>
      <c r="E415" s="5">
        <v>275.0</v>
      </c>
    </row>
    <row r="416">
      <c r="A416" s="5">
        <v>121707.0</v>
      </c>
      <c r="B416" s="4" t="s">
        <v>1450</v>
      </c>
      <c r="C416" s="5">
        <v>2023.0</v>
      </c>
      <c r="D416" s="5">
        <v>4260.0</v>
      </c>
      <c r="E416" s="5">
        <v>145.0</v>
      </c>
    </row>
    <row r="417">
      <c r="A417" s="5">
        <v>121859.0</v>
      </c>
      <c r="B417" s="4" t="s">
        <v>1451</v>
      </c>
      <c r="C417" s="5">
        <v>2023.0</v>
      </c>
      <c r="D417" s="5">
        <v>238.0</v>
      </c>
      <c r="E417" s="5">
        <v>8.0</v>
      </c>
    </row>
    <row r="418">
      <c r="A418" s="5">
        <v>121868.0</v>
      </c>
      <c r="B418" s="4" t="s">
        <v>1452</v>
      </c>
      <c r="C418" s="5">
        <v>2023.0</v>
      </c>
      <c r="D418" s="5">
        <v>216.0</v>
      </c>
      <c r="E418" s="5">
        <v>8.0</v>
      </c>
    </row>
    <row r="419">
      <c r="A419" s="5">
        <v>121886.0</v>
      </c>
      <c r="B419" s="4" t="s">
        <v>1453</v>
      </c>
      <c r="C419" s="5">
        <v>2023.0</v>
      </c>
      <c r="D419" s="5">
        <v>17193.0</v>
      </c>
      <c r="E419" s="5">
        <v>324.0</v>
      </c>
    </row>
    <row r="420">
      <c r="A420" s="5">
        <v>121901.0</v>
      </c>
      <c r="B420" s="4" t="s">
        <v>721</v>
      </c>
      <c r="C420" s="5">
        <v>2023.0</v>
      </c>
      <c r="D420" s="5">
        <v>20437.0</v>
      </c>
      <c r="E420" s="5">
        <v>428.0</v>
      </c>
    </row>
    <row r="421">
      <c r="A421" s="5">
        <v>122117.0</v>
      </c>
      <c r="B421" s="4" t="s">
        <v>1454</v>
      </c>
      <c r="C421" s="5">
        <v>2023.0</v>
      </c>
      <c r="D421" s="5">
        <v>93.0</v>
      </c>
      <c r="E421" s="5">
        <v>6.0</v>
      </c>
    </row>
    <row r="422">
      <c r="A422" s="5">
        <v>122180.0</v>
      </c>
      <c r="B422" s="4" t="s">
        <v>1455</v>
      </c>
      <c r="C422" s="5">
        <v>2023.0</v>
      </c>
      <c r="D422" s="5">
        <v>19031.0</v>
      </c>
      <c r="E422" s="5">
        <v>403.0</v>
      </c>
    </row>
    <row r="423">
      <c r="A423" s="5">
        <v>122205.0</v>
      </c>
      <c r="B423" s="4" t="s">
        <v>1456</v>
      </c>
      <c r="C423" s="5">
        <v>2023.0</v>
      </c>
      <c r="D423" s="5">
        <v>18370.0</v>
      </c>
      <c r="E423" s="5">
        <v>471.0</v>
      </c>
    </row>
    <row r="424">
      <c r="A424" s="5">
        <v>122296.0</v>
      </c>
      <c r="B424" s="4" t="s">
        <v>1457</v>
      </c>
      <c r="C424" s="5">
        <v>2023.0</v>
      </c>
      <c r="D424" s="5">
        <v>1894.0</v>
      </c>
      <c r="E424" s="5">
        <v>226.0</v>
      </c>
    </row>
    <row r="425">
      <c r="A425" s="5">
        <v>122320.0</v>
      </c>
      <c r="B425" s="4" t="s">
        <v>1458</v>
      </c>
      <c r="C425" s="5">
        <v>2023.0</v>
      </c>
      <c r="D425" s="4"/>
      <c r="E425" s="5">
        <v>2.0</v>
      </c>
    </row>
    <row r="426">
      <c r="A426" s="5">
        <v>122339.0</v>
      </c>
      <c r="B426" s="4" t="s">
        <v>1459</v>
      </c>
      <c r="C426" s="5">
        <v>2023.0</v>
      </c>
      <c r="D426" s="5">
        <v>13197.0</v>
      </c>
      <c r="E426" s="5">
        <v>336.0</v>
      </c>
    </row>
    <row r="427">
      <c r="A427" s="5">
        <v>122375.0</v>
      </c>
      <c r="B427" s="4" t="s">
        <v>1460</v>
      </c>
      <c r="C427" s="5">
        <v>2023.0</v>
      </c>
      <c r="D427" s="5">
        <v>19243.0</v>
      </c>
      <c r="E427" s="5">
        <v>445.0</v>
      </c>
    </row>
    <row r="428">
      <c r="A428" s="5">
        <v>122384.0</v>
      </c>
      <c r="B428" s="4" t="s">
        <v>1461</v>
      </c>
      <c r="C428" s="5">
        <v>2023.0</v>
      </c>
      <c r="D428" s="5">
        <v>13569.0</v>
      </c>
      <c r="E428" s="5">
        <v>284.0</v>
      </c>
    </row>
    <row r="429">
      <c r="A429" s="5">
        <v>122409.0</v>
      </c>
      <c r="B429" s="4" t="s">
        <v>967</v>
      </c>
      <c r="C429" s="5">
        <v>2023.0</v>
      </c>
      <c r="D429" s="5">
        <v>39241.0</v>
      </c>
      <c r="E429" s="5">
        <v>1380.0</v>
      </c>
    </row>
    <row r="430">
      <c r="A430" s="5">
        <v>122436.0</v>
      </c>
      <c r="B430" s="4" t="s">
        <v>391</v>
      </c>
      <c r="C430" s="5">
        <v>2023.0</v>
      </c>
      <c r="D430" s="5">
        <v>9110.0</v>
      </c>
      <c r="E430" s="5">
        <v>660.0</v>
      </c>
    </row>
    <row r="431">
      <c r="A431" s="5">
        <v>122506.0</v>
      </c>
      <c r="B431" s="4" t="s">
        <v>1462</v>
      </c>
      <c r="C431" s="5">
        <v>2023.0</v>
      </c>
      <c r="D431" s="5">
        <v>403.0</v>
      </c>
      <c r="E431" s="5">
        <v>36.0</v>
      </c>
    </row>
    <row r="432">
      <c r="A432" s="5">
        <v>122597.0</v>
      </c>
      <c r="B432" s="4" t="s">
        <v>585</v>
      </c>
      <c r="C432" s="5">
        <v>2023.0</v>
      </c>
      <c r="D432" s="5">
        <v>23908.0</v>
      </c>
      <c r="E432" s="5">
        <v>1066.0</v>
      </c>
    </row>
    <row r="433">
      <c r="A433" s="5">
        <v>122612.0</v>
      </c>
      <c r="B433" s="4" t="s">
        <v>295</v>
      </c>
      <c r="C433" s="5">
        <v>2023.0</v>
      </c>
      <c r="D433" s="5">
        <v>9212.0</v>
      </c>
      <c r="E433" s="5">
        <v>677.0</v>
      </c>
    </row>
    <row r="434">
      <c r="A434" s="5">
        <v>122649.0</v>
      </c>
      <c r="B434" s="4" t="s">
        <v>1463</v>
      </c>
      <c r="C434" s="5">
        <v>2023.0</v>
      </c>
      <c r="D434" s="5">
        <v>156.0</v>
      </c>
      <c r="E434" s="5">
        <v>13.0</v>
      </c>
    </row>
    <row r="435">
      <c r="A435" s="5">
        <v>122658.0</v>
      </c>
      <c r="B435" s="4" t="s">
        <v>1464</v>
      </c>
      <c r="C435" s="5">
        <v>2023.0</v>
      </c>
      <c r="D435" s="5">
        <v>18226.0</v>
      </c>
      <c r="E435" s="5">
        <v>326.0</v>
      </c>
    </row>
    <row r="436">
      <c r="A436" s="5">
        <v>122685.0</v>
      </c>
      <c r="B436" s="4" t="s">
        <v>1465</v>
      </c>
      <c r="C436" s="5">
        <v>2023.0</v>
      </c>
      <c r="D436" s="5">
        <v>2369.0</v>
      </c>
      <c r="E436" s="5">
        <v>84.0</v>
      </c>
    </row>
    <row r="437">
      <c r="A437" s="5">
        <v>122694.0</v>
      </c>
      <c r="B437" s="4" t="s">
        <v>1466</v>
      </c>
      <c r="C437" s="5">
        <v>2023.0</v>
      </c>
      <c r="D437" s="5">
        <v>820.0</v>
      </c>
      <c r="E437" s="5">
        <v>43.0</v>
      </c>
    </row>
    <row r="438">
      <c r="A438" s="5">
        <v>122728.0</v>
      </c>
      <c r="B438" s="4" t="s">
        <v>1467</v>
      </c>
      <c r="C438" s="5">
        <v>2023.0</v>
      </c>
      <c r="D438" s="5">
        <v>1484.0</v>
      </c>
      <c r="E438" s="5">
        <v>96.0</v>
      </c>
    </row>
    <row r="439">
      <c r="A439" s="5">
        <v>122737.0</v>
      </c>
      <c r="B439" s="4" t="s">
        <v>1468</v>
      </c>
      <c r="C439" s="5">
        <v>2023.0</v>
      </c>
      <c r="D439" s="4"/>
      <c r="E439" s="5">
        <v>0.0</v>
      </c>
    </row>
    <row r="440">
      <c r="A440" s="5">
        <v>122746.0</v>
      </c>
      <c r="B440" s="4" t="s">
        <v>1469</v>
      </c>
      <c r="C440" s="5">
        <v>2023.0</v>
      </c>
      <c r="D440" s="5">
        <v>8400.0</v>
      </c>
      <c r="E440" s="5">
        <v>216.0</v>
      </c>
    </row>
    <row r="441">
      <c r="A441" s="5">
        <v>122755.0</v>
      </c>
      <c r="B441" s="4" t="s">
        <v>951</v>
      </c>
      <c r="C441" s="5">
        <v>2023.0</v>
      </c>
      <c r="D441" s="5">
        <v>36062.0</v>
      </c>
      <c r="E441" s="5">
        <v>1240.0</v>
      </c>
    </row>
    <row r="442">
      <c r="A442" s="5">
        <v>122782.0</v>
      </c>
      <c r="B442" s="4" t="s">
        <v>1470</v>
      </c>
      <c r="C442" s="5">
        <v>2023.0</v>
      </c>
      <c r="D442" s="4"/>
      <c r="E442" s="5">
        <v>2.0</v>
      </c>
    </row>
    <row r="443">
      <c r="A443" s="5">
        <v>122791.0</v>
      </c>
      <c r="B443" s="4" t="s">
        <v>1471</v>
      </c>
      <c r="C443" s="5">
        <v>2023.0</v>
      </c>
      <c r="D443" s="5">
        <v>9208.0</v>
      </c>
      <c r="E443" s="5">
        <v>220.0</v>
      </c>
    </row>
    <row r="444">
      <c r="A444" s="5">
        <v>122889.0</v>
      </c>
      <c r="B444" s="4" t="s">
        <v>271</v>
      </c>
      <c r="C444" s="5">
        <v>2023.0</v>
      </c>
      <c r="D444" s="5">
        <v>12345.0</v>
      </c>
      <c r="E444" s="5">
        <v>357.0</v>
      </c>
    </row>
    <row r="445">
      <c r="A445" s="5">
        <v>122931.0</v>
      </c>
      <c r="B445" s="4" t="s">
        <v>939</v>
      </c>
      <c r="C445" s="5">
        <v>2023.0</v>
      </c>
      <c r="D445" s="5">
        <v>9340.0</v>
      </c>
      <c r="E445" s="5">
        <v>771.0</v>
      </c>
    </row>
    <row r="446">
      <c r="A446" s="5">
        <v>122977.0</v>
      </c>
      <c r="B446" s="4" t="s">
        <v>1472</v>
      </c>
      <c r="C446" s="5">
        <v>2023.0</v>
      </c>
      <c r="D446" s="5">
        <v>23164.0</v>
      </c>
      <c r="E446" s="5">
        <v>633.0</v>
      </c>
    </row>
    <row r="447">
      <c r="A447" s="5">
        <v>123013.0</v>
      </c>
      <c r="B447" s="4" t="s">
        <v>1473</v>
      </c>
      <c r="C447" s="5">
        <v>2023.0</v>
      </c>
      <c r="D447" s="5">
        <v>16803.0</v>
      </c>
      <c r="E447" s="5">
        <v>548.0</v>
      </c>
    </row>
    <row r="448">
      <c r="A448" s="5">
        <v>123095.0</v>
      </c>
      <c r="B448" s="4" t="s">
        <v>731</v>
      </c>
      <c r="C448" s="5">
        <v>2023.0</v>
      </c>
      <c r="D448" s="5">
        <v>1055.0</v>
      </c>
      <c r="E448" s="5">
        <v>119.0</v>
      </c>
    </row>
    <row r="449">
      <c r="A449" s="5">
        <v>123165.0</v>
      </c>
      <c r="B449" s="4" t="s">
        <v>603</v>
      </c>
      <c r="C449" s="5">
        <v>2023.0</v>
      </c>
      <c r="D449" s="5">
        <v>1103.0</v>
      </c>
      <c r="E449" s="5">
        <v>113.0</v>
      </c>
    </row>
    <row r="450">
      <c r="A450" s="5">
        <v>123217.0</v>
      </c>
      <c r="B450" s="4" t="s">
        <v>1474</v>
      </c>
      <c r="C450" s="5">
        <v>2023.0</v>
      </c>
      <c r="D450" s="5">
        <v>13586.0</v>
      </c>
      <c r="E450" s="5">
        <v>309.0</v>
      </c>
    </row>
    <row r="451">
      <c r="A451" s="5">
        <v>123280.0</v>
      </c>
      <c r="B451" s="4" t="s">
        <v>1475</v>
      </c>
      <c r="C451" s="5">
        <v>2023.0</v>
      </c>
      <c r="D451" s="5">
        <v>20.0</v>
      </c>
      <c r="E451" s="5">
        <v>8.0</v>
      </c>
    </row>
    <row r="452">
      <c r="A452" s="5">
        <v>123299.0</v>
      </c>
      <c r="B452" s="4" t="s">
        <v>1476</v>
      </c>
      <c r="C452" s="5">
        <v>2023.0</v>
      </c>
      <c r="D452" s="5">
        <v>8081.0</v>
      </c>
      <c r="E452" s="5">
        <v>198.0</v>
      </c>
    </row>
    <row r="453">
      <c r="A453" s="5">
        <v>123341.0</v>
      </c>
      <c r="B453" s="4" t="s">
        <v>1477</v>
      </c>
      <c r="C453" s="5">
        <v>2023.0</v>
      </c>
      <c r="D453" s="5">
        <v>17420.0</v>
      </c>
      <c r="E453" s="5">
        <v>427.0</v>
      </c>
    </row>
    <row r="454">
      <c r="A454" s="5">
        <v>123350.0</v>
      </c>
      <c r="B454" s="4" t="s">
        <v>1478</v>
      </c>
      <c r="C454" s="5">
        <v>2023.0</v>
      </c>
      <c r="D454" s="5">
        <v>245.0</v>
      </c>
      <c r="E454" s="5">
        <v>6.0</v>
      </c>
    </row>
    <row r="455">
      <c r="A455" s="5">
        <v>123448.0</v>
      </c>
      <c r="B455" s="4" t="s">
        <v>1479</v>
      </c>
      <c r="C455" s="5">
        <v>2023.0</v>
      </c>
      <c r="D455" s="5">
        <v>364.0</v>
      </c>
      <c r="E455" s="5">
        <v>30.0</v>
      </c>
    </row>
    <row r="456">
      <c r="A456" s="5">
        <v>123457.0</v>
      </c>
      <c r="B456" s="4" t="s">
        <v>1480</v>
      </c>
      <c r="C456" s="5">
        <v>2023.0</v>
      </c>
      <c r="D456" s="5">
        <v>907.0</v>
      </c>
      <c r="E456" s="5">
        <v>60.0</v>
      </c>
    </row>
    <row r="457">
      <c r="A457" s="5">
        <v>123484.0</v>
      </c>
      <c r="B457" s="4" t="s">
        <v>1481</v>
      </c>
      <c r="C457" s="5">
        <v>2023.0</v>
      </c>
      <c r="D457" s="5">
        <v>1430.0</v>
      </c>
      <c r="E457" s="5">
        <v>59.0</v>
      </c>
    </row>
    <row r="458">
      <c r="A458" s="5">
        <v>123493.0</v>
      </c>
      <c r="B458" s="4" t="s">
        <v>1482</v>
      </c>
      <c r="C458" s="5">
        <v>2023.0</v>
      </c>
      <c r="D458" s="5">
        <v>90.0</v>
      </c>
      <c r="E458" s="5">
        <v>15.0</v>
      </c>
    </row>
    <row r="459">
      <c r="A459" s="5">
        <v>123509.0</v>
      </c>
      <c r="B459" s="4" t="s">
        <v>1483</v>
      </c>
      <c r="C459" s="5">
        <v>2023.0</v>
      </c>
      <c r="D459" s="5">
        <v>9428.0</v>
      </c>
      <c r="E459" s="5">
        <v>203.0</v>
      </c>
    </row>
    <row r="460">
      <c r="A460" s="5">
        <v>123527.0</v>
      </c>
      <c r="B460" s="4" t="s">
        <v>1484</v>
      </c>
      <c r="C460" s="5">
        <v>2023.0</v>
      </c>
      <c r="D460" s="5">
        <v>12982.0</v>
      </c>
      <c r="E460" s="5">
        <v>261.0</v>
      </c>
    </row>
    <row r="461">
      <c r="A461" s="5">
        <v>123554.0</v>
      </c>
      <c r="B461" s="4" t="s">
        <v>1485</v>
      </c>
      <c r="C461" s="5">
        <v>2023.0</v>
      </c>
      <c r="D461" s="5">
        <v>2775.0</v>
      </c>
      <c r="E461" s="5">
        <v>247.0</v>
      </c>
    </row>
    <row r="462">
      <c r="A462" s="5">
        <v>123563.0</v>
      </c>
      <c r="B462" s="4" t="s">
        <v>1486</v>
      </c>
      <c r="C462" s="5">
        <v>2023.0</v>
      </c>
      <c r="D462" s="5">
        <v>8868.0</v>
      </c>
      <c r="E462" s="5">
        <v>195.0</v>
      </c>
    </row>
    <row r="463">
      <c r="A463" s="5">
        <v>123572.0</v>
      </c>
      <c r="B463" s="4" t="s">
        <v>218</v>
      </c>
      <c r="C463" s="5">
        <v>2023.0</v>
      </c>
      <c r="D463" s="5">
        <v>5990.0</v>
      </c>
      <c r="E463" s="5">
        <v>304.0</v>
      </c>
    </row>
    <row r="464">
      <c r="A464" s="5">
        <v>123633.0</v>
      </c>
      <c r="B464" s="4" t="s">
        <v>1487</v>
      </c>
      <c r="C464" s="5">
        <v>2023.0</v>
      </c>
      <c r="D464" s="5">
        <v>234.0</v>
      </c>
      <c r="E464" s="5">
        <v>19.0</v>
      </c>
    </row>
    <row r="465">
      <c r="A465" s="5">
        <v>123642.0</v>
      </c>
      <c r="B465" s="4" t="s">
        <v>1488</v>
      </c>
      <c r="C465" s="5">
        <v>2023.0</v>
      </c>
      <c r="D465" s="5">
        <v>241.0</v>
      </c>
      <c r="E465" s="5">
        <v>7.0</v>
      </c>
    </row>
    <row r="466">
      <c r="A466" s="5">
        <v>123651.0</v>
      </c>
      <c r="B466" s="4" t="s">
        <v>1489</v>
      </c>
      <c r="C466" s="5">
        <v>2023.0</v>
      </c>
      <c r="D466" s="5">
        <v>2219.0</v>
      </c>
      <c r="E466" s="5">
        <v>123.0</v>
      </c>
    </row>
    <row r="467">
      <c r="A467" s="5">
        <v>123679.0</v>
      </c>
      <c r="B467" s="4" t="s">
        <v>1490</v>
      </c>
      <c r="C467" s="5">
        <v>2023.0</v>
      </c>
      <c r="D467" s="5">
        <v>202.0</v>
      </c>
      <c r="E467" s="5">
        <v>40.0</v>
      </c>
    </row>
    <row r="468">
      <c r="A468" s="5">
        <v>123800.0</v>
      </c>
      <c r="B468" s="4" t="s">
        <v>1491</v>
      </c>
      <c r="C468" s="5">
        <v>2023.0</v>
      </c>
      <c r="D468" s="5">
        <v>18469.0</v>
      </c>
      <c r="E468" s="5">
        <v>433.0</v>
      </c>
    </row>
    <row r="469">
      <c r="A469" s="5">
        <v>123916.0</v>
      </c>
      <c r="B469" s="4" t="s">
        <v>1492</v>
      </c>
      <c r="C469" s="5">
        <v>2023.0</v>
      </c>
      <c r="D469" s="5">
        <v>73.0</v>
      </c>
      <c r="E469" s="5">
        <v>22.0</v>
      </c>
    </row>
    <row r="470">
      <c r="A470" s="5">
        <v>123925.0</v>
      </c>
      <c r="B470" s="4" t="s">
        <v>347</v>
      </c>
      <c r="C470" s="5">
        <v>2023.0</v>
      </c>
      <c r="D470" s="4"/>
      <c r="E470" s="5">
        <v>61.0</v>
      </c>
    </row>
    <row r="471">
      <c r="A471" s="5">
        <v>123943.0</v>
      </c>
      <c r="B471" s="4" t="s">
        <v>1493</v>
      </c>
      <c r="C471" s="5">
        <v>2023.0</v>
      </c>
      <c r="D471" s="5">
        <v>686.0</v>
      </c>
      <c r="E471" s="5">
        <v>72.0</v>
      </c>
    </row>
    <row r="472">
      <c r="A472" s="5">
        <v>123952.0</v>
      </c>
      <c r="B472" s="4" t="s">
        <v>1494</v>
      </c>
      <c r="C472" s="5">
        <v>2023.0</v>
      </c>
      <c r="D472" s="5">
        <v>457.0</v>
      </c>
      <c r="E472" s="5">
        <v>51.0</v>
      </c>
    </row>
    <row r="473">
      <c r="A473" s="5">
        <v>123961.0</v>
      </c>
      <c r="B473" s="4" t="s">
        <v>1495</v>
      </c>
      <c r="C473" s="5">
        <v>2023.0</v>
      </c>
      <c r="D473" s="5">
        <v>47147.0</v>
      </c>
      <c r="E473" s="5">
        <v>2956.0</v>
      </c>
    </row>
    <row r="474">
      <c r="A474" s="5">
        <v>123970.0</v>
      </c>
      <c r="B474" s="4" t="s">
        <v>1496</v>
      </c>
      <c r="C474" s="5">
        <v>2023.0</v>
      </c>
      <c r="D474" s="5">
        <v>951.0</v>
      </c>
      <c r="E474" s="5">
        <v>98.0</v>
      </c>
    </row>
    <row r="475">
      <c r="A475" s="5">
        <v>124113.0</v>
      </c>
      <c r="B475" s="4" t="s">
        <v>664</v>
      </c>
      <c r="C475" s="5">
        <v>2023.0</v>
      </c>
      <c r="D475" s="5">
        <v>4135.0</v>
      </c>
      <c r="E475" s="5">
        <v>67.0</v>
      </c>
    </row>
    <row r="476">
      <c r="A476" s="5">
        <v>124283.0</v>
      </c>
      <c r="B476" s="4" t="s">
        <v>375</v>
      </c>
      <c r="C476" s="5">
        <v>2023.0</v>
      </c>
      <c r="D476" s="5">
        <v>175.0</v>
      </c>
      <c r="E476" s="5">
        <v>15.0</v>
      </c>
    </row>
    <row r="477">
      <c r="A477" s="5">
        <v>124292.0</v>
      </c>
      <c r="B477" s="4" t="s">
        <v>1497</v>
      </c>
      <c r="C477" s="5">
        <v>2023.0</v>
      </c>
      <c r="D477" s="5">
        <v>539.0</v>
      </c>
      <c r="E477" s="5">
        <v>50.0</v>
      </c>
    </row>
    <row r="478">
      <c r="A478" s="5">
        <v>124487.0</v>
      </c>
      <c r="B478" s="4" t="s">
        <v>1498</v>
      </c>
      <c r="C478" s="5">
        <v>2023.0</v>
      </c>
      <c r="D478" s="5">
        <v>91.0</v>
      </c>
      <c r="E478" s="5">
        <v>12.0</v>
      </c>
    </row>
    <row r="479">
      <c r="A479" s="5">
        <v>124557.0</v>
      </c>
      <c r="B479" s="4" t="s">
        <v>1499</v>
      </c>
      <c r="C479" s="5">
        <v>2023.0</v>
      </c>
      <c r="D479" s="4"/>
      <c r="E479" s="5">
        <v>271.0</v>
      </c>
    </row>
    <row r="480">
      <c r="A480" s="5">
        <v>124681.0</v>
      </c>
      <c r="B480" s="4" t="s">
        <v>1500</v>
      </c>
      <c r="C480" s="5">
        <v>2023.0</v>
      </c>
      <c r="D480" s="5">
        <v>1036.0</v>
      </c>
      <c r="E480" s="5">
        <v>22.0</v>
      </c>
    </row>
    <row r="481">
      <c r="A481" s="5">
        <v>124706.0</v>
      </c>
      <c r="B481" s="4" t="s">
        <v>1501</v>
      </c>
      <c r="C481" s="5">
        <v>2023.0</v>
      </c>
      <c r="D481" s="5">
        <v>260.0</v>
      </c>
      <c r="E481" s="5">
        <v>37.0</v>
      </c>
    </row>
    <row r="482">
      <c r="A482" s="5">
        <v>124937.0</v>
      </c>
      <c r="B482" s="4" t="s">
        <v>1502</v>
      </c>
      <c r="C482" s="5">
        <v>2023.0</v>
      </c>
      <c r="D482" s="5">
        <v>143.0</v>
      </c>
      <c r="E482" s="5">
        <v>23.0</v>
      </c>
    </row>
    <row r="483">
      <c r="A483" s="5">
        <v>125019.0</v>
      </c>
      <c r="B483" s="4" t="s">
        <v>1503</v>
      </c>
      <c r="C483" s="5">
        <v>2023.0</v>
      </c>
      <c r="D483" s="4"/>
      <c r="E483" s="5">
        <v>0.0</v>
      </c>
    </row>
    <row r="484">
      <c r="A484" s="5">
        <v>125028.0</v>
      </c>
      <c r="B484" s="4" t="s">
        <v>1504</v>
      </c>
      <c r="C484" s="5">
        <v>2023.0</v>
      </c>
      <c r="D484" s="5">
        <v>11367.0</v>
      </c>
      <c r="E484" s="5">
        <v>264.0</v>
      </c>
    </row>
    <row r="485">
      <c r="A485" s="5">
        <v>125037.0</v>
      </c>
      <c r="B485" s="4" t="s">
        <v>1505</v>
      </c>
      <c r="C485" s="5">
        <v>2023.0</v>
      </c>
      <c r="D485" s="5">
        <v>276.0</v>
      </c>
      <c r="E485" s="5">
        <v>13.0</v>
      </c>
    </row>
    <row r="486">
      <c r="A486" s="5">
        <v>125082.0</v>
      </c>
      <c r="B486" s="4" t="s">
        <v>1506</v>
      </c>
      <c r="C486" s="5">
        <v>2023.0</v>
      </c>
      <c r="D486" s="5">
        <v>80.0</v>
      </c>
      <c r="E486" s="5">
        <v>1.0</v>
      </c>
    </row>
    <row r="487">
      <c r="A487" s="5">
        <v>125091.0</v>
      </c>
      <c r="B487" s="4" t="s">
        <v>1507</v>
      </c>
      <c r="C487" s="5">
        <v>2023.0</v>
      </c>
      <c r="D487" s="5">
        <v>15372.0</v>
      </c>
      <c r="E487" s="5">
        <v>258.0</v>
      </c>
    </row>
    <row r="488">
      <c r="A488" s="5">
        <v>125170.0</v>
      </c>
      <c r="B488" s="4" t="s">
        <v>1508</v>
      </c>
      <c r="C488" s="5">
        <v>2023.0</v>
      </c>
      <c r="D488" s="5">
        <v>6547.0</v>
      </c>
      <c r="E488" s="5">
        <v>105.0</v>
      </c>
    </row>
    <row r="489">
      <c r="A489" s="5">
        <v>125222.0</v>
      </c>
      <c r="B489" s="4" t="s">
        <v>1509</v>
      </c>
      <c r="C489" s="5">
        <v>2023.0</v>
      </c>
      <c r="D489" s="4"/>
      <c r="E489" s="5">
        <v>0.0</v>
      </c>
    </row>
    <row r="490">
      <c r="A490" s="5">
        <v>125231.0</v>
      </c>
      <c r="B490" s="4" t="s">
        <v>1510</v>
      </c>
      <c r="C490" s="5">
        <v>2023.0</v>
      </c>
      <c r="D490" s="5">
        <v>44223.0</v>
      </c>
      <c r="E490" s="5">
        <v>1009.0</v>
      </c>
    </row>
    <row r="491">
      <c r="A491" s="5">
        <v>125310.0</v>
      </c>
      <c r="B491" s="4" t="s">
        <v>1511</v>
      </c>
      <c r="C491" s="5">
        <v>2023.0</v>
      </c>
      <c r="D491" s="5">
        <v>46.0</v>
      </c>
      <c r="E491" s="5">
        <v>1.0</v>
      </c>
    </row>
    <row r="492">
      <c r="A492" s="5">
        <v>125462.0</v>
      </c>
      <c r="B492" s="4" t="s">
        <v>1512</v>
      </c>
      <c r="C492" s="5">
        <v>2023.0</v>
      </c>
      <c r="D492" s="5">
        <v>3592.0</v>
      </c>
      <c r="E492" s="5">
        <v>57.0</v>
      </c>
    </row>
    <row r="493">
      <c r="A493" s="5">
        <v>125471.0</v>
      </c>
      <c r="B493" s="4" t="s">
        <v>561</v>
      </c>
      <c r="C493" s="5">
        <v>2023.0</v>
      </c>
      <c r="D493" s="5">
        <v>9299.0</v>
      </c>
      <c r="E493" s="5">
        <v>195.0</v>
      </c>
    </row>
    <row r="494">
      <c r="A494" s="5">
        <v>125499.0</v>
      </c>
      <c r="B494" s="4" t="s">
        <v>1513</v>
      </c>
      <c r="C494" s="5">
        <v>2023.0</v>
      </c>
      <c r="D494" s="5">
        <v>7272.0</v>
      </c>
      <c r="E494" s="5">
        <v>224.0</v>
      </c>
    </row>
    <row r="495">
      <c r="A495" s="5">
        <v>125532.0</v>
      </c>
      <c r="B495" s="4" t="s">
        <v>1514</v>
      </c>
      <c r="C495" s="5">
        <v>2023.0</v>
      </c>
      <c r="D495" s="5">
        <v>2288.0</v>
      </c>
      <c r="E495" s="5">
        <v>73.0</v>
      </c>
    </row>
    <row r="496">
      <c r="A496" s="5">
        <v>125718.0</v>
      </c>
      <c r="B496" s="4" t="s">
        <v>1515</v>
      </c>
      <c r="C496" s="5">
        <v>2023.0</v>
      </c>
      <c r="D496" s="5">
        <v>101.0</v>
      </c>
      <c r="E496" s="5">
        <v>13.0</v>
      </c>
    </row>
    <row r="497">
      <c r="A497" s="5">
        <v>125727.0</v>
      </c>
      <c r="B497" s="4" t="s">
        <v>1516</v>
      </c>
      <c r="C497" s="5">
        <v>2023.0</v>
      </c>
      <c r="D497" s="5">
        <v>1310.0</v>
      </c>
      <c r="E497" s="5">
        <v>123.0</v>
      </c>
    </row>
    <row r="498">
      <c r="A498" s="5">
        <v>125763.0</v>
      </c>
      <c r="B498" s="4" t="s">
        <v>1517</v>
      </c>
      <c r="C498" s="5">
        <v>2023.0</v>
      </c>
      <c r="D498" s="5">
        <v>859.0</v>
      </c>
      <c r="E498" s="5">
        <v>106.0</v>
      </c>
    </row>
    <row r="499">
      <c r="A499" s="5">
        <v>125897.0</v>
      </c>
      <c r="B499" s="4" t="s">
        <v>72</v>
      </c>
      <c r="C499" s="5">
        <v>2023.0</v>
      </c>
      <c r="D499" s="5">
        <v>898.0</v>
      </c>
      <c r="E499" s="5">
        <v>99.0</v>
      </c>
    </row>
    <row r="500">
      <c r="A500" s="5">
        <v>126012.0</v>
      </c>
      <c r="B500" s="4" t="s">
        <v>1518</v>
      </c>
      <c r="C500" s="5">
        <v>2023.0</v>
      </c>
      <c r="D500" s="5">
        <v>511.0</v>
      </c>
      <c r="E500" s="5">
        <v>40.0</v>
      </c>
    </row>
    <row r="501">
      <c r="A501" s="5">
        <v>126049.0</v>
      </c>
      <c r="B501" s="4" t="s">
        <v>1519</v>
      </c>
      <c r="C501" s="5">
        <v>2023.0</v>
      </c>
      <c r="D501" s="5">
        <v>244.0</v>
      </c>
      <c r="E501" s="5">
        <v>17.0</v>
      </c>
    </row>
    <row r="502">
      <c r="A502" s="5">
        <v>126076.0</v>
      </c>
      <c r="B502" s="4" t="s">
        <v>1520</v>
      </c>
      <c r="C502" s="5">
        <v>2023.0</v>
      </c>
      <c r="D502" s="5">
        <v>157.0</v>
      </c>
      <c r="E502" s="5">
        <v>9.0</v>
      </c>
    </row>
    <row r="503">
      <c r="A503" s="5">
        <v>126100.0</v>
      </c>
      <c r="B503" s="4" t="s">
        <v>1521</v>
      </c>
      <c r="C503" s="5">
        <v>2023.0</v>
      </c>
      <c r="D503" s="4"/>
      <c r="E503" s="5">
        <v>8.0</v>
      </c>
    </row>
    <row r="504">
      <c r="A504" s="5">
        <v>126119.0</v>
      </c>
      <c r="B504" s="4" t="s">
        <v>251</v>
      </c>
      <c r="C504" s="5">
        <v>2023.0</v>
      </c>
      <c r="D504" s="5">
        <v>5735.0</v>
      </c>
      <c r="E504" s="5">
        <v>118.0</v>
      </c>
    </row>
    <row r="505">
      <c r="A505" s="5">
        <v>126182.0</v>
      </c>
      <c r="B505" s="4" t="s">
        <v>1522</v>
      </c>
      <c r="C505" s="5">
        <v>2023.0</v>
      </c>
      <c r="D505" s="5">
        <v>2950.0</v>
      </c>
      <c r="E505" s="5">
        <v>154.0</v>
      </c>
    </row>
    <row r="506">
      <c r="A506" s="5">
        <v>126207.0</v>
      </c>
      <c r="B506" s="4" t="s">
        <v>1523</v>
      </c>
      <c r="C506" s="5">
        <v>2023.0</v>
      </c>
      <c r="D506" s="5">
        <v>7529.0</v>
      </c>
      <c r="E506" s="5">
        <v>211.0</v>
      </c>
    </row>
    <row r="507">
      <c r="A507" s="5">
        <v>126289.0</v>
      </c>
      <c r="B507" s="4" t="s">
        <v>1524</v>
      </c>
      <c r="C507" s="5">
        <v>2023.0</v>
      </c>
      <c r="D507" s="5">
        <v>13978.0</v>
      </c>
      <c r="E507" s="5">
        <v>253.0</v>
      </c>
    </row>
    <row r="508">
      <c r="A508" s="5">
        <v>126359.0</v>
      </c>
      <c r="B508" s="4" t="s">
        <v>1525</v>
      </c>
      <c r="C508" s="5">
        <v>2023.0</v>
      </c>
      <c r="D508" s="5">
        <v>161.0</v>
      </c>
      <c r="E508" s="5">
        <v>9.0</v>
      </c>
    </row>
    <row r="509">
      <c r="A509" s="5">
        <v>126562.0</v>
      </c>
      <c r="B509" s="4" t="s">
        <v>1526</v>
      </c>
      <c r="C509" s="5">
        <v>2023.0</v>
      </c>
      <c r="D509" s="5">
        <v>23409.0</v>
      </c>
      <c r="E509" s="5">
        <v>5548.0</v>
      </c>
    </row>
    <row r="510">
      <c r="A510" s="5">
        <v>126580.0</v>
      </c>
      <c r="B510" s="4" t="s">
        <v>1527</v>
      </c>
      <c r="C510" s="5">
        <v>2023.0</v>
      </c>
      <c r="D510" s="5">
        <v>11213.0</v>
      </c>
      <c r="E510" s="5">
        <v>578.0</v>
      </c>
    </row>
    <row r="511">
      <c r="A511" s="5">
        <v>126605.0</v>
      </c>
      <c r="B511" s="4" t="s">
        <v>1528</v>
      </c>
      <c r="C511" s="5">
        <v>2023.0</v>
      </c>
      <c r="D511" s="5">
        <v>321.0</v>
      </c>
      <c r="E511" s="5">
        <v>23.0</v>
      </c>
    </row>
    <row r="512">
      <c r="A512" s="5">
        <v>126614.0</v>
      </c>
      <c r="B512" s="4" t="s">
        <v>1529</v>
      </c>
      <c r="C512" s="5">
        <v>2023.0</v>
      </c>
      <c r="D512" s="5">
        <v>41432.0</v>
      </c>
      <c r="E512" s="5">
        <v>1937.0</v>
      </c>
    </row>
    <row r="513">
      <c r="A513" s="5">
        <v>126669.0</v>
      </c>
      <c r="B513" s="4" t="s">
        <v>1530</v>
      </c>
      <c r="C513" s="5">
        <v>2023.0</v>
      </c>
      <c r="D513" s="5">
        <v>8254.0</v>
      </c>
      <c r="E513" s="5">
        <v>289.0</v>
      </c>
    </row>
    <row r="514">
      <c r="A514" s="5">
        <v>126678.0</v>
      </c>
      <c r="B514" s="4" t="s">
        <v>1021</v>
      </c>
      <c r="C514" s="5">
        <v>2023.0</v>
      </c>
      <c r="D514" s="5">
        <v>2173.0</v>
      </c>
      <c r="E514" s="5">
        <v>244.0</v>
      </c>
    </row>
    <row r="515">
      <c r="A515" s="5">
        <v>126687.0</v>
      </c>
      <c r="B515" s="4" t="s">
        <v>1531</v>
      </c>
      <c r="C515" s="5">
        <v>2023.0</v>
      </c>
      <c r="D515" s="5">
        <v>196.0</v>
      </c>
      <c r="E515" s="5">
        <v>30.0</v>
      </c>
    </row>
    <row r="516">
      <c r="A516" s="5">
        <v>126711.0</v>
      </c>
      <c r="B516" s="4" t="s">
        <v>1532</v>
      </c>
      <c r="C516" s="5">
        <v>2023.0</v>
      </c>
      <c r="D516" s="5">
        <v>5673.0</v>
      </c>
      <c r="E516" s="5">
        <v>262.0</v>
      </c>
    </row>
    <row r="517">
      <c r="A517" s="5">
        <v>126748.0</v>
      </c>
      <c r="B517" s="4" t="s">
        <v>1533</v>
      </c>
      <c r="C517" s="5">
        <v>2023.0</v>
      </c>
      <c r="D517" s="5">
        <v>1256.0</v>
      </c>
      <c r="E517" s="5">
        <v>40.0</v>
      </c>
    </row>
    <row r="518">
      <c r="A518" s="5">
        <v>126775.0</v>
      </c>
      <c r="B518" s="4" t="s">
        <v>1534</v>
      </c>
      <c r="C518" s="5">
        <v>2023.0</v>
      </c>
      <c r="D518" s="5">
        <v>7599.0</v>
      </c>
      <c r="E518" s="5">
        <v>382.0</v>
      </c>
    </row>
    <row r="519">
      <c r="A519" s="5">
        <v>126784.0</v>
      </c>
      <c r="B519" s="4" t="s">
        <v>1535</v>
      </c>
      <c r="C519" s="5">
        <v>2023.0</v>
      </c>
      <c r="D519" s="5">
        <v>108.0</v>
      </c>
      <c r="E519" s="5">
        <v>7.0</v>
      </c>
    </row>
    <row r="520">
      <c r="A520" s="5">
        <v>126818.0</v>
      </c>
      <c r="B520" s="4" t="s">
        <v>1536</v>
      </c>
      <c r="C520" s="5">
        <v>2023.0</v>
      </c>
      <c r="D520" s="5">
        <v>33500.0</v>
      </c>
      <c r="E520" s="5">
        <v>1914.0</v>
      </c>
    </row>
    <row r="521">
      <c r="A521" s="5">
        <v>126827.0</v>
      </c>
      <c r="B521" s="4" t="s">
        <v>1537</v>
      </c>
      <c r="C521" s="5">
        <v>2023.0</v>
      </c>
      <c r="D521" s="5">
        <v>28852.0</v>
      </c>
      <c r="E521" s="5">
        <v>460.0</v>
      </c>
    </row>
    <row r="522">
      <c r="A522" s="5">
        <v>126863.0</v>
      </c>
      <c r="B522" s="4" t="s">
        <v>1538</v>
      </c>
      <c r="C522" s="5">
        <v>2023.0</v>
      </c>
      <c r="D522" s="5">
        <v>8684.0</v>
      </c>
      <c r="E522" s="5">
        <v>109.0</v>
      </c>
    </row>
    <row r="523">
      <c r="A523" s="5">
        <v>126915.0</v>
      </c>
      <c r="B523" s="4" t="s">
        <v>1539</v>
      </c>
      <c r="C523" s="5">
        <v>2023.0</v>
      </c>
      <c r="D523" s="5">
        <v>247.0</v>
      </c>
      <c r="E523" s="5">
        <v>0.0</v>
      </c>
    </row>
    <row r="524">
      <c r="A524" s="5">
        <v>126942.0</v>
      </c>
      <c r="B524" s="4" t="s">
        <v>1540</v>
      </c>
      <c r="C524" s="5">
        <v>2023.0</v>
      </c>
      <c r="D524" s="5">
        <v>7715.0</v>
      </c>
      <c r="E524" s="5">
        <v>178.0</v>
      </c>
    </row>
    <row r="525">
      <c r="A525" s="5">
        <v>126951.0</v>
      </c>
      <c r="B525" s="4" t="s">
        <v>1541</v>
      </c>
      <c r="C525" s="5">
        <v>2023.0</v>
      </c>
      <c r="D525" s="5">
        <v>1104.0</v>
      </c>
      <c r="E525" s="5">
        <v>74.0</v>
      </c>
    </row>
    <row r="526">
      <c r="A526" s="5">
        <v>126979.0</v>
      </c>
      <c r="B526" s="4" t="s">
        <v>1542</v>
      </c>
      <c r="C526" s="5">
        <v>2023.0</v>
      </c>
      <c r="D526" s="5">
        <v>837.0</v>
      </c>
      <c r="E526" s="5">
        <v>51.0</v>
      </c>
    </row>
    <row r="527">
      <c r="A527" s="5">
        <v>127060.0</v>
      </c>
      <c r="B527" s="4" t="s">
        <v>373</v>
      </c>
      <c r="C527" s="5">
        <v>2023.0</v>
      </c>
      <c r="D527" s="5">
        <v>13387.0</v>
      </c>
      <c r="E527" s="5">
        <v>1017.0</v>
      </c>
    </row>
    <row r="528">
      <c r="A528" s="5">
        <v>127158.0</v>
      </c>
      <c r="B528" s="4" t="s">
        <v>1543</v>
      </c>
      <c r="C528" s="5">
        <v>2023.0</v>
      </c>
      <c r="D528" s="5">
        <v>5914.0</v>
      </c>
      <c r="E528" s="5">
        <v>39.0</v>
      </c>
    </row>
    <row r="529">
      <c r="A529" s="5">
        <v>127185.0</v>
      </c>
      <c r="B529" s="4" t="s">
        <v>1544</v>
      </c>
      <c r="C529" s="5">
        <v>2023.0</v>
      </c>
      <c r="D529" s="5">
        <v>3413.0</v>
      </c>
      <c r="E529" s="5">
        <v>239.0</v>
      </c>
    </row>
    <row r="530">
      <c r="A530" s="5">
        <v>127200.0</v>
      </c>
      <c r="B530" s="4" t="s">
        <v>1545</v>
      </c>
      <c r="C530" s="5">
        <v>2023.0</v>
      </c>
      <c r="D530" s="5">
        <v>21096.0</v>
      </c>
      <c r="E530" s="5">
        <v>497.0</v>
      </c>
    </row>
    <row r="531">
      <c r="A531" s="5">
        <v>127273.0</v>
      </c>
      <c r="B531" s="4" t="s">
        <v>1546</v>
      </c>
      <c r="C531" s="5">
        <v>2023.0</v>
      </c>
      <c r="D531" s="5">
        <v>172.0</v>
      </c>
      <c r="E531" s="5">
        <v>17.0</v>
      </c>
    </row>
    <row r="532">
      <c r="A532" s="5">
        <v>127316.0</v>
      </c>
      <c r="B532" s="4" t="s">
        <v>1547</v>
      </c>
      <c r="C532" s="5">
        <v>2023.0</v>
      </c>
      <c r="D532" s="5">
        <v>307.0</v>
      </c>
      <c r="E532" s="5">
        <v>14.0</v>
      </c>
    </row>
    <row r="533">
      <c r="A533" s="5">
        <v>127389.0</v>
      </c>
      <c r="B533" s="4" t="s">
        <v>1548</v>
      </c>
      <c r="C533" s="5">
        <v>2023.0</v>
      </c>
      <c r="D533" s="5">
        <v>711.0</v>
      </c>
      <c r="E533" s="5">
        <v>34.0</v>
      </c>
    </row>
    <row r="534">
      <c r="A534" s="5">
        <v>127556.0</v>
      </c>
      <c r="B534" s="4" t="s">
        <v>1549</v>
      </c>
      <c r="C534" s="5">
        <v>2023.0</v>
      </c>
      <c r="D534" s="5">
        <v>8995.0</v>
      </c>
      <c r="E534" s="5">
        <v>427.0</v>
      </c>
    </row>
    <row r="535">
      <c r="A535" s="5">
        <v>127565.0</v>
      </c>
      <c r="B535" s="4" t="s">
        <v>225</v>
      </c>
      <c r="C535" s="5">
        <v>2023.0</v>
      </c>
      <c r="D535" s="5">
        <v>17593.0</v>
      </c>
      <c r="E535" s="5">
        <v>870.0</v>
      </c>
    </row>
    <row r="536">
      <c r="A536" s="5">
        <v>127617.0</v>
      </c>
      <c r="B536" s="4" t="s">
        <v>1550</v>
      </c>
      <c r="C536" s="5">
        <v>2023.0</v>
      </c>
      <c r="D536" s="5">
        <v>1506.0</v>
      </c>
      <c r="E536" s="5">
        <v>56.0</v>
      </c>
    </row>
    <row r="537">
      <c r="A537" s="5">
        <v>127653.0</v>
      </c>
      <c r="B537" s="4" t="s">
        <v>555</v>
      </c>
      <c r="C537" s="5">
        <v>2023.0</v>
      </c>
      <c r="D537" s="5">
        <v>1117.0</v>
      </c>
      <c r="E537" s="5">
        <v>116.0</v>
      </c>
    </row>
    <row r="538">
      <c r="A538" s="5">
        <v>127714.0</v>
      </c>
      <c r="B538" s="4" t="s">
        <v>1551</v>
      </c>
      <c r="C538" s="5">
        <v>2023.0</v>
      </c>
      <c r="D538" s="5">
        <v>584.0</v>
      </c>
      <c r="E538" s="5">
        <v>36.0</v>
      </c>
    </row>
    <row r="539">
      <c r="A539" s="5">
        <v>127732.0</v>
      </c>
      <c r="B539" s="4" t="s">
        <v>1552</v>
      </c>
      <c r="C539" s="5">
        <v>2023.0</v>
      </c>
      <c r="D539" s="5">
        <v>1502.0</v>
      </c>
      <c r="E539" s="5">
        <v>50.0</v>
      </c>
    </row>
    <row r="540">
      <c r="A540" s="5">
        <v>127741.0</v>
      </c>
      <c r="B540" s="4" t="s">
        <v>1553</v>
      </c>
      <c r="C540" s="5">
        <v>2023.0</v>
      </c>
      <c r="D540" s="5">
        <v>9067.0</v>
      </c>
      <c r="E540" s="5">
        <v>486.0</v>
      </c>
    </row>
    <row r="541">
      <c r="A541" s="5">
        <v>127778.0</v>
      </c>
      <c r="B541" s="4" t="s">
        <v>1554</v>
      </c>
      <c r="C541" s="5">
        <v>2023.0</v>
      </c>
      <c r="D541" s="5">
        <v>972.0</v>
      </c>
      <c r="E541" s="5">
        <v>45.0</v>
      </c>
    </row>
    <row r="542">
      <c r="A542" s="5">
        <v>127820.0</v>
      </c>
      <c r="B542" s="4" t="s">
        <v>1555</v>
      </c>
      <c r="C542" s="5">
        <v>2023.0</v>
      </c>
      <c r="D542" s="5">
        <v>12388.0</v>
      </c>
      <c r="E542" s="5">
        <v>331.0</v>
      </c>
    </row>
    <row r="543">
      <c r="A543" s="5">
        <v>127884.0</v>
      </c>
      <c r="B543" s="4" t="s">
        <v>1556</v>
      </c>
      <c r="C543" s="5">
        <v>2023.0</v>
      </c>
      <c r="D543" s="5">
        <v>6767.0</v>
      </c>
      <c r="E543" s="5">
        <v>179.0</v>
      </c>
    </row>
    <row r="544">
      <c r="A544" s="5">
        <v>127909.0</v>
      </c>
      <c r="B544" s="4" t="s">
        <v>1557</v>
      </c>
      <c r="C544" s="5">
        <v>2023.0</v>
      </c>
      <c r="D544" s="5">
        <v>7382.0</v>
      </c>
      <c r="E544" s="5">
        <v>154.0</v>
      </c>
    </row>
    <row r="545">
      <c r="A545" s="5">
        <v>127918.0</v>
      </c>
      <c r="B545" s="4" t="s">
        <v>23</v>
      </c>
      <c r="C545" s="5">
        <v>2023.0</v>
      </c>
      <c r="D545" s="5">
        <v>4631.0</v>
      </c>
      <c r="E545" s="5">
        <v>429.0</v>
      </c>
    </row>
    <row r="546">
      <c r="A546" s="5">
        <v>127945.0</v>
      </c>
      <c r="B546" s="4" t="s">
        <v>1558</v>
      </c>
      <c r="C546" s="5">
        <v>2023.0</v>
      </c>
      <c r="D546" s="5">
        <v>1888.0</v>
      </c>
      <c r="E546" s="5">
        <v>110.0</v>
      </c>
    </row>
    <row r="547">
      <c r="A547" s="5">
        <v>127954.0</v>
      </c>
      <c r="B547" s="4" t="s">
        <v>1559</v>
      </c>
      <c r="C547" s="5">
        <v>2023.0</v>
      </c>
      <c r="D547" s="5">
        <v>31.0</v>
      </c>
      <c r="E547" s="5">
        <v>0.0</v>
      </c>
    </row>
    <row r="548">
      <c r="A548" s="5">
        <v>128106.0</v>
      </c>
      <c r="B548" s="4" t="s">
        <v>1560</v>
      </c>
      <c r="C548" s="5">
        <v>2023.0</v>
      </c>
      <c r="D548" s="5">
        <v>6691.0</v>
      </c>
      <c r="E548" s="5">
        <v>241.0</v>
      </c>
    </row>
    <row r="549">
      <c r="A549" s="5">
        <v>128151.0</v>
      </c>
      <c r="B549" s="4" t="s">
        <v>1561</v>
      </c>
      <c r="C549" s="5">
        <v>2023.0</v>
      </c>
      <c r="D549" s="5">
        <v>1025.0</v>
      </c>
      <c r="E549" s="5">
        <v>59.0</v>
      </c>
    </row>
    <row r="550">
      <c r="A550" s="5">
        <v>128179.0</v>
      </c>
      <c r="B550" s="4" t="s">
        <v>1562</v>
      </c>
      <c r="C550" s="5">
        <v>2023.0</v>
      </c>
      <c r="D550" s="5">
        <v>816.0</v>
      </c>
      <c r="E550" s="5">
        <v>24.0</v>
      </c>
    </row>
    <row r="551">
      <c r="A551" s="5">
        <v>128188.0</v>
      </c>
      <c r="B551" s="4" t="s">
        <v>1563</v>
      </c>
      <c r="C551" s="5">
        <v>2023.0</v>
      </c>
      <c r="D551" s="5">
        <v>1160.0</v>
      </c>
      <c r="E551" s="5">
        <v>64.0</v>
      </c>
    </row>
    <row r="552">
      <c r="A552" s="5">
        <v>128258.0</v>
      </c>
      <c r="B552" s="4" t="s">
        <v>1564</v>
      </c>
      <c r="C552" s="5">
        <v>2023.0</v>
      </c>
      <c r="D552" s="5">
        <v>1636.0</v>
      </c>
      <c r="E552" s="5">
        <v>60.0</v>
      </c>
    </row>
    <row r="553">
      <c r="A553" s="5">
        <v>128300.0</v>
      </c>
      <c r="B553" s="4" t="s">
        <v>1565</v>
      </c>
      <c r="C553" s="5">
        <v>2023.0</v>
      </c>
      <c r="D553" s="4"/>
      <c r="E553" s="5">
        <v>0.0</v>
      </c>
    </row>
    <row r="554">
      <c r="A554" s="5">
        <v>128328.0</v>
      </c>
      <c r="B554" s="4" t="s">
        <v>1566</v>
      </c>
      <c r="C554" s="5">
        <v>2023.0</v>
      </c>
      <c r="D554" s="5">
        <v>4124.0</v>
      </c>
      <c r="E554" s="5">
        <v>224.0</v>
      </c>
    </row>
    <row r="555">
      <c r="A555" s="5">
        <v>128337.0</v>
      </c>
      <c r="B555" s="4" t="s">
        <v>1567</v>
      </c>
      <c r="C555" s="5">
        <v>2023.0</v>
      </c>
      <c r="D555" s="5">
        <v>104.0</v>
      </c>
      <c r="E555" s="5">
        <v>5.0</v>
      </c>
    </row>
    <row r="556">
      <c r="A556" s="5">
        <v>128391.0</v>
      </c>
      <c r="B556" s="4" t="s">
        <v>1568</v>
      </c>
      <c r="C556" s="5">
        <v>2023.0</v>
      </c>
      <c r="D556" s="5">
        <v>4053.0</v>
      </c>
      <c r="E556" s="5">
        <v>165.0</v>
      </c>
    </row>
    <row r="557">
      <c r="A557" s="5">
        <v>128498.0</v>
      </c>
      <c r="B557" s="4" t="s">
        <v>1569</v>
      </c>
      <c r="C557" s="5">
        <v>2023.0</v>
      </c>
      <c r="D557" s="5">
        <v>1161.0</v>
      </c>
      <c r="E557" s="5">
        <v>68.0</v>
      </c>
    </row>
    <row r="558">
      <c r="A558" s="5">
        <v>128577.0</v>
      </c>
      <c r="B558" s="4" t="s">
        <v>1570</v>
      </c>
      <c r="C558" s="5">
        <v>2023.0</v>
      </c>
      <c r="D558" s="4"/>
      <c r="E558" s="4"/>
    </row>
    <row r="559">
      <c r="A559" s="5">
        <v>128586.0</v>
      </c>
      <c r="B559" s="4" t="s">
        <v>1571</v>
      </c>
      <c r="C559" s="5">
        <v>2023.0</v>
      </c>
      <c r="D559" s="5">
        <v>50.0</v>
      </c>
      <c r="E559" s="5">
        <v>5.0</v>
      </c>
    </row>
    <row r="560">
      <c r="A560" s="5">
        <v>128744.0</v>
      </c>
      <c r="B560" s="4" t="s">
        <v>1572</v>
      </c>
      <c r="C560" s="5">
        <v>2023.0</v>
      </c>
      <c r="D560" s="5">
        <v>4103.0</v>
      </c>
      <c r="E560" s="5">
        <v>240.0</v>
      </c>
    </row>
    <row r="561">
      <c r="A561" s="5">
        <v>128771.0</v>
      </c>
      <c r="B561" s="4" t="s">
        <v>1573</v>
      </c>
      <c r="C561" s="5">
        <v>2023.0</v>
      </c>
      <c r="D561" s="5">
        <v>9712.0</v>
      </c>
      <c r="E561" s="5">
        <v>562.0</v>
      </c>
    </row>
    <row r="562">
      <c r="A562" s="5">
        <v>128780.0</v>
      </c>
      <c r="B562" s="4" t="s">
        <v>1574</v>
      </c>
      <c r="C562" s="5">
        <v>2023.0</v>
      </c>
      <c r="D562" s="5">
        <v>1766.0</v>
      </c>
      <c r="E562" s="5">
        <v>56.0</v>
      </c>
    </row>
    <row r="563">
      <c r="A563" s="5">
        <v>128896.0</v>
      </c>
      <c r="B563" s="4" t="s">
        <v>1575</v>
      </c>
      <c r="C563" s="5">
        <v>2023.0</v>
      </c>
      <c r="D563" s="5">
        <v>220.0</v>
      </c>
      <c r="E563" s="5">
        <v>12.0</v>
      </c>
    </row>
    <row r="564">
      <c r="A564" s="5">
        <v>128902.0</v>
      </c>
      <c r="B564" s="4" t="s">
        <v>160</v>
      </c>
      <c r="C564" s="5">
        <v>2023.0</v>
      </c>
      <c r="D564" s="5">
        <v>1995.0</v>
      </c>
      <c r="E564" s="5">
        <v>237.0</v>
      </c>
    </row>
    <row r="565">
      <c r="A565" s="5">
        <v>129002.0</v>
      </c>
      <c r="B565" s="4" t="s">
        <v>1576</v>
      </c>
      <c r="C565" s="5">
        <v>2023.0</v>
      </c>
      <c r="D565" s="5">
        <v>333.0</v>
      </c>
      <c r="E565" s="5">
        <v>26.0</v>
      </c>
    </row>
    <row r="566">
      <c r="A566" s="5">
        <v>129020.0</v>
      </c>
      <c r="B566" s="4" t="s">
        <v>1577</v>
      </c>
      <c r="C566" s="5">
        <v>2023.0</v>
      </c>
      <c r="D566" s="5">
        <v>27364.0</v>
      </c>
      <c r="E566" s="5">
        <v>2399.0</v>
      </c>
    </row>
    <row r="567">
      <c r="A567" s="5">
        <v>129154.0</v>
      </c>
      <c r="B567" s="4" t="s">
        <v>1578</v>
      </c>
      <c r="C567" s="5">
        <v>2023.0</v>
      </c>
      <c r="D567" s="5">
        <v>3034.0</v>
      </c>
      <c r="E567" s="5">
        <v>147.0</v>
      </c>
    </row>
    <row r="568">
      <c r="A568" s="5">
        <v>129181.0</v>
      </c>
      <c r="B568" s="4" t="s">
        <v>1579</v>
      </c>
      <c r="C568" s="5">
        <v>2023.0</v>
      </c>
      <c r="D568" s="5">
        <v>971.0</v>
      </c>
      <c r="E568" s="5">
        <v>35.0</v>
      </c>
    </row>
    <row r="569">
      <c r="A569" s="5">
        <v>129215.0</v>
      </c>
      <c r="B569" s="4" t="s">
        <v>454</v>
      </c>
      <c r="C569" s="5">
        <v>2023.0</v>
      </c>
      <c r="D569" s="5">
        <v>3979.0</v>
      </c>
      <c r="E569" s="5">
        <v>228.0</v>
      </c>
    </row>
    <row r="570">
      <c r="A570" s="5">
        <v>129242.0</v>
      </c>
      <c r="B570" s="4" t="s">
        <v>1580</v>
      </c>
      <c r="C570" s="5">
        <v>2023.0</v>
      </c>
      <c r="D570" s="5">
        <v>6289.0</v>
      </c>
      <c r="E570" s="5">
        <v>483.0</v>
      </c>
    </row>
    <row r="571">
      <c r="A571" s="5">
        <v>129349.0</v>
      </c>
      <c r="B571" s="4" t="s">
        <v>1581</v>
      </c>
      <c r="C571" s="5">
        <v>2023.0</v>
      </c>
      <c r="D571" s="5">
        <v>191.0</v>
      </c>
      <c r="E571" s="5">
        <v>15.0</v>
      </c>
    </row>
    <row r="572">
      <c r="A572" s="5">
        <v>129367.0</v>
      </c>
      <c r="B572" s="4" t="s">
        <v>581</v>
      </c>
      <c r="C572" s="5">
        <v>2023.0</v>
      </c>
      <c r="D572" s="5">
        <v>34991.0</v>
      </c>
      <c r="E572" s="5">
        <v>1472.0</v>
      </c>
    </row>
    <row r="573">
      <c r="A573" s="5">
        <v>129428.0</v>
      </c>
      <c r="B573" s="4" t="s">
        <v>1582</v>
      </c>
      <c r="C573" s="5">
        <v>2023.0</v>
      </c>
      <c r="D573" s="5">
        <v>144.0</v>
      </c>
      <c r="E573" s="5">
        <v>11.0</v>
      </c>
    </row>
    <row r="574">
      <c r="A574" s="5">
        <v>129482.0</v>
      </c>
      <c r="B574" s="4" t="s">
        <v>1583</v>
      </c>
      <c r="C574" s="5">
        <v>2023.0</v>
      </c>
      <c r="D574" s="5">
        <v>396.0</v>
      </c>
      <c r="E574" s="5">
        <v>16.0</v>
      </c>
    </row>
    <row r="575">
      <c r="A575" s="5">
        <v>129491.0</v>
      </c>
      <c r="B575" s="4" t="s">
        <v>1584</v>
      </c>
      <c r="C575" s="5">
        <v>2023.0</v>
      </c>
      <c r="D575" s="5">
        <v>103.0</v>
      </c>
      <c r="E575" s="5">
        <v>16.0</v>
      </c>
    </row>
    <row r="576">
      <c r="A576" s="5">
        <v>129525.0</v>
      </c>
      <c r="B576" s="4" t="s">
        <v>1585</v>
      </c>
      <c r="C576" s="5">
        <v>2023.0</v>
      </c>
      <c r="D576" s="5">
        <v>5913.0</v>
      </c>
      <c r="E576" s="5">
        <v>446.0</v>
      </c>
    </row>
    <row r="577">
      <c r="A577" s="5">
        <v>129534.0</v>
      </c>
      <c r="B577" s="4" t="s">
        <v>1586</v>
      </c>
      <c r="C577" s="5">
        <v>2023.0</v>
      </c>
      <c r="D577" s="5">
        <v>709.0</v>
      </c>
      <c r="E577" s="5">
        <v>7.0</v>
      </c>
    </row>
    <row r="578">
      <c r="A578" s="5">
        <v>129543.0</v>
      </c>
      <c r="B578" s="4" t="s">
        <v>1587</v>
      </c>
      <c r="C578" s="5">
        <v>2023.0</v>
      </c>
      <c r="D578" s="4"/>
      <c r="E578" s="4"/>
    </row>
    <row r="579">
      <c r="A579" s="5">
        <v>129695.0</v>
      </c>
      <c r="B579" s="4" t="s">
        <v>1588</v>
      </c>
      <c r="C579" s="5">
        <v>2023.0</v>
      </c>
      <c r="D579" s="4"/>
      <c r="E579" s="4"/>
    </row>
    <row r="580">
      <c r="A580" s="5">
        <v>129729.0</v>
      </c>
      <c r="B580" s="4" t="s">
        <v>1589</v>
      </c>
      <c r="C580" s="5">
        <v>2023.0</v>
      </c>
      <c r="D580" s="4"/>
      <c r="E580" s="4"/>
    </row>
    <row r="581">
      <c r="A581" s="5">
        <v>129756.0</v>
      </c>
      <c r="B581" s="4" t="s">
        <v>1590</v>
      </c>
      <c r="C581" s="5">
        <v>2023.0</v>
      </c>
      <c r="D581" s="4"/>
      <c r="E581" s="4"/>
    </row>
    <row r="582">
      <c r="A582" s="5">
        <v>129774.0</v>
      </c>
      <c r="B582" s="4" t="s">
        <v>1591</v>
      </c>
      <c r="C582" s="5">
        <v>2023.0</v>
      </c>
      <c r="D582" s="5">
        <v>500.0</v>
      </c>
      <c r="E582" s="5">
        <v>20.0</v>
      </c>
    </row>
    <row r="583">
      <c r="A583" s="5">
        <v>129808.0</v>
      </c>
      <c r="B583" s="4" t="s">
        <v>1592</v>
      </c>
      <c r="C583" s="5">
        <v>2023.0</v>
      </c>
      <c r="D583" s="4"/>
      <c r="E583" s="4"/>
    </row>
    <row r="584">
      <c r="A584" s="5">
        <v>129923.0</v>
      </c>
      <c r="B584" s="4" t="s">
        <v>1593</v>
      </c>
      <c r="C584" s="5">
        <v>2023.0</v>
      </c>
      <c r="D584" s="5">
        <v>783.0</v>
      </c>
      <c r="E584" s="5">
        <v>36.0</v>
      </c>
    </row>
    <row r="585">
      <c r="A585" s="5">
        <v>129932.0</v>
      </c>
      <c r="B585" s="4" t="s">
        <v>1594</v>
      </c>
      <c r="C585" s="5">
        <v>2023.0</v>
      </c>
      <c r="D585" s="5">
        <v>293.0</v>
      </c>
      <c r="E585" s="5">
        <v>25.0</v>
      </c>
    </row>
    <row r="586">
      <c r="A586" s="5">
        <v>129941.0</v>
      </c>
      <c r="B586" s="4" t="s">
        <v>1595</v>
      </c>
      <c r="C586" s="5">
        <v>2023.0</v>
      </c>
      <c r="D586" s="5">
        <v>9830.0</v>
      </c>
      <c r="E586" s="5">
        <v>444.0</v>
      </c>
    </row>
    <row r="587">
      <c r="A587" s="5">
        <v>130004.0</v>
      </c>
      <c r="B587" s="4" t="s">
        <v>1596</v>
      </c>
      <c r="C587" s="5">
        <v>2023.0</v>
      </c>
      <c r="D587" s="4"/>
      <c r="E587" s="4"/>
    </row>
    <row r="588">
      <c r="A588" s="5">
        <v>130040.0</v>
      </c>
      <c r="B588" s="4" t="s">
        <v>1597</v>
      </c>
      <c r="C588" s="5">
        <v>2023.0</v>
      </c>
      <c r="D588" s="4"/>
      <c r="E588" s="4"/>
    </row>
    <row r="589">
      <c r="A589" s="5">
        <v>130110.0</v>
      </c>
      <c r="B589" s="4" t="s">
        <v>1598</v>
      </c>
      <c r="C589" s="5">
        <v>2023.0</v>
      </c>
      <c r="D589" s="5">
        <v>203.0</v>
      </c>
      <c r="E589" s="5">
        <v>24.0</v>
      </c>
    </row>
    <row r="590">
      <c r="A590" s="5">
        <v>130174.0</v>
      </c>
      <c r="B590" s="4" t="s">
        <v>1599</v>
      </c>
      <c r="C590" s="5">
        <v>2023.0</v>
      </c>
      <c r="D590" s="5">
        <v>1405.0</v>
      </c>
      <c r="E590" s="5">
        <v>88.0</v>
      </c>
    </row>
    <row r="591">
      <c r="A591" s="5">
        <v>130183.0</v>
      </c>
      <c r="B591" s="4" t="s">
        <v>1600</v>
      </c>
      <c r="C591" s="5">
        <v>2023.0</v>
      </c>
      <c r="D591" s="5">
        <v>21699.0</v>
      </c>
      <c r="E591" s="5">
        <v>455.0</v>
      </c>
    </row>
    <row r="592">
      <c r="A592" s="5">
        <v>130217.0</v>
      </c>
      <c r="B592" s="4" t="s">
        <v>1601</v>
      </c>
      <c r="C592" s="5">
        <v>2023.0</v>
      </c>
      <c r="D592" s="4"/>
      <c r="E592" s="4"/>
    </row>
    <row r="593">
      <c r="A593" s="5">
        <v>130226.0</v>
      </c>
      <c r="B593" s="4" t="s">
        <v>719</v>
      </c>
      <c r="C593" s="5">
        <v>2023.0</v>
      </c>
      <c r="D593" s="5">
        <v>8918.0</v>
      </c>
      <c r="E593" s="5">
        <v>634.0</v>
      </c>
    </row>
    <row r="594">
      <c r="A594" s="5">
        <v>130253.0</v>
      </c>
      <c r="B594" s="4" t="s">
        <v>758</v>
      </c>
      <c r="C594" s="5">
        <v>2023.0</v>
      </c>
      <c r="D594" s="5">
        <v>11179.0</v>
      </c>
      <c r="E594" s="5">
        <v>597.0</v>
      </c>
    </row>
    <row r="595">
      <c r="A595" s="5">
        <v>130314.0</v>
      </c>
      <c r="B595" s="4" t="s">
        <v>1602</v>
      </c>
      <c r="C595" s="5">
        <v>2023.0</v>
      </c>
      <c r="D595" s="5">
        <v>1939.0</v>
      </c>
      <c r="E595" s="5">
        <v>159.0</v>
      </c>
    </row>
    <row r="596">
      <c r="A596" s="5">
        <v>130396.0</v>
      </c>
      <c r="B596" s="4" t="s">
        <v>1603</v>
      </c>
      <c r="C596" s="5">
        <v>2023.0</v>
      </c>
      <c r="D596" s="4"/>
      <c r="E596" s="4"/>
    </row>
    <row r="597">
      <c r="A597" s="5">
        <v>130493.0</v>
      </c>
      <c r="B597" s="4" t="s">
        <v>898</v>
      </c>
      <c r="C597" s="5">
        <v>2023.0</v>
      </c>
      <c r="D597" s="5">
        <v>8820.0</v>
      </c>
      <c r="E597" s="5">
        <v>602.0</v>
      </c>
    </row>
    <row r="598">
      <c r="A598" s="5">
        <v>130590.0</v>
      </c>
      <c r="B598" s="4" t="s">
        <v>1604</v>
      </c>
      <c r="C598" s="5">
        <v>2023.0</v>
      </c>
      <c r="D598" s="5">
        <v>2276.0</v>
      </c>
      <c r="E598" s="5">
        <v>255.0</v>
      </c>
    </row>
    <row r="599">
      <c r="A599" s="5">
        <v>130606.0</v>
      </c>
      <c r="B599" s="4" t="s">
        <v>1605</v>
      </c>
      <c r="C599" s="5">
        <v>2023.0</v>
      </c>
      <c r="D599" s="4"/>
      <c r="E599" s="4"/>
    </row>
    <row r="600">
      <c r="A600" s="5">
        <v>130624.0</v>
      </c>
      <c r="B600" s="4" t="s">
        <v>1606</v>
      </c>
      <c r="C600" s="5">
        <v>2023.0</v>
      </c>
      <c r="D600" s="5">
        <v>1081.0</v>
      </c>
      <c r="E600" s="5">
        <v>111.0</v>
      </c>
    </row>
    <row r="601">
      <c r="A601" s="5">
        <v>130697.0</v>
      </c>
      <c r="B601" s="4" t="s">
        <v>852</v>
      </c>
      <c r="C601" s="5">
        <v>2023.0</v>
      </c>
      <c r="D601" s="5">
        <v>3271.0</v>
      </c>
      <c r="E601" s="5">
        <v>451.0</v>
      </c>
    </row>
    <row r="602">
      <c r="A602" s="5">
        <v>130776.0</v>
      </c>
      <c r="B602" s="4" t="s">
        <v>1607</v>
      </c>
      <c r="C602" s="5">
        <v>2023.0</v>
      </c>
      <c r="D602" s="5">
        <v>4137.0</v>
      </c>
      <c r="E602" s="5">
        <v>289.0</v>
      </c>
    </row>
    <row r="603">
      <c r="A603" s="5">
        <v>130794.0</v>
      </c>
      <c r="B603" s="4" t="s">
        <v>643</v>
      </c>
      <c r="C603" s="5">
        <v>2023.0</v>
      </c>
      <c r="D603" s="5">
        <v>15081.0</v>
      </c>
      <c r="E603" s="5">
        <v>3154.0</v>
      </c>
    </row>
    <row r="604">
      <c r="A604" s="5">
        <v>130837.0</v>
      </c>
      <c r="B604" s="4" t="s">
        <v>1608</v>
      </c>
      <c r="C604" s="5">
        <v>2023.0</v>
      </c>
      <c r="D604" s="5">
        <v>43.0</v>
      </c>
      <c r="E604" s="5">
        <v>10.0</v>
      </c>
    </row>
    <row r="605">
      <c r="A605" s="5">
        <v>130873.0</v>
      </c>
      <c r="B605" s="4" t="s">
        <v>1609</v>
      </c>
      <c r="C605" s="5">
        <v>2023.0</v>
      </c>
      <c r="D605" s="5">
        <v>385.0</v>
      </c>
      <c r="E605" s="5">
        <v>19.0</v>
      </c>
    </row>
    <row r="606">
      <c r="A606" s="5">
        <v>130882.0</v>
      </c>
      <c r="B606" s="4" t="s">
        <v>1610</v>
      </c>
      <c r="C606" s="5">
        <v>2023.0</v>
      </c>
      <c r="D606" s="4"/>
      <c r="E606" s="5">
        <v>2.0</v>
      </c>
    </row>
    <row r="607">
      <c r="A607" s="5">
        <v>130907.0</v>
      </c>
      <c r="B607" s="4" t="s">
        <v>1611</v>
      </c>
      <c r="C607" s="5">
        <v>2023.0</v>
      </c>
      <c r="D607" s="5">
        <v>13231.0</v>
      </c>
      <c r="E607" s="5">
        <v>605.0</v>
      </c>
    </row>
    <row r="608">
      <c r="A608" s="5">
        <v>130934.0</v>
      </c>
      <c r="B608" s="4" t="s">
        <v>1612</v>
      </c>
      <c r="C608" s="5">
        <v>2023.0</v>
      </c>
      <c r="D608" s="5">
        <v>5828.0</v>
      </c>
      <c r="E608" s="5">
        <v>288.0</v>
      </c>
    </row>
    <row r="609">
      <c r="A609" s="5">
        <v>130943.0</v>
      </c>
      <c r="B609" s="4" t="s">
        <v>53</v>
      </c>
      <c r="C609" s="5">
        <v>2023.0</v>
      </c>
      <c r="D609" s="5">
        <v>24221.0</v>
      </c>
      <c r="E609" s="5">
        <v>1261.0</v>
      </c>
    </row>
    <row r="610">
      <c r="A610" s="5">
        <v>130989.0</v>
      </c>
      <c r="B610" s="4" t="s">
        <v>500</v>
      </c>
      <c r="C610" s="5">
        <v>2023.0</v>
      </c>
      <c r="D610" s="5">
        <v>1074.0</v>
      </c>
      <c r="E610" s="5">
        <v>39.0</v>
      </c>
    </row>
    <row r="611">
      <c r="A611" s="5">
        <v>131061.0</v>
      </c>
      <c r="B611" s="4" t="s">
        <v>1613</v>
      </c>
      <c r="C611" s="5">
        <v>2023.0</v>
      </c>
      <c r="D611" s="5">
        <v>166.0</v>
      </c>
      <c r="E611" s="5">
        <v>6.0</v>
      </c>
    </row>
    <row r="612">
      <c r="A612" s="5">
        <v>131113.0</v>
      </c>
      <c r="B612" s="4" t="s">
        <v>1614</v>
      </c>
      <c r="C612" s="5">
        <v>2023.0</v>
      </c>
      <c r="D612" s="5">
        <v>14678.0</v>
      </c>
      <c r="E612" s="5">
        <v>521.0</v>
      </c>
    </row>
    <row r="613">
      <c r="A613" s="5">
        <v>131159.0</v>
      </c>
      <c r="B613" s="4" t="s">
        <v>29</v>
      </c>
      <c r="C613" s="5">
        <v>2023.0</v>
      </c>
      <c r="D613" s="5">
        <v>13019.0</v>
      </c>
      <c r="E613" s="5">
        <v>1118.0</v>
      </c>
    </row>
    <row r="614">
      <c r="A614" s="5">
        <v>131283.0</v>
      </c>
      <c r="B614" s="4" t="s">
        <v>1615</v>
      </c>
      <c r="C614" s="5">
        <v>2023.0</v>
      </c>
      <c r="D614" s="5">
        <v>5171.0</v>
      </c>
      <c r="E614" s="5">
        <v>441.0</v>
      </c>
    </row>
    <row r="615">
      <c r="A615" s="5">
        <v>131399.0</v>
      </c>
      <c r="B615" s="4" t="s">
        <v>1616</v>
      </c>
      <c r="C615" s="5">
        <v>2023.0</v>
      </c>
      <c r="D615" s="5">
        <v>3855.0</v>
      </c>
      <c r="E615" s="5">
        <v>369.0</v>
      </c>
    </row>
    <row r="616">
      <c r="A616" s="5">
        <v>131405.0</v>
      </c>
      <c r="B616" s="4" t="s">
        <v>1617</v>
      </c>
      <c r="C616" s="5">
        <v>2023.0</v>
      </c>
      <c r="D616" s="5">
        <v>73.0</v>
      </c>
      <c r="E616" s="5">
        <v>22.0</v>
      </c>
    </row>
    <row r="617">
      <c r="A617" s="5">
        <v>131450.0</v>
      </c>
      <c r="B617" s="4" t="s">
        <v>1618</v>
      </c>
      <c r="C617" s="5">
        <v>2023.0</v>
      </c>
      <c r="D617" s="5">
        <v>1364.0</v>
      </c>
      <c r="E617" s="5">
        <v>164.0</v>
      </c>
    </row>
    <row r="618">
      <c r="A618" s="5">
        <v>131469.0</v>
      </c>
      <c r="B618" s="4" t="s">
        <v>1619</v>
      </c>
      <c r="C618" s="5">
        <v>2023.0</v>
      </c>
      <c r="D618" s="5">
        <v>25568.0</v>
      </c>
      <c r="E618" s="5">
        <v>1720.0</v>
      </c>
    </row>
    <row r="619">
      <c r="A619" s="5">
        <v>131496.0</v>
      </c>
      <c r="B619" s="4" t="s">
        <v>367</v>
      </c>
      <c r="C619" s="5">
        <v>2023.0</v>
      </c>
      <c r="D619" s="5">
        <v>20392.0</v>
      </c>
      <c r="E619" s="5">
        <v>1829.0</v>
      </c>
    </row>
    <row r="620">
      <c r="A620" s="5">
        <v>131520.0</v>
      </c>
      <c r="B620" s="4" t="s">
        <v>1620</v>
      </c>
      <c r="C620" s="5">
        <v>2023.0</v>
      </c>
      <c r="D620" s="5">
        <v>13416.0</v>
      </c>
      <c r="E620" s="5">
        <v>1168.0</v>
      </c>
    </row>
    <row r="621">
      <c r="A621" s="5">
        <v>131803.0</v>
      </c>
      <c r="B621" s="4" t="s">
        <v>1621</v>
      </c>
      <c r="C621" s="5">
        <v>2023.0</v>
      </c>
      <c r="D621" s="5">
        <v>353.0</v>
      </c>
      <c r="E621" s="5">
        <v>5.0</v>
      </c>
    </row>
    <row r="622">
      <c r="A622" s="5">
        <v>131830.0</v>
      </c>
      <c r="B622" s="4" t="s">
        <v>1622</v>
      </c>
      <c r="C622" s="5">
        <v>2023.0</v>
      </c>
      <c r="D622" s="5">
        <v>25.0</v>
      </c>
      <c r="E622" s="5">
        <v>5.0</v>
      </c>
    </row>
    <row r="623">
      <c r="A623" s="5">
        <v>131876.0</v>
      </c>
      <c r="B623" s="4" t="s">
        <v>641</v>
      </c>
      <c r="C623" s="5">
        <v>2023.0</v>
      </c>
      <c r="D623" s="5">
        <v>1865.0</v>
      </c>
      <c r="E623" s="5">
        <v>151.0</v>
      </c>
    </row>
    <row r="624">
      <c r="A624" s="5">
        <v>131973.0</v>
      </c>
      <c r="B624" s="4" t="s">
        <v>1623</v>
      </c>
      <c r="C624" s="5">
        <v>2023.0</v>
      </c>
      <c r="D624" s="5">
        <v>450.0</v>
      </c>
      <c r="E624" s="5">
        <v>16.0</v>
      </c>
    </row>
    <row r="625">
      <c r="A625" s="5">
        <v>132374.0</v>
      </c>
      <c r="B625" s="4" t="s">
        <v>1624</v>
      </c>
      <c r="C625" s="5">
        <v>2023.0</v>
      </c>
      <c r="D625" s="5">
        <v>2953.0</v>
      </c>
      <c r="E625" s="5">
        <v>222.0</v>
      </c>
    </row>
    <row r="626">
      <c r="A626" s="5">
        <v>132408.0</v>
      </c>
      <c r="B626" s="4" t="s">
        <v>1625</v>
      </c>
      <c r="C626" s="5">
        <v>2023.0</v>
      </c>
      <c r="D626" s="5">
        <v>352.0</v>
      </c>
      <c r="E626" s="5">
        <v>25.0</v>
      </c>
    </row>
    <row r="627">
      <c r="A627" s="5">
        <v>132471.0</v>
      </c>
      <c r="B627" s="4" t="s">
        <v>1626</v>
      </c>
      <c r="C627" s="5">
        <v>2023.0</v>
      </c>
      <c r="D627" s="5">
        <v>6836.0</v>
      </c>
      <c r="E627" s="5">
        <v>508.0</v>
      </c>
    </row>
    <row r="628">
      <c r="A628" s="5">
        <v>132602.0</v>
      </c>
      <c r="B628" s="4" t="s">
        <v>1627</v>
      </c>
      <c r="C628" s="5">
        <v>2023.0</v>
      </c>
      <c r="D628" s="5">
        <v>2515.0</v>
      </c>
      <c r="E628" s="5">
        <v>156.0</v>
      </c>
    </row>
    <row r="629">
      <c r="A629" s="5">
        <v>132657.0</v>
      </c>
      <c r="B629" s="4" t="s">
        <v>1628</v>
      </c>
      <c r="C629" s="5">
        <v>2023.0</v>
      </c>
      <c r="D629" s="5">
        <v>3501.0</v>
      </c>
      <c r="E629" s="5">
        <v>211.0</v>
      </c>
    </row>
    <row r="630">
      <c r="A630" s="5">
        <v>132675.0</v>
      </c>
      <c r="B630" s="4" t="s">
        <v>1629</v>
      </c>
      <c r="C630" s="5">
        <v>2023.0</v>
      </c>
      <c r="D630" s="5">
        <v>81.0</v>
      </c>
      <c r="E630" s="5">
        <v>6.0</v>
      </c>
    </row>
    <row r="631">
      <c r="A631" s="5">
        <v>132693.0</v>
      </c>
      <c r="B631" s="4" t="s">
        <v>1630</v>
      </c>
      <c r="C631" s="5">
        <v>2023.0</v>
      </c>
      <c r="D631" s="5">
        <v>13601.0</v>
      </c>
      <c r="E631" s="5">
        <v>385.0</v>
      </c>
    </row>
    <row r="632">
      <c r="A632" s="5">
        <v>132709.0</v>
      </c>
      <c r="B632" s="4" t="s">
        <v>1631</v>
      </c>
      <c r="C632" s="5">
        <v>2023.0</v>
      </c>
      <c r="D632" s="5">
        <v>29140.0</v>
      </c>
      <c r="E632" s="5">
        <v>572.0</v>
      </c>
    </row>
    <row r="633">
      <c r="A633" s="5">
        <v>132842.0</v>
      </c>
      <c r="B633" s="4" t="s">
        <v>1632</v>
      </c>
      <c r="C633" s="5">
        <v>2023.0</v>
      </c>
      <c r="D633" s="5">
        <v>787.0</v>
      </c>
      <c r="E633" s="5">
        <v>52.0</v>
      </c>
    </row>
    <row r="634">
      <c r="A634" s="5">
        <v>132851.0</v>
      </c>
      <c r="B634" s="4" t="s">
        <v>1633</v>
      </c>
      <c r="C634" s="5">
        <v>2023.0</v>
      </c>
      <c r="D634" s="5">
        <v>5747.0</v>
      </c>
      <c r="E634" s="5">
        <v>179.0</v>
      </c>
    </row>
    <row r="635">
      <c r="A635" s="5">
        <v>132879.0</v>
      </c>
      <c r="B635" s="4" t="s">
        <v>1634</v>
      </c>
      <c r="C635" s="5">
        <v>2023.0</v>
      </c>
      <c r="D635" s="5">
        <v>136.0</v>
      </c>
      <c r="E635" s="5">
        <v>12.0</v>
      </c>
    </row>
    <row r="636">
      <c r="A636" s="5">
        <v>132903.0</v>
      </c>
      <c r="B636" s="4" t="s">
        <v>1635</v>
      </c>
      <c r="C636" s="5">
        <v>2023.0</v>
      </c>
      <c r="D636" s="5">
        <v>69233.0</v>
      </c>
      <c r="E636" s="5">
        <v>1807.0</v>
      </c>
    </row>
    <row r="637">
      <c r="A637" s="5">
        <v>132976.0</v>
      </c>
      <c r="B637" s="4" t="s">
        <v>1636</v>
      </c>
      <c r="C637" s="5">
        <v>2023.0</v>
      </c>
      <c r="D637" s="5">
        <v>310.0</v>
      </c>
      <c r="E637" s="5">
        <v>43.0</v>
      </c>
    </row>
    <row r="638">
      <c r="A638" s="5">
        <v>133021.0</v>
      </c>
      <c r="B638" s="4" t="s">
        <v>1637</v>
      </c>
      <c r="C638" s="5">
        <v>2023.0</v>
      </c>
      <c r="D638" s="5">
        <v>1820.0</v>
      </c>
      <c r="E638" s="5">
        <v>60.0</v>
      </c>
    </row>
    <row r="639">
      <c r="A639" s="5">
        <v>133155.0</v>
      </c>
      <c r="B639" s="4" t="s">
        <v>1638</v>
      </c>
      <c r="C639" s="5">
        <v>2023.0</v>
      </c>
      <c r="D639" s="5">
        <v>767.0</v>
      </c>
      <c r="E639" s="5">
        <v>43.0</v>
      </c>
    </row>
    <row r="640">
      <c r="A640" s="5">
        <v>133386.0</v>
      </c>
      <c r="B640" s="4" t="s">
        <v>1639</v>
      </c>
      <c r="C640" s="5">
        <v>2023.0</v>
      </c>
      <c r="D640" s="5">
        <v>11807.0</v>
      </c>
      <c r="E640" s="5">
        <v>400.0</v>
      </c>
    </row>
    <row r="641">
      <c r="A641" s="5">
        <v>133465.0</v>
      </c>
      <c r="B641" s="4" t="s">
        <v>1640</v>
      </c>
      <c r="C641" s="5">
        <v>2023.0</v>
      </c>
      <c r="D641" s="5">
        <v>468.0</v>
      </c>
      <c r="E641" s="5">
        <v>28.0</v>
      </c>
    </row>
    <row r="642">
      <c r="A642" s="5">
        <v>133492.0</v>
      </c>
      <c r="B642" s="4" t="s">
        <v>41</v>
      </c>
      <c r="C642" s="5">
        <v>2023.0</v>
      </c>
      <c r="D642" s="5">
        <v>1986.0</v>
      </c>
      <c r="E642" s="5">
        <v>185.0</v>
      </c>
    </row>
    <row r="643">
      <c r="A643" s="5">
        <v>133508.0</v>
      </c>
      <c r="B643" s="4" t="s">
        <v>1641</v>
      </c>
      <c r="C643" s="5">
        <v>2023.0</v>
      </c>
      <c r="D643" s="5">
        <v>13860.0</v>
      </c>
      <c r="E643" s="5">
        <v>302.0</v>
      </c>
    </row>
    <row r="644">
      <c r="A644" s="5">
        <v>133526.0</v>
      </c>
      <c r="B644" s="4" t="s">
        <v>1642</v>
      </c>
      <c r="C644" s="5">
        <v>2023.0</v>
      </c>
      <c r="D644" s="5">
        <v>1175.0</v>
      </c>
      <c r="E644" s="5">
        <v>63.0</v>
      </c>
    </row>
    <row r="645">
      <c r="A645" s="5">
        <v>133553.0</v>
      </c>
      <c r="B645" s="4" t="s">
        <v>1643</v>
      </c>
      <c r="C645" s="5">
        <v>2023.0</v>
      </c>
      <c r="D645" s="5">
        <v>11070.0</v>
      </c>
      <c r="E645" s="5">
        <v>413.0</v>
      </c>
    </row>
    <row r="646">
      <c r="A646" s="5">
        <v>133650.0</v>
      </c>
      <c r="B646" s="4" t="s">
        <v>1644</v>
      </c>
      <c r="C646" s="5">
        <v>2023.0</v>
      </c>
      <c r="D646" s="5">
        <v>9265.0</v>
      </c>
      <c r="E646" s="5">
        <v>626.0</v>
      </c>
    </row>
    <row r="647">
      <c r="A647" s="5">
        <v>133669.0</v>
      </c>
      <c r="B647" s="4" t="s">
        <v>1645</v>
      </c>
      <c r="C647" s="5">
        <v>2023.0</v>
      </c>
      <c r="D647" s="5">
        <v>30790.0</v>
      </c>
      <c r="E647" s="5">
        <v>999.0</v>
      </c>
    </row>
    <row r="648">
      <c r="A648" s="5">
        <v>133702.0</v>
      </c>
      <c r="B648" s="4" t="s">
        <v>1646</v>
      </c>
      <c r="C648" s="5">
        <v>2023.0</v>
      </c>
      <c r="D648" s="5">
        <v>20530.0</v>
      </c>
      <c r="E648" s="5">
        <v>497.0</v>
      </c>
    </row>
    <row r="649">
      <c r="A649" s="5">
        <v>133711.0</v>
      </c>
      <c r="B649" s="4" t="s">
        <v>1647</v>
      </c>
      <c r="C649" s="5">
        <v>2023.0</v>
      </c>
      <c r="D649" s="5">
        <v>2441.0</v>
      </c>
      <c r="E649" s="5">
        <v>144.0</v>
      </c>
    </row>
    <row r="650">
      <c r="A650" s="5">
        <v>133809.0</v>
      </c>
      <c r="B650" s="4" t="s">
        <v>1648</v>
      </c>
      <c r="C650" s="5">
        <v>2023.0</v>
      </c>
      <c r="D650" s="5">
        <v>657.0</v>
      </c>
      <c r="E650" s="5">
        <v>46.0</v>
      </c>
    </row>
    <row r="651">
      <c r="A651" s="5">
        <v>133845.0</v>
      </c>
      <c r="B651" s="4" t="s">
        <v>1649</v>
      </c>
      <c r="C651" s="5">
        <v>2023.0</v>
      </c>
      <c r="D651" s="5">
        <v>140.0</v>
      </c>
      <c r="E651" s="5">
        <v>21.0</v>
      </c>
    </row>
    <row r="652">
      <c r="A652" s="5">
        <v>133854.0</v>
      </c>
      <c r="B652" s="4" t="s">
        <v>1650</v>
      </c>
      <c r="C652" s="5">
        <v>2023.0</v>
      </c>
      <c r="D652" s="5">
        <v>137.0</v>
      </c>
      <c r="E652" s="5">
        <v>13.0</v>
      </c>
    </row>
    <row r="653">
      <c r="A653" s="5">
        <v>133863.0</v>
      </c>
      <c r="B653" s="4" t="s">
        <v>1651</v>
      </c>
      <c r="C653" s="5">
        <v>2023.0</v>
      </c>
      <c r="D653" s="5">
        <v>132.0</v>
      </c>
      <c r="E653" s="5">
        <v>16.0</v>
      </c>
    </row>
    <row r="654">
      <c r="A654" s="5">
        <v>133872.0</v>
      </c>
      <c r="B654" s="4" t="s">
        <v>1652</v>
      </c>
      <c r="C654" s="5">
        <v>2023.0</v>
      </c>
      <c r="D654" s="5">
        <v>1692.0</v>
      </c>
      <c r="E654" s="5">
        <v>163.0</v>
      </c>
    </row>
    <row r="655">
      <c r="A655" s="5">
        <v>133881.0</v>
      </c>
      <c r="B655" s="4" t="s">
        <v>1653</v>
      </c>
      <c r="C655" s="5">
        <v>2023.0</v>
      </c>
      <c r="D655" s="5">
        <v>8516.0</v>
      </c>
      <c r="E655" s="5">
        <v>317.0</v>
      </c>
    </row>
    <row r="656">
      <c r="A656" s="5">
        <v>133951.0</v>
      </c>
      <c r="B656" s="4" t="s">
        <v>1654</v>
      </c>
      <c r="C656" s="5">
        <v>2023.0</v>
      </c>
      <c r="D656" s="5">
        <v>53953.0</v>
      </c>
      <c r="E656" s="5">
        <v>1719.0</v>
      </c>
    </row>
    <row r="657">
      <c r="A657" s="5">
        <v>133960.0</v>
      </c>
      <c r="B657" s="4" t="s">
        <v>1655</v>
      </c>
      <c r="C657" s="5">
        <v>2023.0</v>
      </c>
      <c r="D657" s="5">
        <v>854.0</v>
      </c>
      <c r="E657" s="5">
        <v>53.0</v>
      </c>
    </row>
    <row r="658">
      <c r="A658" s="5">
        <v>133979.0</v>
      </c>
      <c r="B658" s="4" t="s">
        <v>1656</v>
      </c>
      <c r="C658" s="5">
        <v>2023.0</v>
      </c>
      <c r="D658" s="5">
        <v>1365.0</v>
      </c>
      <c r="E658" s="5">
        <v>59.0</v>
      </c>
    </row>
    <row r="659">
      <c r="A659" s="5">
        <v>133997.0</v>
      </c>
      <c r="B659" s="4" t="s">
        <v>1657</v>
      </c>
      <c r="C659" s="5">
        <v>2023.0</v>
      </c>
      <c r="D659" s="5">
        <v>130.0</v>
      </c>
      <c r="E659" s="5">
        <v>5.0</v>
      </c>
    </row>
    <row r="660">
      <c r="A660" s="5">
        <v>134024.0</v>
      </c>
      <c r="B660" s="4" t="s">
        <v>1658</v>
      </c>
      <c r="C660" s="5">
        <v>2023.0</v>
      </c>
      <c r="D660" s="5">
        <v>32.0</v>
      </c>
      <c r="E660" s="5">
        <v>5.0</v>
      </c>
    </row>
    <row r="661">
      <c r="A661" s="5">
        <v>134079.0</v>
      </c>
      <c r="B661" s="4" t="s">
        <v>1659</v>
      </c>
      <c r="C661" s="5">
        <v>2023.0</v>
      </c>
      <c r="D661" s="5">
        <v>3194.0</v>
      </c>
      <c r="E661" s="5">
        <v>227.0</v>
      </c>
    </row>
    <row r="662">
      <c r="A662" s="5">
        <v>134097.0</v>
      </c>
      <c r="B662" s="4" t="s">
        <v>1660</v>
      </c>
      <c r="C662" s="5">
        <v>2023.0</v>
      </c>
      <c r="D662" s="5">
        <v>43234.0</v>
      </c>
      <c r="E662" s="5">
        <v>1847.0</v>
      </c>
    </row>
    <row r="663">
      <c r="A663" s="5">
        <v>134130.0</v>
      </c>
      <c r="B663" s="4" t="s">
        <v>1661</v>
      </c>
      <c r="C663" s="5">
        <v>2023.0</v>
      </c>
      <c r="D663" s="5">
        <v>54814.0</v>
      </c>
      <c r="E663" s="5">
        <v>3283.0</v>
      </c>
    </row>
    <row r="664">
      <c r="A664" s="5">
        <v>134228.0</v>
      </c>
      <c r="B664" s="4" t="s">
        <v>1662</v>
      </c>
      <c r="C664" s="5">
        <v>2023.0</v>
      </c>
      <c r="D664" s="5">
        <v>30.0</v>
      </c>
      <c r="E664" s="5">
        <v>4.0</v>
      </c>
    </row>
    <row r="665">
      <c r="A665" s="5">
        <v>134237.0</v>
      </c>
      <c r="B665" s="4" t="s">
        <v>1663</v>
      </c>
      <c r="C665" s="5">
        <v>2023.0</v>
      </c>
      <c r="D665" s="5">
        <v>26421.0</v>
      </c>
      <c r="E665" s="5">
        <v>804.0</v>
      </c>
    </row>
    <row r="666">
      <c r="A666" s="5">
        <v>134291.0</v>
      </c>
      <c r="B666" s="4" t="s">
        <v>1664</v>
      </c>
      <c r="C666" s="5">
        <v>2023.0</v>
      </c>
      <c r="D666" s="5">
        <v>652.0</v>
      </c>
      <c r="E666" s="5">
        <v>25.0</v>
      </c>
    </row>
    <row r="667">
      <c r="A667" s="5">
        <v>134307.0</v>
      </c>
      <c r="B667" s="4" t="s">
        <v>1665</v>
      </c>
      <c r="C667" s="5">
        <v>2023.0</v>
      </c>
      <c r="D667" s="5">
        <v>922.0</v>
      </c>
      <c r="E667" s="5">
        <v>42.0</v>
      </c>
    </row>
    <row r="668">
      <c r="A668" s="5">
        <v>134343.0</v>
      </c>
      <c r="B668" s="4" t="s">
        <v>1666</v>
      </c>
      <c r="C668" s="5">
        <v>2023.0</v>
      </c>
      <c r="D668" s="5">
        <v>4959.0</v>
      </c>
      <c r="E668" s="5">
        <v>169.0</v>
      </c>
    </row>
    <row r="669">
      <c r="A669" s="5">
        <v>134422.0</v>
      </c>
      <c r="B669" s="4" t="s">
        <v>1667</v>
      </c>
      <c r="C669" s="5">
        <v>2023.0</v>
      </c>
      <c r="D669" s="5">
        <v>19.0</v>
      </c>
      <c r="E669" s="5">
        <v>4.0</v>
      </c>
    </row>
    <row r="670">
      <c r="A670" s="5">
        <v>134495.0</v>
      </c>
      <c r="B670" s="4" t="s">
        <v>1668</v>
      </c>
      <c r="C670" s="5">
        <v>2023.0</v>
      </c>
      <c r="D670" s="5">
        <v>20004.0</v>
      </c>
      <c r="E670" s="5">
        <v>522.0</v>
      </c>
    </row>
    <row r="671">
      <c r="A671" s="5">
        <v>134510.0</v>
      </c>
      <c r="B671" s="4" t="s">
        <v>1669</v>
      </c>
      <c r="C671" s="5">
        <v>2023.0</v>
      </c>
      <c r="D671" s="5">
        <v>156.0</v>
      </c>
      <c r="E671" s="5">
        <v>10.0</v>
      </c>
    </row>
    <row r="672">
      <c r="A672" s="5">
        <v>134529.0</v>
      </c>
      <c r="B672" s="4" t="s">
        <v>1670</v>
      </c>
      <c r="C672" s="5">
        <v>2023.0</v>
      </c>
      <c r="D672" s="5">
        <v>286.0</v>
      </c>
      <c r="E672" s="5">
        <v>10.0</v>
      </c>
    </row>
    <row r="673">
      <c r="A673" s="5">
        <v>134574.0</v>
      </c>
      <c r="B673" s="4" t="s">
        <v>1575</v>
      </c>
      <c r="C673" s="5">
        <v>2023.0</v>
      </c>
      <c r="D673" s="5">
        <v>138.0</v>
      </c>
      <c r="E673" s="5">
        <v>7.0</v>
      </c>
    </row>
    <row r="674">
      <c r="A674" s="5">
        <v>134608.0</v>
      </c>
      <c r="B674" s="4" t="s">
        <v>1671</v>
      </c>
      <c r="C674" s="5">
        <v>2023.0</v>
      </c>
      <c r="D674" s="5">
        <v>15104.0</v>
      </c>
      <c r="E674" s="5">
        <v>345.0</v>
      </c>
    </row>
    <row r="675">
      <c r="A675" s="5">
        <v>134714.0</v>
      </c>
      <c r="B675" s="4" t="s">
        <v>1672</v>
      </c>
      <c r="C675" s="5">
        <v>2023.0</v>
      </c>
      <c r="D675" s="5">
        <v>191.0</v>
      </c>
      <c r="E675" s="5">
        <v>12.0</v>
      </c>
    </row>
    <row r="676">
      <c r="A676" s="5">
        <v>134811.0</v>
      </c>
      <c r="B676" s="4" t="s">
        <v>1673</v>
      </c>
      <c r="C676" s="5">
        <v>2023.0</v>
      </c>
      <c r="D676" s="4"/>
      <c r="E676" s="4"/>
    </row>
    <row r="677">
      <c r="A677" s="5">
        <v>134945.0</v>
      </c>
      <c r="B677" s="4" t="s">
        <v>1674</v>
      </c>
      <c r="C677" s="5">
        <v>2023.0</v>
      </c>
      <c r="D677" s="5">
        <v>3957.0</v>
      </c>
      <c r="E677" s="5">
        <v>292.0</v>
      </c>
    </row>
    <row r="678">
      <c r="A678" s="5">
        <v>135081.0</v>
      </c>
      <c r="B678" s="4" t="s">
        <v>1675</v>
      </c>
      <c r="C678" s="5">
        <v>2023.0</v>
      </c>
      <c r="D678" s="5">
        <v>20102.0</v>
      </c>
      <c r="E678" s="5">
        <v>1463.0</v>
      </c>
    </row>
    <row r="679">
      <c r="A679" s="5">
        <v>135142.0</v>
      </c>
      <c r="B679" s="4" t="s">
        <v>1676</v>
      </c>
      <c r="C679" s="5">
        <v>2023.0</v>
      </c>
      <c r="D679" s="5">
        <v>239.0</v>
      </c>
      <c r="E679" s="5">
        <v>6.0</v>
      </c>
    </row>
    <row r="680">
      <c r="A680" s="5">
        <v>135160.0</v>
      </c>
      <c r="B680" s="4" t="s">
        <v>1677</v>
      </c>
      <c r="C680" s="5">
        <v>2023.0</v>
      </c>
      <c r="D680" s="5">
        <v>2837.0</v>
      </c>
      <c r="E680" s="5">
        <v>118.0</v>
      </c>
    </row>
    <row r="681">
      <c r="A681" s="5">
        <v>135179.0</v>
      </c>
      <c r="B681" s="4" t="s">
        <v>1678</v>
      </c>
      <c r="C681" s="5">
        <v>2023.0</v>
      </c>
      <c r="D681" s="5">
        <v>822.0</v>
      </c>
      <c r="E681" s="5">
        <v>40.0</v>
      </c>
    </row>
    <row r="682">
      <c r="A682" s="5">
        <v>135188.0</v>
      </c>
      <c r="B682" s="4" t="s">
        <v>1679</v>
      </c>
      <c r="C682" s="5">
        <v>2023.0</v>
      </c>
      <c r="D682" s="5">
        <v>5064.0</v>
      </c>
      <c r="E682" s="5">
        <v>104.0</v>
      </c>
    </row>
    <row r="683">
      <c r="A683" s="5">
        <v>135267.0</v>
      </c>
      <c r="B683" s="4" t="s">
        <v>1680</v>
      </c>
      <c r="C683" s="5">
        <v>2023.0</v>
      </c>
      <c r="D683" s="5">
        <v>696.0</v>
      </c>
      <c r="E683" s="5">
        <v>35.0</v>
      </c>
    </row>
    <row r="684">
      <c r="A684" s="5">
        <v>135276.0</v>
      </c>
      <c r="B684" s="4" t="s">
        <v>1681</v>
      </c>
      <c r="C684" s="5">
        <v>2023.0</v>
      </c>
      <c r="D684" s="5">
        <v>1461.0</v>
      </c>
      <c r="E684" s="5">
        <v>55.0</v>
      </c>
    </row>
    <row r="685">
      <c r="A685" s="5">
        <v>135294.0</v>
      </c>
      <c r="B685" s="4" t="s">
        <v>1682</v>
      </c>
      <c r="C685" s="5">
        <v>2023.0</v>
      </c>
      <c r="D685" s="5">
        <v>388.0</v>
      </c>
      <c r="E685" s="5">
        <v>47.0</v>
      </c>
    </row>
    <row r="686">
      <c r="A686" s="5">
        <v>135337.0</v>
      </c>
      <c r="B686" s="4" t="s">
        <v>1683</v>
      </c>
      <c r="C686" s="5">
        <v>2023.0</v>
      </c>
      <c r="D686" s="5">
        <v>85.0</v>
      </c>
      <c r="E686" s="5">
        <v>5.0</v>
      </c>
    </row>
    <row r="687">
      <c r="A687" s="5">
        <v>135364.0</v>
      </c>
      <c r="B687" s="4" t="s">
        <v>1684</v>
      </c>
      <c r="C687" s="5">
        <v>2023.0</v>
      </c>
      <c r="D687" s="5">
        <v>556.0</v>
      </c>
      <c r="E687" s="5">
        <v>26.0</v>
      </c>
    </row>
    <row r="688">
      <c r="A688" s="5">
        <v>135391.0</v>
      </c>
      <c r="B688" s="4" t="s">
        <v>1685</v>
      </c>
      <c r="C688" s="5">
        <v>2023.0</v>
      </c>
      <c r="D688" s="5">
        <v>8411.0</v>
      </c>
      <c r="E688" s="5">
        <v>237.0</v>
      </c>
    </row>
    <row r="689">
      <c r="A689" s="5">
        <v>135407.0</v>
      </c>
      <c r="B689" s="4" t="s">
        <v>1686</v>
      </c>
      <c r="C689" s="5">
        <v>2023.0</v>
      </c>
      <c r="D689" s="5">
        <v>1117.0</v>
      </c>
      <c r="E689" s="5">
        <v>98.0</v>
      </c>
    </row>
    <row r="690">
      <c r="A690" s="5">
        <v>135522.0</v>
      </c>
      <c r="B690" s="4" t="s">
        <v>1687</v>
      </c>
      <c r="C690" s="5">
        <v>2023.0</v>
      </c>
      <c r="D690" s="5">
        <v>512.0</v>
      </c>
      <c r="E690" s="5">
        <v>35.0</v>
      </c>
    </row>
    <row r="691">
      <c r="A691" s="5">
        <v>135559.0</v>
      </c>
      <c r="B691" s="4" t="s">
        <v>1688</v>
      </c>
      <c r="C691" s="5">
        <v>2023.0</v>
      </c>
      <c r="D691" s="5">
        <v>65.0</v>
      </c>
      <c r="E691" s="5">
        <v>5.0</v>
      </c>
    </row>
    <row r="692">
      <c r="A692" s="5">
        <v>135610.0</v>
      </c>
      <c r="B692" s="4" t="s">
        <v>1689</v>
      </c>
      <c r="C692" s="5">
        <v>2023.0</v>
      </c>
      <c r="D692" s="5">
        <v>112.0</v>
      </c>
      <c r="E692" s="5">
        <v>17.0</v>
      </c>
    </row>
    <row r="693">
      <c r="A693" s="5">
        <v>135647.0</v>
      </c>
      <c r="B693" s="4" t="s">
        <v>1690</v>
      </c>
      <c r="C693" s="5">
        <v>2023.0</v>
      </c>
      <c r="D693" s="5">
        <v>730.0</v>
      </c>
      <c r="E693" s="5">
        <v>33.0</v>
      </c>
    </row>
    <row r="694">
      <c r="A694" s="5">
        <v>135717.0</v>
      </c>
      <c r="B694" s="4" t="s">
        <v>1691</v>
      </c>
      <c r="C694" s="5">
        <v>2023.0</v>
      </c>
      <c r="D694" s="5">
        <v>39139.0</v>
      </c>
      <c r="E694" s="5">
        <v>1338.0</v>
      </c>
    </row>
    <row r="695">
      <c r="A695" s="5">
        <v>135726.0</v>
      </c>
      <c r="B695" s="4" t="s">
        <v>1692</v>
      </c>
      <c r="C695" s="5">
        <v>2023.0</v>
      </c>
      <c r="D695" s="5">
        <v>19593.0</v>
      </c>
      <c r="E695" s="5">
        <v>1729.0</v>
      </c>
    </row>
    <row r="696">
      <c r="A696" s="5">
        <v>135735.0</v>
      </c>
      <c r="B696" s="4" t="s">
        <v>1693</v>
      </c>
      <c r="C696" s="5">
        <v>2023.0</v>
      </c>
      <c r="D696" s="5">
        <v>2743.0</v>
      </c>
      <c r="E696" s="5">
        <v>85.0</v>
      </c>
    </row>
    <row r="697">
      <c r="A697" s="5">
        <v>136109.0</v>
      </c>
      <c r="B697" s="4" t="s">
        <v>1694</v>
      </c>
      <c r="C697" s="5">
        <v>2023.0</v>
      </c>
      <c r="D697" s="5">
        <v>117.0</v>
      </c>
      <c r="E697" s="5">
        <v>10.0</v>
      </c>
    </row>
    <row r="698">
      <c r="A698" s="5">
        <v>136145.0</v>
      </c>
      <c r="B698" s="4" t="s">
        <v>1695</v>
      </c>
      <c r="C698" s="5">
        <v>2023.0</v>
      </c>
      <c r="D698" s="5">
        <v>1281.0</v>
      </c>
      <c r="E698" s="5">
        <v>40.0</v>
      </c>
    </row>
    <row r="699">
      <c r="A699" s="5">
        <v>136172.0</v>
      </c>
      <c r="B699" s="4" t="s">
        <v>1696</v>
      </c>
      <c r="C699" s="5">
        <v>2023.0</v>
      </c>
      <c r="D699" s="5">
        <v>16453.0</v>
      </c>
      <c r="E699" s="5">
        <v>676.0</v>
      </c>
    </row>
    <row r="700">
      <c r="A700" s="5">
        <v>136215.0</v>
      </c>
      <c r="B700" s="4" t="s">
        <v>1697</v>
      </c>
      <c r="C700" s="5">
        <v>2023.0</v>
      </c>
      <c r="D700" s="5">
        <v>20877.0</v>
      </c>
      <c r="E700" s="5">
        <v>1153.0</v>
      </c>
    </row>
    <row r="701">
      <c r="A701" s="5">
        <v>136233.0</v>
      </c>
      <c r="B701" s="4" t="s">
        <v>1698</v>
      </c>
      <c r="C701" s="5">
        <v>2023.0</v>
      </c>
      <c r="D701" s="5">
        <v>5160.0</v>
      </c>
      <c r="E701" s="5">
        <v>139.0</v>
      </c>
    </row>
    <row r="702">
      <c r="A702" s="5">
        <v>136303.0</v>
      </c>
      <c r="B702" s="4" t="s">
        <v>1699</v>
      </c>
      <c r="C702" s="5">
        <v>2023.0</v>
      </c>
      <c r="D702" s="5">
        <v>994.0</v>
      </c>
      <c r="E702" s="5">
        <v>66.0</v>
      </c>
    </row>
    <row r="703">
      <c r="A703" s="5">
        <v>136330.0</v>
      </c>
      <c r="B703" s="4" t="s">
        <v>1700</v>
      </c>
      <c r="C703" s="5">
        <v>2023.0</v>
      </c>
      <c r="D703" s="5">
        <v>3875.0</v>
      </c>
      <c r="E703" s="5">
        <v>256.0</v>
      </c>
    </row>
    <row r="704">
      <c r="A704" s="5">
        <v>136358.0</v>
      </c>
      <c r="B704" s="4" t="s">
        <v>1701</v>
      </c>
      <c r="C704" s="5">
        <v>2023.0</v>
      </c>
      <c r="D704" s="5">
        <v>24369.0</v>
      </c>
      <c r="E704" s="5">
        <v>550.0</v>
      </c>
    </row>
    <row r="705">
      <c r="A705" s="5">
        <v>136400.0</v>
      </c>
      <c r="B705" s="4" t="s">
        <v>1702</v>
      </c>
      <c r="C705" s="5">
        <v>2023.0</v>
      </c>
      <c r="D705" s="5">
        <v>9449.0</v>
      </c>
      <c r="E705" s="5">
        <v>194.0</v>
      </c>
    </row>
    <row r="706">
      <c r="A706" s="5">
        <v>136473.0</v>
      </c>
      <c r="B706" s="4" t="s">
        <v>1703</v>
      </c>
      <c r="C706" s="5">
        <v>2023.0</v>
      </c>
      <c r="D706" s="5">
        <v>8518.0</v>
      </c>
      <c r="E706" s="5">
        <v>223.0</v>
      </c>
    </row>
    <row r="707">
      <c r="A707" s="5">
        <v>136491.0</v>
      </c>
      <c r="B707" s="4" t="s">
        <v>1704</v>
      </c>
      <c r="C707" s="5">
        <v>2023.0</v>
      </c>
      <c r="D707" s="5">
        <v>1018.0</v>
      </c>
      <c r="E707" s="5">
        <v>55.0</v>
      </c>
    </row>
    <row r="708">
      <c r="A708" s="5">
        <v>136516.0</v>
      </c>
      <c r="B708" s="4" t="s">
        <v>1705</v>
      </c>
      <c r="C708" s="5">
        <v>2023.0</v>
      </c>
      <c r="D708" s="5">
        <v>7963.0</v>
      </c>
      <c r="E708" s="5">
        <v>237.0</v>
      </c>
    </row>
    <row r="709">
      <c r="A709" s="5">
        <v>136659.0</v>
      </c>
      <c r="B709" s="4" t="s">
        <v>1706</v>
      </c>
      <c r="C709" s="5">
        <v>2023.0</v>
      </c>
      <c r="D709" s="5">
        <v>410.0</v>
      </c>
      <c r="E709" s="5">
        <v>15.0</v>
      </c>
    </row>
    <row r="710">
      <c r="A710" s="5">
        <v>136701.0</v>
      </c>
      <c r="B710" s="4" t="s">
        <v>1707</v>
      </c>
      <c r="C710" s="5">
        <v>2023.0</v>
      </c>
      <c r="D710" s="5">
        <v>140.0</v>
      </c>
      <c r="E710" s="5">
        <v>17.0</v>
      </c>
    </row>
    <row r="711">
      <c r="A711" s="5">
        <v>136765.0</v>
      </c>
      <c r="B711" s="4" t="s">
        <v>1708</v>
      </c>
      <c r="C711" s="5">
        <v>2023.0</v>
      </c>
      <c r="D711" s="5">
        <v>375.0</v>
      </c>
      <c r="E711" s="5">
        <v>39.0</v>
      </c>
    </row>
    <row r="712">
      <c r="A712" s="5">
        <v>136774.0</v>
      </c>
      <c r="B712" s="4" t="s">
        <v>1709</v>
      </c>
      <c r="C712" s="5">
        <v>2023.0</v>
      </c>
      <c r="D712" s="5">
        <v>1722.0</v>
      </c>
      <c r="E712" s="5">
        <v>154.0</v>
      </c>
    </row>
    <row r="713">
      <c r="A713" s="5">
        <v>136826.0</v>
      </c>
      <c r="B713" s="4" t="s">
        <v>1710</v>
      </c>
      <c r="C713" s="5">
        <v>2023.0</v>
      </c>
      <c r="D713" s="5">
        <v>868.0</v>
      </c>
      <c r="E713" s="5">
        <v>40.0</v>
      </c>
    </row>
    <row r="714">
      <c r="A714" s="5">
        <v>136950.0</v>
      </c>
      <c r="B714" s="4" t="s">
        <v>208</v>
      </c>
      <c r="C714" s="5">
        <v>2023.0</v>
      </c>
      <c r="D714" s="5">
        <v>3013.0</v>
      </c>
      <c r="E714" s="5">
        <v>248.0</v>
      </c>
    </row>
    <row r="715">
      <c r="A715" s="5">
        <v>137023.0</v>
      </c>
      <c r="B715" s="4" t="s">
        <v>1711</v>
      </c>
      <c r="C715" s="5">
        <v>2023.0</v>
      </c>
      <c r="D715" s="5">
        <v>369.0</v>
      </c>
      <c r="E715" s="5">
        <v>38.0</v>
      </c>
    </row>
    <row r="716">
      <c r="A716" s="5">
        <v>137032.0</v>
      </c>
      <c r="B716" s="4" t="s">
        <v>1712</v>
      </c>
      <c r="C716" s="5">
        <v>2023.0</v>
      </c>
      <c r="D716" s="5">
        <v>10231.0</v>
      </c>
      <c r="E716" s="5">
        <v>260.0</v>
      </c>
    </row>
    <row r="717">
      <c r="A717" s="5">
        <v>137078.0</v>
      </c>
      <c r="B717" s="4" t="s">
        <v>1713</v>
      </c>
      <c r="C717" s="5">
        <v>2023.0</v>
      </c>
      <c r="D717" s="5">
        <v>23350.0</v>
      </c>
      <c r="E717" s="5">
        <v>558.0</v>
      </c>
    </row>
    <row r="718">
      <c r="A718" s="5">
        <v>137087.0</v>
      </c>
      <c r="B718" s="4" t="s">
        <v>1714</v>
      </c>
      <c r="C718" s="5">
        <v>2023.0</v>
      </c>
      <c r="D718" s="5">
        <v>1421.0</v>
      </c>
      <c r="E718" s="5">
        <v>77.0</v>
      </c>
    </row>
    <row r="719">
      <c r="A719" s="5">
        <v>137096.0</v>
      </c>
      <c r="B719" s="4" t="s">
        <v>1715</v>
      </c>
      <c r="C719" s="5">
        <v>2023.0</v>
      </c>
      <c r="D719" s="5">
        <v>12698.0</v>
      </c>
      <c r="E719" s="5">
        <v>403.0</v>
      </c>
    </row>
    <row r="720">
      <c r="A720" s="5">
        <v>137120.0</v>
      </c>
      <c r="B720" s="4" t="s">
        <v>1716</v>
      </c>
      <c r="C720" s="5">
        <v>2023.0</v>
      </c>
      <c r="D720" s="5">
        <v>1102.0</v>
      </c>
      <c r="E720" s="5">
        <v>151.0</v>
      </c>
    </row>
    <row r="721">
      <c r="A721" s="5">
        <v>137209.0</v>
      </c>
      <c r="B721" s="4" t="s">
        <v>1717</v>
      </c>
      <c r="C721" s="5">
        <v>2023.0</v>
      </c>
      <c r="D721" s="5">
        <v>14104.0</v>
      </c>
      <c r="E721" s="5">
        <v>318.0</v>
      </c>
    </row>
    <row r="722">
      <c r="A722" s="5">
        <v>137245.0</v>
      </c>
      <c r="B722" s="4" t="s">
        <v>1718</v>
      </c>
      <c r="C722" s="5">
        <v>2023.0</v>
      </c>
      <c r="D722" s="5">
        <v>1469.0</v>
      </c>
      <c r="E722" s="5">
        <v>127.0</v>
      </c>
    </row>
    <row r="723">
      <c r="A723" s="5">
        <v>137272.0</v>
      </c>
      <c r="B723" s="4" t="s">
        <v>1719</v>
      </c>
      <c r="C723" s="5">
        <v>2023.0</v>
      </c>
      <c r="D723" s="5">
        <v>29.0</v>
      </c>
      <c r="E723" s="5">
        <v>16.0</v>
      </c>
    </row>
    <row r="724">
      <c r="A724" s="5">
        <v>137281.0</v>
      </c>
      <c r="B724" s="4" t="s">
        <v>1720</v>
      </c>
      <c r="C724" s="5">
        <v>2023.0</v>
      </c>
      <c r="D724" s="5">
        <v>7066.0</v>
      </c>
      <c r="E724" s="5">
        <v>197.0</v>
      </c>
    </row>
    <row r="725">
      <c r="A725" s="5">
        <v>137315.0</v>
      </c>
      <c r="B725" s="4" t="s">
        <v>1721</v>
      </c>
      <c r="C725" s="5">
        <v>2023.0</v>
      </c>
      <c r="D725" s="5">
        <v>2976.0</v>
      </c>
      <c r="E725" s="5">
        <v>101.0</v>
      </c>
    </row>
    <row r="726">
      <c r="A726" s="5">
        <v>137351.0</v>
      </c>
      <c r="B726" s="4" t="s">
        <v>1722</v>
      </c>
      <c r="C726" s="5">
        <v>2023.0</v>
      </c>
      <c r="D726" s="5">
        <v>48572.0</v>
      </c>
      <c r="E726" s="5">
        <v>2476.0</v>
      </c>
    </row>
    <row r="727">
      <c r="A727" s="5">
        <v>137476.0</v>
      </c>
      <c r="B727" s="4" t="s">
        <v>1723</v>
      </c>
      <c r="C727" s="5">
        <v>2023.0</v>
      </c>
      <c r="D727" s="5">
        <v>6455.0</v>
      </c>
      <c r="E727" s="5">
        <v>227.0</v>
      </c>
    </row>
    <row r="728">
      <c r="A728" s="5">
        <v>137546.0</v>
      </c>
      <c r="B728" s="4" t="s">
        <v>842</v>
      </c>
      <c r="C728" s="5">
        <v>2023.0</v>
      </c>
      <c r="D728" s="5">
        <v>3669.0</v>
      </c>
      <c r="E728" s="5">
        <v>308.0</v>
      </c>
    </row>
    <row r="729">
      <c r="A729" s="5">
        <v>137564.0</v>
      </c>
      <c r="B729" s="4" t="s">
        <v>1724</v>
      </c>
      <c r="C729" s="5">
        <v>2023.0</v>
      </c>
      <c r="D729" s="5">
        <v>10400.0</v>
      </c>
      <c r="E729" s="5">
        <v>376.0</v>
      </c>
    </row>
    <row r="730">
      <c r="A730" s="5">
        <v>137591.0</v>
      </c>
      <c r="B730" s="4" t="s">
        <v>1725</v>
      </c>
      <c r="C730" s="5">
        <v>2023.0</v>
      </c>
      <c r="D730" s="5">
        <v>288.0</v>
      </c>
      <c r="E730" s="5">
        <v>20.0</v>
      </c>
    </row>
    <row r="731">
      <c r="A731" s="5">
        <v>137713.0</v>
      </c>
      <c r="B731" s="4" t="s">
        <v>1726</v>
      </c>
      <c r="C731" s="5">
        <v>2023.0</v>
      </c>
      <c r="D731" s="5">
        <v>277.0</v>
      </c>
      <c r="E731" s="5">
        <v>23.0</v>
      </c>
    </row>
    <row r="732">
      <c r="A732" s="5">
        <v>137759.0</v>
      </c>
      <c r="B732" s="4" t="s">
        <v>1727</v>
      </c>
      <c r="C732" s="5">
        <v>2023.0</v>
      </c>
      <c r="D732" s="5">
        <v>11699.0</v>
      </c>
      <c r="E732" s="5">
        <v>396.0</v>
      </c>
    </row>
    <row r="733">
      <c r="A733" s="5">
        <v>137777.0</v>
      </c>
      <c r="B733" s="4" t="s">
        <v>1728</v>
      </c>
      <c r="C733" s="5">
        <v>2023.0</v>
      </c>
      <c r="D733" s="5">
        <v>34.0</v>
      </c>
      <c r="E733" s="5">
        <v>13.0</v>
      </c>
    </row>
    <row r="734">
      <c r="A734" s="5">
        <v>137801.0</v>
      </c>
      <c r="B734" s="4" t="s">
        <v>1729</v>
      </c>
      <c r="C734" s="5">
        <v>2023.0</v>
      </c>
      <c r="D734" s="4"/>
      <c r="E734" s="4"/>
    </row>
    <row r="735">
      <c r="A735" s="5">
        <v>137847.0</v>
      </c>
      <c r="B735" s="4" t="s">
        <v>1730</v>
      </c>
      <c r="C735" s="5">
        <v>2023.0</v>
      </c>
      <c r="D735" s="5">
        <v>11054.0</v>
      </c>
      <c r="E735" s="5">
        <v>580.0</v>
      </c>
    </row>
    <row r="736">
      <c r="A736" s="5">
        <v>137856.0</v>
      </c>
      <c r="B736" s="4" t="s">
        <v>1731</v>
      </c>
      <c r="C736" s="5">
        <v>2023.0</v>
      </c>
      <c r="D736" s="5">
        <v>232.0</v>
      </c>
      <c r="E736" s="5">
        <v>11.0</v>
      </c>
    </row>
    <row r="737">
      <c r="A737" s="5">
        <v>137865.0</v>
      </c>
      <c r="B737" s="4" t="s">
        <v>1732</v>
      </c>
      <c r="C737" s="5">
        <v>2023.0</v>
      </c>
      <c r="D737" s="5">
        <v>464.0</v>
      </c>
      <c r="E737" s="5">
        <v>25.0</v>
      </c>
    </row>
    <row r="738">
      <c r="A738" s="5">
        <v>137953.0</v>
      </c>
      <c r="B738" s="4" t="s">
        <v>1733</v>
      </c>
      <c r="C738" s="5">
        <v>2023.0</v>
      </c>
      <c r="D738" s="5">
        <v>397.0</v>
      </c>
      <c r="E738" s="5">
        <v>34.0</v>
      </c>
    </row>
    <row r="739">
      <c r="A739" s="5">
        <v>137962.0</v>
      </c>
      <c r="B739" s="4" t="s">
        <v>1734</v>
      </c>
      <c r="C739" s="5">
        <v>2023.0</v>
      </c>
      <c r="D739" s="5">
        <v>189.0</v>
      </c>
      <c r="E739" s="5">
        <v>13.0</v>
      </c>
    </row>
    <row r="740">
      <c r="A740" s="5">
        <v>138187.0</v>
      </c>
      <c r="B740" s="4" t="s">
        <v>1735</v>
      </c>
      <c r="C740" s="5">
        <v>2023.0</v>
      </c>
      <c r="D740" s="5">
        <v>42524.0</v>
      </c>
      <c r="E740" s="5">
        <v>1096.0</v>
      </c>
    </row>
    <row r="741">
      <c r="A741" s="5">
        <v>138275.0</v>
      </c>
      <c r="B741" s="4" t="s">
        <v>1736</v>
      </c>
      <c r="C741" s="5">
        <v>2023.0</v>
      </c>
      <c r="D741" s="5">
        <v>891.0</v>
      </c>
      <c r="E741" s="5">
        <v>56.0</v>
      </c>
    </row>
    <row r="742">
      <c r="A742" s="5">
        <v>138284.0</v>
      </c>
      <c r="B742" s="4" t="s">
        <v>1737</v>
      </c>
      <c r="C742" s="5">
        <v>2023.0</v>
      </c>
      <c r="D742" s="5">
        <v>201.0</v>
      </c>
      <c r="E742" s="5">
        <v>24.0</v>
      </c>
    </row>
    <row r="743">
      <c r="A743" s="5">
        <v>138293.0</v>
      </c>
      <c r="B743" s="4" t="s">
        <v>1738</v>
      </c>
      <c r="C743" s="5">
        <v>2023.0</v>
      </c>
      <c r="D743" s="5">
        <v>930.0</v>
      </c>
      <c r="E743" s="5">
        <v>45.0</v>
      </c>
    </row>
    <row r="744">
      <c r="A744" s="5">
        <v>138309.0</v>
      </c>
      <c r="B744" s="4" t="s">
        <v>1739</v>
      </c>
      <c r="C744" s="5">
        <v>2023.0</v>
      </c>
      <c r="D744" s="5">
        <v>3034.0</v>
      </c>
      <c r="E744" s="5">
        <v>212.0</v>
      </c>
    </row>
    <row r="745">
      <c r="A745" s="5">
        <v>138354.0</v>
      </c>
      <c r="B745" s="4" t="s">
        <v>1740</v>
      </c>
      <c r="C745" s="5">
        <v>2023.0</v>
      </c>
      <c r="D745" s="5">
        <v>14371.0</v>
      </c>
      <c r="E745" s="5">
        <v>435.0</v>
      </c>
    </row>
    <row r="746">
      <c r="A746" s="5">
        <v>138372.0</v>
      </c>
      <c r="B746" s="4" t="s">
        <v>1741</v>
      </c>
      <c r="C746" s="5">
        <v>2023.0</v>
      </c>
      <c r="D746" s="5">
        <v>1418.0</v>
      </c>
      <c r="E746" s="5">
        <v>40.0</v>
      </c>
    </row>
    <row r="747">
      <c r="A747" s="5">
        <v>138479.0</v>
      </c>
      <c r="B747" s="4" t="s">
        <v>1742</v>
      </c>
      <c r="C747" s="5">
        <v>2023.0</v>
      </c>
      <c r="D747" s="5">
        <v>850.0</v>
      </c>
      <c r="E747" s="5">
        <v>88.0</v>
      </c>
    </row>
    <row r="748">
      <c r="A748" s="5">
        <v>138488.0</v>
      </c>
      <c r="B748" s="4" t="s">
        <v>1743</v>
      </c>
      <c r="C748" s="5">
        <v>2023.0</v>
      </c>
      <c r="D748" s="5">
        <v>2803.0</v>
      </c>
      <c r="E748" s="5">
        <v>11.0</v>
      </c>
    </row>
    <row r="749">
      <c r="A749" s="5">
        <v>138497.0</v>
      </c>
      <c r="B749" s="4" t="s">
        <v>1744</v>
      </c>
      <c r="C749" s="5">
        <v>2023.0</v>
      </c>
      <c r="D749" s="5">
        <v>275.0</v>
      </c>
      <c r="E749" s="5">
        <v>33.0</v>
      </c>
    </row>
    <row r="750">
      <c r="A750" s="5">
        <v>138558.0</v>
      </c>
      <c r="B750" s="4" t="s">
        <v>1745</v>
      </c>
      <c r="C750" s="5">
        <v>2023.0</v>
      </c>
      <c r="D750" s="5">
        <v>3768.0</v>
      </c>
      <c r="E750" s="5">
        <v>145.0</v>
      </c>
    </row>
    <row r="751">
      <c r="A751" s="5">
        <v>138600.0</v>
      </c>
      <c r="B751" s="4" t="s">
        <v>1054</v>
      </c>
      <c r="C751" s="5">
        <v>2023.0</v>
      </c>
      <c r="D751" s="5">
        <v>1077.0</v>
      </c>
      <c r="E751" s="5">
        <v>107.0</v>
      </c>
    </row>
    <row r="752">
      <c r="A752" s="5">
        <v>138655.0</v>
      </c>
      <c r="B752" s="4" t="s">
        <v>1746</v>
      </c>
      <c r="C752" s="5">
        <v>2023.0</v>
      </c>
      <c r="D752" s="5">
        <v>529.0</v>
      </c>
      <c r="E752" s="5">
        <v>12.0</v>
      </c>
    </row>
    <row r="753">
      <c r="A753" s="5">
        <v>138664.0</v>
      </c>
      <c r="B753" s="4" t="s">
        <v>1747</v>
      </c>
      <c r="C753" s="5">
        <v>2023.0</v>
      </c>
      <c r="D753" s="5">
        <v>113.0</v>
      </c>
      <c r="E753" s="5">
        <v>2.0</v>
      </c>
    </row>
    <row r="754">
      <c r="A754" s="5">
        <v>138682.0</v>
      </c>
      <c r="B754" s="4" t="s">
        <v>1748</v>
      </c>
      <c r="C754" s="5">
        <v>2023.0</v>
      </c>
      <c r="D754" s="5">
        <v>2761.0</v>
      </c>
      <c r="E754" s="5">
        <v>128.0</v>
      </c>
    </row>
    <row r="755">
      <c r="A755" s="5">
        <v>138716.0</v>
      </c>
      <c r="B755" s="4" t="s">
        <v>1749</v>
      </c>
      <c r="C755" s="5">
        <v>2023.0</v>
      </c>
      <c r="D755" s="5">
        <v>6544.0</v>
      </c>
      <c r="E755" s="5">
        <v>248.0</v>
      </c>
    </row>
    <row r="756">
      <c r="A756" s="5">
        <v>138761.0</v>
      </c>
      <c r="B756" s="4" t="s">
        <v>1750</v>
      </c>
      <c r="C756" s="5">
        <v>2023.0</v>
      </c>
      <c r="D756" s="5">
        <v>294.0</v>
      </c>
      <c r="E756" s="5">
        <v>26.0</v>
      </c>
    </row>
    <row r="757">
      <c r="A757" s="5">
        <v>138813.0</v>
      </c>
      <c r="B757" s="4" t="s">
        <v>1751</v>
      </c>
      <c r="C757" s="5">
        <v>2023.0</v>
      </c>
      <c r="D757" s="4"/>
      <c r="E757" s="4"/>
    </row>
    <row r="758">
      <c r="A758" s="5">
        <v>138822.0</v>
      </c>
      <c r="B758" s="4" t="s">
        <v>1752</v>
      </c>
      <c r="C758" s="5">
        <v>2023.0</v>
      </c>
      <c r="D758" s="5">
        <v>586.0</v>
      </c>
      <c r="E758" s="5">
        <v>30.0</v>
      </c>
    </row>
    <row r="759">
      <c r="A759" s="5">
        <v>138840.0</v>
      </c>
      <c r="B759" s="4" t="s">
        <v>1753</v>
      </c>
      <c r="C759" s="5">
        <v>2023.0</v>
      </c>
      <c r="D759" s="5">
        <v>3493.0</v>
      </c>
      <c r="E759" s="5">
        <v>139.0</v>
      </c>
    </row>
    <row r="760">
      <c r="A760" s="5">
        <v>138868.0</v>
      </c>
      <c r="B760" s="4" t="s">
        <v>1754</v>
      </c>
      <c r="C760" s="5">
        <v>2023.0</v>
      </c>
      <c r="D760" s="5">
        <v>2827.0</v>
      </c>
      <c r="E760" s="5">
        <v>110.0</v>
      </c>
    </row>
    <row r="761">
      <c r="A761" s="5">
        <v>138901.0</v>
      </c>
      <c r="B761" s="4" t="s">
        <v>1755</v>
      </c>
      <c r="C761" s="5">
        <v>2023.0</v>
      </c>
      <c r="D761" s="5">
        <v>1551.0</v>
      </c>
      <c r="E761" s="5">
        <v>43.0</v>
      </c>
    </row>
    <row r="762">
      <c r="A762" s="5">
        <v>138929.0</v>
      </c>
      <c r="B762" s="4" t="s">
        <v>1756</v>
      </c>
      <c r="C762" s="5">
        <v>2023.0</v>
      </c>
      <c r="D762" s="5">
        <v>350.0</v>
      </c>
      <c r="E762" s="5">
        <v>22.0</v>
      </c>
    </row>
    <row r="763">
      <c r="A763" s="5">
        <v>138938.0</v>
      </c>
      <c r="B763" s="4" t="s">
        <v>1757</v>
      </c>
      <c r="C763" s="5">
        <v>2023.0</v>
      </c>
      <c r="D763" s="5">
        <v>319.0</v>
      </c>
      <c r="E763" s="5">
        <v>24.0</v>
      </c>
    </row>
    <row r="764">
      <c r="A764" s="5">
        <v>138947.0</v>
      </c>
      <c r="B764" s="4" t="s">
        <v>1758</v>
      </c>
      <c r="C764" s="5">
        <v>2023.0</v>
      </c>
      <c r="D764" s="5">
        <v>4135.0</v>
      </c>
      <c r="E764" s="5">
        <v>247.0</v>
      </c>
    </row>
    <row r="765">
      <c r="A765" s="5">
        <v>138956.0</v>
      </c>
      <c r="B765" s="4" t="s">
        <v>1759</v>
      </c>
      <c r="C765" s="5">
        <v>2023.0</v>
      </c>
      <c r="D765" s="5">
        <v>4118.0</v>
      </c>
      <c r="E765" s="5">
        <v>157.0</v>
      </c>
    </row>
    <row r="766">
      <c r="A766" s="5">
        <v>139144.0</v>
      </c>
      <c r="B766" s="4" t="s">
        <v>1760</v>
      </c>
      <c r="C766" s="5">
        <v>2023.0</v>
      </c>
      <c r="D766" s="5">
        <v>2370.0</v>
      </c>
      <c r="E766" s="5">
        <v>188.0</v>
      </c>
    </row>
    <row r="767">
      <c r="A767" s="5">
        <v>139153.0</v>
      </c>
      <c r="B767" s="4" t="s">
        <v>1761</v>
      </c>
      <c r="C767" s="5">
        <v>2023.0</v>
      </c>
      <c r="D767" s="5">
        <v>375.0</v>
      </c>
      <c r="E767" s="5">
        <v>23.0</v>
      </c>
    </row>
    <row r="768">
      <c r="A768" s="5">
        <v>139199.0</v>
      </c>
      <c r="B768" s="4" t="s">
        <v>1762</v>
      </c>
      <c r="C768" s="5">
        <v>2023.0</v>
      </c>
      <c r="D768" s="5">
        <v>2420.0</v>
      </c>
      <c r="E768" s="5">
        <v>172.0</v>
      </c>
    </row>
    <row r="769">
      <c r="A769" s="5">
        <v>139205.0</v>
      </c>
      <c r="B769" s="4" t="s">
        <v>1763</v>
      </c>
      <c r="C769" s="5">
        <v>2023.0</v>
      </c>
      <c r="D769" s="5">
        <v>1123.0</v>
      </c>
      <c r="E769" s="5">
        <v>53.0</v>
      </c>
    </row>
    <row r="770">
      <c r="A770" s="5">
        <v>139250.0</v>
      </c>
      <c r="B770" s="4" t="s">
        <v>1764</v>
      </c>
      <c r="C770" s="5">
        <v>2023.0</v>
      </c>
      <c r="D770" s="5">
        <v>3189.0</v>
      </c>
      <c r="E770" s="5">
        <v>110.0</v>
      </c>
    </row>
    <row r="771">
      <c r="A771" s="5">
        <v>139278.0</v>
      </c>
      <c r="B771" s="4" t="s">
        <v>1765</v>
      </c>
      <c r="C771" s="5">
        <v>2023.0</v>
      </c>
      <c r="D771" s="5">
        <v>6722.0</v>
      </c>
      <c r="E771" s="5">
        <v>213.0</v>
      </c>
    </row>
    <row r="772">
      <c r="A772" s="5">
        <v>139311.0</v>
      </c>
      <c r="B772" s="4" t="s">
        <v>1766</v>
      </c>
      <c r="C772" s="5">
        <v>2023.0</v>
      </c>
      <c r="D772" s="5">
        <v>5842.0</v>
      </c>
      <c r="E772" s="5">
        <v>217.0</v>
      </c>
    </row>
    <row r="773">
      <c r="A773" s="5">
        <v>139348.0</v>
      </c>
      <c r="B773" s="4" t="s">
        <v>1767</v>
      </c>
      <c r="C773" s="5">
        <v>2023.0</v>
      </c>
      <c r="D773" s="5">
        <v>157.0</v>
      </c>
      <c r="E773" s="5">
        <v>20.0</v>
      </c>
    </row>
    <row r="774">
      <c r="A774" s="5">
        <v>139357.0</v>
      </c>
      <c r="B774" s="4" t="s">
        <v>1768</v>
      </c>
      <c r="C774" s="5">
        <v>2023.0</v>
      </c>
      <c r="D774" s="5">
        <v>3153.0</v>
      </c>
      <c r="E774" s="5">
        <v>109.0</v>
      </c>
    </row>
    <row r="775">
      <c r="A775" s="5">
        <v>139366.0</v>
      </c>
      <c r="B775" s="4" t="s">
        <v>1769</v>
      </c>
      <c r="C775" s="5">
        <v>2023.0</v>
      </c>
      <c r="D775" s="5">
        <v>7610.0</v>
      </c>
      <c r="E775" s="5">
        <v>373.0</v>
      </c>
    </row>
    <row r="776">
      <c r="A776" s="5">
        <v>139384.0</v>
      </c>
      <c r="B776" s="4" t="s">
        <v>1770</v>
      </c>
      <c r="C776" s="5">
        <v>2023.0</v>
      </c>
      <c r="D776" s="5">
        <v>6742.0</v>
      </c>
      <c r="E776" s="5">
        <v>193.0</v>
      </c>
    </row>
    <row r="777">
      <c r="A777" s="5">
        <v>139393.0</v>
      </c>
      <c r="B777" s="4" t="s">
        <v>1771</v>
      </c>
      <c r="C777" s="5">
        <v>2023.0</v>
      </c>
      <c r="D777" s="5">
        <v>928.0</v>
      </c>
      <c r="E777" s="5">
        <v>70.0</v>
      </c>
    </row>
    <row r="778">
      <c r="A778" s="5">
        <v>139463.0</v>
      </c>
      <c r="B778" s="4" t="s">
        <v>1772</v>
      </c>
      <c r="C778" s="5">
        <v>2023.0</v>
      </c>
      <c r="D778" s="5">
        <v>4902.0</v>
      </c>
      <c r="E778" s="5">
        <v>164.0</v>
      </c>
    </row>
    <row r="779">
      <c r="A779" s="5">
        <v>139506.0</v>
      </c>
      <c r="B779" s="4" t="s">
        <v>1773</v>
      </c>
      <c r="C779" s="5">
        <v>2023.0</v>
      </c>
      <c r="D779" s="5">
        <v>54.0</v>
      </c>
      <c r="E779" s="5">
        <v>3.0</v>
      </c>
    </row>
    <row r="780">
      <c r="A780" s="5">
        <v>139579.0</v>
      </c>
      <c r="B780" s="4" t="s">
        <v>1774</v>
      </c>
      <c r="C780" s="5">
        <v>2023.0</v>
      </c>
      <c r="D780" s="5">
        <v>698.0</v>
      </c>
      <c r="E780" s="5">
        <v>39.0</v>
      </c>
    </row>
    <row r="781">
      <c r="A781" s="5">
        <v>139621.0</v>
      </c>
      <c r="B781" s="4" t="s">
        <v>1775</v>
      </c>
      <c r="C781" s="5">
        <v>2023.0</v>
      </c>
      <c r="D781" s="5">
        <v>1756.0</v>
      </c>
      <c r="E781" s="5">
        <v>58.0</v>
      </c>
    </row>
    <row r="782">
      <c r="A782" s="5">
        <v>139630.0</v>
      </c>
      <c r="B782" s="4" t="s">
        <v>1776</v>
      </c>
      <c r="C782" s="5">
        <v>2023.0</v>
      </c>
      <c r="D782" s="5">
        <v>896.0</v>
      </c>
      <c r="E782" s="5">
        <v>49.0</v>
      </c>
    </row>
    <row r="783">
      <c r="A783" s="5">
        <v>139658.0</v>
      </c>
      <c r="B783" s="4" t="s">
        <v>1777</v>
      </c>
      <c r="C783" s="5">
        <v>2023.0</v>
      </c>
      <c r="D783" s="5">
        <v>15046.0</v>
      </c>
      <c r="E783" s="5">
        <v>1744.0</v>
      </c>
    </row>
    <row r="784">
      <c r="A784" s="5">
        <v>139700.0</v>
      </c>
      <c r="B784" s="4" t="s">
        <v>1778</v>
      </c>
      <c r="C784" s="5">
        <v>2023.0</v>
      </c>
      <c r="D784" s="5">
        <v>4955.0</v>
      </c>
      <c r="E784" s="5">
        <v>144.0</v>
      </c>
    </row>
    <row r="785">
      <c r="A785" s="5">
        <v>139719.0</v>
      </c>
      <c r="B785" s="4" t="s">
        <v>1779</v>
      </c>
      <c r="C785" s="5">
        <v>2023.0</v>
      </c>
      <c r="D785" s="5">
        <v>2763.0</v>
      </c>
      <c r="E785" s="5">
        <v>134.0</v>
      </c>
    </row>
    <row r="786">
      <c r="A786" s="5">
        <v>139746.0</v>
      </c>
      <c r="B786" s="4" t="s">
        <v>1780</v>
      </c>
      <c r="C786" s="5">
        <v>2023.0</v>
      </c>
      <c r="D786" s="5">
        <v>60.0</v>
      </c>
      <c r="E786" s="5">
        <v>7.0</v>
      </c>
    </row>
    <row r="787">
      <c r="A787" s="5">
        <v>139755.0</v>
      </c>
      <c r="B787" s="4" t="s">
        <v>1781</v>
      </c>
      <c r="C787" s="5">
        <v>2023.0</v>
      </c>
      <c r="D787" s="5">
        <v>47946.0</v>
      </c>
      <c r="E787" s="5">
        <v>1373.0</v>
      </c>
    </row>
    <row r="788">
      <c r="A788" s="5">
        <v>139764.0</v>
      </c>
      <c r="B788" s="4" t="s">
        <v>1782</v>
      </c>
      <c r="C788" s="5">
        <v>2023.0</v>
      </c>
      <c r="D788" s="5">
        <v>3408.0</v>
      </c>
      <c r="E788" s="5">
        <v>141.0</v>
      </c>
    </row>
    <row r="789">
      <c r="A789" s="5">
        <v>139861.0</v>
      </c>
      <c r="B789" s="4" t="s">
        <v>1783</v>
      </c>
      <c r="C789" s="5">
        <v>2023.0</v>
      </c>
      <c r="D789" s="5">
        <v>6811.0</v>
      </c>
      <c r="E789" s="5">
        <v>372.0</v>
      </c>
    </row>
    <row r="790">
      <c r="A790" s="5">
        <v>139931.0</v>
      </c>
      <c r="B790" s="4" t="s">
        <v>1784</v>
      </c>
      <c r="C790" s="5">
        <v>2023.0</v>
      </c>
      <c r="D790" s="5">
        <v>26041.0</v>
      </c>
      <c r="E790" s="5">
        <v>973.0</v>
      </c>
    </row>
    <row r="791">
      <c r="A791" s="5">
        <v>139940.0</v>
      </c>
      <c r="B791" s="4" t="s">
        <v>1785</v>
      </c>
      <c r="C791" s="5">
        <v>2023.0</v>
      </c>
      <c r="D791" s="5">
        <v>34974.0</v>
      </c>
      <c r="E791" s="5">
        <v>1504.0</v>
      </c>
    </row>
    <row r="792">
      <c r="A792" s="5">
        <v>139959.0</v>
      </c>
      <c r="B792" s="4" t="s">
        <v>1786</v>
      </c>
      <c r="C792" s="5">
        <v>2023.0</v>
      </c>
      <c r="D792" s="5">
        <v>41615.0</v>
      </c>
      <c r="E792" s="5">
        <v>2365.0</v>
      </c>
    </row>
    <row r="793">
      <c r="A793" s="5">
        <v>139968.0</v>
      </c>
      <c r="B793" s="4" t="s">
        <v>1787</v>
      </c>
      <c r="C793" s="5">
        <v>2023.0</v>
      </c>
      <c r="D793" s="5">
        <v>3129.0</v>
      </c>
      <c r="E793" s="5">
        <v>109.0</v>
      </c>
    </row>
    <row r="794">
      <c r="A794" s="5">
        <v>139986.0</v>
      </c>
      <c r="B794" s="4" t="s">
        <v>1788</v>
      </c>
      <c r="C794" s="5">
        <v>2023.0</v>
      </c>
      <c r="D794" s="5">
        <v>5804.0</v>
      </c>
      <c r="E794" s="5">
        <v>141.0</v>
      </c>
    </row>
    <row r="795">
      <c r="A795" s="5">
        <v>139995.0</v>
      </c>
      <c r="B795" s="4" t="s">
        <v>1789</v>
      </c>
      <c r="C795" s="5">
        <v>2023.0</v>
      </c>
      <c r="D795" s="5">
        <v>451.0</v>
      </c>
      <c r="E795" s="5">
        <v>13.0</v>
      </c>
    </row>
    <row r="796">
      <c r="A796" s="5">
        <v>140003.0</v>
      </c>
      <c r="B796" s="4" t="s">
        <v>1790</v>
      </c>
      <c r="C796" s="5">
        <v>2023.0</v>
      </c>
      <c r="D796" s="5">
        <v>132.0</v>
      </c>
      <c r="E796" s="5">
        <v>12.0</v>
      </c>
    </row>
    <row r="797">
      <c r="A797" s="5">
        <v>140012.0</v>
      </c>
      <c r="B797" s="4" t="s">
        <v>1791</v>
      </c>
      <c r="C797" s="5">
        <v>2023.0</v>
      </c>
      <c r="D797" s="5">
        <v>9726.0</v>
      </c>
      <c r="E797" s="5">
        <v>247.0</v>
      </c>
    </row>
    <row r="798">
      <c r="A798" s="5">
        <v>140146.0</v>
      </c>
      <c r="B798" s="4" t="s">
        <v>1792</v>
      </c>
      <c r="C798" s="5">
        <v>2023.0</v>
      </c>
      <c r="D798" s="5">
        <v>61.0</v>
      </c>
      <c r="E798" s="5">
        <v>10.0</v>
      </c>
    </row>
    <row r="799">
      <c r="A799" s="5">
        <v>140234.0</v>
      </c>
      <c r="B799" s="4" t="s">
        <v>1793</v>
      </c>
      <c r="C799" s="5">
        <v>2023.0</v>
      </c>
      <c r="D799" s="5">
        <v>671.0</v>
      </c>
      <c r="E799" s="5">
        <v>56.0</v>
      </c>
    </row>
    <row r="800">
      <c r="A800" s="5">
        <v>140243.0</v>
      </c>
      <c r="B800" s="4" t="s">
        <v>1794</v>
      </c>
      <c r="C800" s="5">
        <v>2023.0</v>
      </c>
      <c r="D800" s="5">
        <v>6145.0</v>
      </c>
      <c r="E800" s="5">
        <v>195.0</v>
      </c>
    </row>
    <row r="801">
      <c r="A801" s="5">
        <v>140252.0</v>
      </c>
      <c r="B801" s="4" t="s">
        <v>1795</v>
      </c>
      <c r="C801" s="5">
        <v>2023.0</v>
      </c>
      <c r="D801" s="5">
        <v>2711.0</v>
      </c>
      <c r="E801" s="5">
        <v>149.0</v>
      </c>
    </row>
    <row r="802">
      <c r="A802" s="5">
        <v>140331.0</v>
      </c>
      <c r="B802" s="4" t="s">
        <v>1796</v>
      </c>
      <c r="C802" s="5">
        <v>2023.0</v>
      </c>
      <c r="D802" s="5">
        <v>9842.0</v>
      </c>
      <c r="E802" s="5">
        <v>277.0</v>
      </c>
    </row>
    <row r="803">
      <c r="A803" s="5">
        <v>140340.0</v>
      </c>
      <c r="B803" s="4" t="s">
        <v>1797</v>
      </c>
      <c r="C803" s="5">
        <v>2023.0</v>
      </c>
      <c r="D803" s="5">
        <v>555.0</v>
      </c>
      <c r="E803" s="5">
        <v>20.0</v>
      </c>
    </row>
    <row r="804">
      <c r="A804" s="5">
        <v>140447.0</v>
      </c>
      <c r="B804" s="4" t="s">
        <v>1798</v>
      </c>
      <c r="C804" s="5">
        <v>2023.0</v>
      </c>
      <c r="D804" s="5">
        <v>9124.0</v>
      </c>
      <c r="E804" s="5">
        <v>563.0</v>
      </c>
    </row>
    <row r="805">
      <c r="A805" s="5">
        <v>140553.0</v>
      </c>
      <c r="B805" s="4" t="s">
        <v>1799</v>
      </c>
      <c r="C805" s="5">
        <v>2023.0</v>
      </c>
      <c r="D805" s="5">
        <v>2738.0</v>
      </c>
      <c r="E805" s="5">
        <v>186.0</v>
      </c>
    </row>
    <row r="806">
      <c r="A806" s="5">
        <v>140562.0</v>
      </c>
      <c r="B806" s="4" t="s">
        <v>1800</v>
      </c>
      <c r="C806" s="5">
        <v>2023.0</v>
      </c>
      <c r="D806" s="5">
        <v>935.0</v>
      </c>
      <c r="E806" s="5">
        <v>378.0</v>
      </c>
    </row>
    <row r="807">
      <c r="A807" s="5">
        <v>140571.0</v>
      </c>
      <c r="B807" s="4" t="s">
        <v>6889</v>
      </c>
      <c r="C807" s="5">
        <v>2023.0</v>
      </c>
      <c r="D807" s="5">
        <v>343.0</v>
      </c>
      <c r="E807" s="5">
        <v>21.0</v>
      </c>
    </row>
    <row r="808">
      <c r="A808" s="5">
        <v>140678.0</v>
      </c>
      <c r="B808" s="4" t="s">
        <v>1802</v>
      </c>
      <c r="C808" s="5">
        <v>2023.0</v>
      </c>
      <c r="D808" s="5">
        <v>2696.0</v>
      </c>
      <c r="E808" s="5">
        <v>103.0</v>
      </c>
    </row>
    <row r="809">
      <c r="A809" s="5">
        <v>140696.0</v>
      </c>
      <c r="B809" s="4" t="s">
        <v>1803</v>
      </c>
      <c r="C809" s="5">
        <v>2023.0</v>
      </c>
      <c r="D809" s="5">
        <v>1522.0</v>
      </c>
      <c r="E809" s="5">
        <v>101.0</v>
      </c>
    </row>
    <row r="810">
      <c r="A810" s="5">
        <v>140720.0</v>
      </c>
      <c r="B810" s="4" t="s">
        <v>631</v>
      </c>
      <c r="C810" s="5">
        <v>2023.0</v>
      </c>
      <c r="D810" s="5">
        <v>344.0</v>
      </c>
      <c r="E810" s="5">
        <v>27.0</v>
      </c>
    </row>
    <row r="811">
      <c r="A811" s="5">
        <v>140818.0</v>
      </c>
      <c r="B811" s="4" t="s">
        <v>1804</v>
      </c>
      <c r="C811" s="5">
        <v>2023.0</v>
      </c>
      <c r="D811" s="5">
        <v>1840.0</v>
      </c>
      <c r="E811" s="5">
        <v>114.0</v>
      </c>
    </row>
    <row r="812">
      <c r="A812" s="5">
        <v>140827.0</v>
      </c>
      <c r="B812" s="4" t="s">
        <v>1805</v>
      </c>
      <c r="C812" s="5">
        <v>2023.0</v>
      </c>
      <c r="D812" s="5">
        <v>74.0</v>
      </c>
      <c r="E812" s="5">
        <v>0.0</v>
      </c>
    </row>
    <row r="813">
      <c r="A813" s="5">
        <v>140872.0</v>
      </c>
      <c r="B813" s="4" t="s">
        <v>1806</v>
      </c>
      <c r="C813" s="5">
        <v>2023.0</v>
      </c>
      <c r="D813" s="5">
        <v>1170.0</v>
      </c>
      <c r="E813" s="5">
        <v>90.0</v>
      </c>
    </row>
    <row r="814">
      <c r="A814" s="5">
        <v>140942.0</v>
      </c>
      <c r="B814" s="4" t="s">
        <v>1807</v>
      </c>
      <c r="C814" s="5">
        <v>2023.0</v>
      </c>
      <c r="D814" s="5">
        <v>3581.0</v>
      </c>
      <c r="E814" s="5">
        <v>154.0</v>
      </c>
    </row>
    <row r="815">
      <c r="A815" s="5">
        <v>140951.0</v>
      </c>
      <c r="B815" s="4" t="s">
        <v>1808</v>
      </c>
      <c r="C815" s="5">
        <v>2023.0</v>
      </c>
      <c r="D815" s="5">
        <v>17575.0</v>
      </c>
      <c r="E815" s="5">
        <v>798.0</v>
      </c>
    </row>
    <row r="816">
      <c r="A816" s="5">
        <v>140960.0</v>
      </c>
      <c r="B816" s="4" t="s">
        <v>1809</v>
      </c>
      <c r="C816" s="5">
        <v>2023.0</v>
      </c>
      <c r="D816" s="5">
        <v>3078.0</v>
      </c>
      <c r="E816" s="5">
        <v>137.0</v>
      </c>
    </row>
    <row r="817">
      <c r="A817" s="5">
        <v>140988.0</v>
      </c>
      <c r="B817" s="4" t="s">
        <v>1810</v>
      </c>
      <c r="C817" s="5">
        <v>2023.0</v>
      </c>
      <c r="D817" s="5">
        <v>1447.0</v>
      </c>
      <c r="E817" s="5">
        <v>93.0</v>
      </c>
    </row>
    <row r="818">
      <c r="A818" s="5">
        <v>141006.0</v>
      </c>
      <c r="B818" s="4" t="s">
        <v>1811</v>
      </c>
      <c r="C818" s="5">
        <v>2023.0</v>
      </c>
      <c r="D818" s="5">
        <v>1725.0</v>
      </c>
      <c r="E818" s="5">
        <v>75.0</v>
      </c>
    </row>
    <row r="819">
      <c r="A819" s="5">
        <v>141060.0</v>
      </c>
      <c r="B819" s="4" t="s">
        <v>1812</v>
      </c>
      <c r="C819" s="5">
        <v>2023.0</v>
      </c>
      <c r="D819" s="5">
        <v>3633.0</v>
      </c>
      <c r="E819" s="5">
        <v>231.0</v>
      </c>
    </row>
    <row r="820">
      <c r="A820" s="5">
        <v>141167.0</v>
      </c>
      <c r="B820" s="4" t="s">
        <v>1813</v>
      </c>
      <c r="C820" s="5">
        <v>2023.0</v>
      </c>
      <c r="D820" s="5">
        <v>1583.0</v>
      </c>
      <c r="E820" s="5">
        <v>120.0</v>
      </c>
    </row>
    <row r="821">
      <c r="A821" s="5">
        <v>141185.0</v>
      </c>
      <c r="B821" s="4" t="s">
        <v>1814</v>
      </c>
      <c r="C821" s="5">
        <v>2023.0</v>
      </c>
      <c r="D821" s="5">
        <v>2532.0</v>
      </c>
      <c r="E821" s="5">
        <v>83.0</v>
      </c>
    </row>
    <row r="822">
      <c r="A822" s="5">
        <v>141237.0</v>
      </c>
      <c r="B822" s="4" t="s">
        <v>1815</v>
      </c>
      <c r="C822" s="5">
        <v>2023.0</v>
      </c>
      <c r="D822" s="5">
        <v>2714.0</v>
      </c>
      <c r="E822" s="5">
        <v>92.0</v>
      </c>
    </row>
    <row r="823">
      <c r="A823" s="5">
        <v>141255.0</v>
      </c>
      <c r="B823" s="4" t="s">
        <v>1816</v>
      </c>
      <c r="C823" s="5">
        <v>2023.0</v>
      </c>
      <c r="D823" s="5">
        <v>4380.0</v>
      </c>
      <c r="E823" s="5">
        <v>147.0</v>
      </c>
    </row>
    <row r="824">
      <c r="A824" s="5">
        <v>141264.0</v>
      </c>
      <c r="B824" s="4" t="s">
        <v>1817</v>
      </c>
      <c r="C824" s="5">
        <v>2023.0</v>
      </c>
      <c r="D824" s="5">
        <v>10151.0</v>
      </c>
      <c r="E824" s="5">
        <v>451.0</v>
      </c>
    </row>
    <row r="825">
      <c r="A825" s="5">
        <v>141325.0</v>
      </c>
      <c r="B825" s="4" t="s">
        <v>1818</v>
      </c>
      <c r="C825" s="5">
        <v>2023.0</v>
      </c>
      <c r="D825" s="5">
        <v>641.0</v>
      </c>
      <c r="E825" s="5">
        <v>65.0</v>
      </c>
    </row>
    <row r="826">
      <c r="A826" s="5">
        <v>141334.0</v>
      </c>
      <c r="B826" s="4" t="s">
        <v>1819</v>
      </c>
      <c r="C826" s="5">
        <v>2023.0</v>
      </c>
      <c r="D826" s="5">
        <v>12728.0</v>
      </c>
      <c r="E826" s="5">
        <v>507.0</v>
      </c>
    </row>
    <row r="827">
      <c r="A827" s="5">
        <v>141361.0</v>
      </c>
      <c r="B827" s="4" t="s">
        <v>1820</v>
      </c>
      <c r="C827" s="5">
        <v>2023.0</v>
      </c>
      <c r="D827" s="5">
        <v>1420.0</v>
      </c>
      <c r="E827" s="5">
        <v>98.0</v>
      </c>
    </row>
    <row r="828">
      <c r="A828" s="5">
        <v>141486.0</v>
      </c>
      <c r="B828" s="4" t="s">
        <v>57</v>
      </c>
      <c r="C828" s="5">
        <v>2023.0</v>
      </c>
      <c r="D828" s="5">
        <v>2602.0</v>
      </c>
      <c r="E828" s="5">
        <v>142.0</v>
      </c>
    </row>
    <row r="829">
      <c r="A829" s="5">
        <v>141565.0</v>
      </c>
      <c r="B829" s="4" t="s">
        <v>1821</v>
      </c>
      <c r="C829" s="5">
        <v>2023.0</v>
      </c>
      <c r="D829" s="5">
        <v>2781.0</v>
      </c>
      <c r="E829" s="5">
        <v>203.0</v>
      </c>
    </row>
    <row r="830">
      <c r="A830" s="5">
        <v>141574.0</v>
      </c>
      <c r="B830" s="4" t="s">
        <v>1822</v>
      </c>
      <c r="C830" s="5">
        <v>2023.0</v>
      </c>
      <c r="D830" s="5">
        <v>19256.0</v>
      </c>
      <c r="E830" s="5">
        <v>1267.0</v>
      </c>
    </row>
    <row r="831">
      <c r="A831" s="5">
        <v>141608.0</v>
      </c>
      <c r="B831" s="4" t="s">
        <v>1823</v>
      </c>
      <c r="C831" s="5">
        <v>2023.0</v>
      </c>
      <c r="D831" s="5">
        <v>70.0</v>
      </c>
      <c r="E831" s="5">
        <v>4.0</v>
      </c>
    </row>
    <row r="832">
      <c r="A832" s="5">
        <v>141644.0</v>
      </c>
      <c r="B832" s="4" t="s">
        <v>1824</v>
      </c>
      <c r="C832" s="5">
        <v>2023.0</v>
      </c>
      <c r="D832" s="5">
        <v>4748.0</v>
      </c>
      <c r="E832" s="5">
        <v>228.0</v>
      </c>
    </row>
    <row r="833">
      <c r="A833" s="5">
        <v>141680.0</v>
      </c>
      <c r="B833" s="4" t="s">
        <v>1825</v>
      </c>
      <c r="C833" s="5">
        <v>2023.0</v>
      </c>
      <c r="D833" s="5">
        <v>3204.0</v>
      </c>
      <c r="E833" s="5">
        <v>91.0</v>
      </c>
    </row>
    <row r="834">
      <c r="A834" s="5">
        <v>141796.0</v>
      </c>
      <c r="B834" s="4" t="s">
        <v>1826</v>
      </c>
      <c r="C834" s="5">
        <v>2023.0</v>
      </c>
      <c r="D834" s="5">
        <v>5822.0</v>
      </c>
      <c r="E834" s="5">
        <v>198.0</v>
      </c>
    </row>
    <row r="835">
      <c r="A835" s="5">
        <v>141802.0</v>
      </c>
      <c r="B835" s="4" t="s">
        <v>1827</v>
      </c>
      <c r="C835" s="5">
        <v>2023.0</v>
      </c>
      <c r="D835" s="5">
        <v>1298.0</v>
      </c>
      <c r="E835" s="5">
        <v>55.0</v>
      </c>
    </row>
    <row r="836">
      <c r="A836" s="5">
        <v>141811.0</v>
      </c>
      <c r="B836" s="4" t="s">
        <v>1828</v>
      </c>
      <c r="C836" s="5">
        <v>2023.0</v>
      </c>
      <c r="D836" s="5">
        <v>6059.0</v>
      </c>
      <c r="E836" s="5">
        <v>150.0</v>
      </c>
    </row>
    <row r="837">
      <c r="A837" s="5">
        <v>141839.0</v>
      </c>
      <c r="B837" s="4" t="s">
        <v>1829</v>
      </c>
      <c r="C837" s="5">
        <v>2023.0</v>
      </c>
      <c r="D837" s="5">
        <v>2647.0</v>
      </c>
      <c r="E837" s="5">
        <v>90.0</v>
      </c>
    </row>
    <row r="838">
      <c r="A838" s="5">
        <v>141963.0</v>
      </c>
      <c r="B838" s="4" t="s">
        <v>1830</v>
      </c>
      <c r="C838" s="5">
        <v>2023.0</v>
      </c>
      <c r="D838" s="4"/>
      <c r="E838" s="5">
        <v>0.0</v>
      </c>
    </row>
    <row r="839">
      <c r="A839" s="5">
        <v>141981.0</v>
      </c>
      <c r="B839" s="4" t="s">
        <v>1831</v>
      </c>
      <c r="C839" s="5">
        <v>2023.0</v>
      </c>
      <c r="D839" s="5">
        <v>2863.0</v>
      </c>
      <c r="E839" s="5">
        <v>117.0</v>
      </c>
    </row>
    <row r="840">
      <c r="A840" s="5">
        <v>141990.0</v>
      </c>
      <c r="B840" s="4" t="s">
        <v>1832</v>
      </c>
      <c r="C840" s="5">
        <v>2023.0</v>
      </c>
      <c r="D840" s="5">
        <v>2743.0</v>
      </c>
      <c r="E840" s="5">
        <v>61.0</v>
      </c>
    </row>
    <row r="841">
      <c r="A841" s="5">
        <v>142054.0</v>
      </c>
      <c r="B841" s="4" t="s">
        <v>1833</v>
      </c>
      <c r="C841" s="5">
        <v>2023.0</v>
      </c>
      <c r="D841" s="5">
        <v>433.0</v>
      </c>
      <c r="E841" s="5">
        <v>39.0</v>
      </c>
    </row>
    <row r="842">
      <c r="A842" s="5">
        <v>142090.0</v>
      </c>
      <c r="B842" s="4" t="s">
        <v>1834</v>
      </c>
      <c r="C842" s="5">
        <v>2023.0</v>
      </c>
      <c r="D842" s="5">
        <v>103.0</v>
      </c>
      <c r="E842" s="5">
        <v>7.0</v>
      </c>
    </row>
    <row r="843">
      <c r="A843" s="5">
        <v>142115.0</v>
      </c>
      <c r="B843" s="4" t="s">
        <v>1835</v>
      </c>
      <c r="C843" s="5">
        <v>2023.0</v>
      </c>
      <c r="D843" s="5">
        <v>26670.0</v>
      </c>
      <c r="E843" s="5">
        <v>1041.0</v>
      </c>
    </row>
    <row r="844">
      <c r="A844" s="5">
        <v>142179.0</v>
      </c>
      <c r="B844" s="4" t="s">
        <v>1836</v>
      </c>
      <c r="C844" s="5">
        <v>2023.0</v>
      </c>
      <c r="D844" s="5">
        <v>2565.0</v>
      </c>
      <c r="E844" s="5">
        <v>97.0</v>
      </c>
    </row>
    <row r="845">
      <c r="A845" s="5">
        <v>142276.0</v>
      </c>
      <c r="B845" s="4" t="s">
        <v>1837</v>
      </c>
      <c r="C845" s="5">
        <v>2023.0</v>
      </c>
      <c r="D845" s="5">
        <v>12614.0</v>
      </c>
      <c r="E845" s="5">
        <v>670.0</v>
      </c>
    </row>
    <row r="846">
      <c r="A846" s="5">
        <v>142285.0</v>
      </c>
      <c r="B846" s="4" t="s">
        <v>1838</v>
      </c>
      <c r="C846" s="5">
        <v>2023.0</v>
      </c>
      <c r="D846" s="5">
        <v>11849.0</v>
      </c>
      <c r="E846" s="5">
        <v>581.0</v>
      </c>
    </row>
    <row r="847">
      <c r="A847" s="5">
        <v>142294.0</v>
      </c>
      <c r="B847" s="4" t="s">
        <v>1839</v>
      </c>
      <c r="C847" s="5">
        <v>2023.0</v>
      </c>
      <c r="D847" s="5">
        <v>1076.0</v>
      </c>
      <c r="E847" s="5">
        <v>102.0</v>
      </c>
    </row>
    <row r="848">
      <c r="A848" s="5">
        <v>142328.0</v>
      </c>
      <c r="B848" s="4" t="s">
        <v>1840</v>
      </c>
      <c r="C848" s="5">
        <v>2023.0</v>
      </c>
      <c r="D848" s="5">
        <v>3706.0</v>
      </c>
      <c r="E848" s="5">
        <v>164.0</v>
      </c>
    </row>
    <row r="849">
      <c r="A849" s="5">
        <v>142407.0</v>
      </c>
      <c r="B849" s="4" t="s">
        <v>1841</v>
      </c>
      <c r="C849" s="5">
        <v>2023.0</v>
      </c>
      <c r="D849" s="5">
        <v>93.0</v>
      </c>
      <c r="E849" s="5">
        <v>5.0</v>
      </c>
    </row>
    <row r="850">
      <c r="A850" s="5">
        <v>142443.0</v>
      </c>
      <c r="B850" s="4" t="s">
        <v>1842</v>
      </c>
      <c r="C850" s="5">
        <v>2023.0</v>
      </c>
      <c r="D850" s="5">
        <v>3979.0</v>
      </c>
      <c r="E850" s="5">
        <v>170.0</v>
      </c>
    </row>
    <row r="851">
      <c r="A851" s="5">
        <v>142461.0</v>
      </c>
      <c r="B851" s="4" t="s">
        <v>1843</v>
      </c>
      <c r="C851" s="5">
        <v>2023.0</v>
      </c>
      <c r="D851" s="5">
        <v>1774.0</v>
      </c>
      <c r="E851" s="5">
        <v>131.0</v>
      </c>
    </row>
    <row r="852">
      <c r="A852" s="5">
        <v>142489.0</v>
      </c>
      <c r="B852" s="4" t="s">
        <v>1844</v>
      </c>
      <c r="C852" s="5">
        <v>2023.0</v>
      </c>
      <c r="D852" s="5">
        <v>69.0</v>
      </c>
      <c r="E852" s="5">
        <v>5.0</v>
      </c>
    </row>
    <row r="853">
      <c r="A853" s="5">
        <v>142522.0</v>
      </c>
      <c r="B853" s="4" t="s">
        <v>1845</v>
      </c>
      <c r="C853" s="5">
        <v>2023.0</v>
      </c>
      <c r="D853" s="5">
        <v>42996.0</v>
      </c>
      <c r="E853" s="5">
        <v>1297.0</v>
      </c>
    </row>
    <row r="854">
      <c r="A854" s="5">
        <v>142559.0</v>
      </c>
      <c r="B854" s="4" t="s">
        <v>1846</v>
      </c>
      <c r="C854" s="5">
        <v>2023.0</v>
      </c>
      <c r="D854" s="5">
        <v>8775.0</v>
      </c>
      <c r="E854" s="5">
        <v>191.0</v>
      </c>
    </row>
    <row r="855">
      <c r="A855" s="5">
        <v>142832.0</v>
      </c>
      <c r="B855" s="4" t="s">
        <v>1847</v>
      </c>
      <c r="C855" s="5">
        <v>2023.0</v>
      </c>
      <c r="D855" s="5">
        <v>1674.0</v>
      </c>
      <c r="E855" s="5">
        <v>61.0</v>
      </c>
    </row>
    <row r="856">
      <c r="A856" s="5">
        <v>142887.0</v>
      </c>
      <c r="B856" s="4" t="s">
        <v>1848</v>
      </c>
      <c r="C856" s="5">
        <v>2023.0</v>
      </c>
      <c r="D856" s="5">
        <v>90.0</v>
      </c>
      <c r="E856" s="5">
        <v>14.0</v>
      </c>
    </row>
    <row r="857">
      <c r="A857" s="5">
        <v>142957.0</v>
      </c>
      <c r="B857" s="4" t="s">
        <v>1849</v>
      </c>
      <c r="C857" s="5">
        <v>2023.0</v>
      </c>
      <c r="D857" s="5">
        <v>14.0</v>
      </c>
      <c r="E857" s="5">
        <v>5.0</v>
      </c>
    </row>
    <row r="858">
      <c r="A858" s="5">
        <v>143048.0</v>
      </c>
      <c r="B858" s="4" t="s">
        <v>452</v>
      </c>
      <c r="C858" s="5">
        <v>2023.0</v>
      </c>
      <c r="D858" s="5">
        <v>3401.0</v>
      </c>
      <c r="E858" s="5">
        <v>321.0</v>
      </c>
    </row>
    <row r="859">
      <c r="A859" s="5">
        <v>143084.0</v>
      </c>
      <c r="B859" s="4" t="s">
        <v>943</v>
      </c>
      <c r="C859" s="5">
        <v>2023.0</v>
      </c>
      <c r="D859" s="5">
        <v>2484.0</v>
      </c>
      <c r="E859" s="5">
        <v>213.0</v>
      </c>
    </row>
    <row r="860">
      <c r="A860" s="5">
        <v>143118.0</v>
      </c>
      <c r="B860" s="4" t="s">
        <v>1850</v>
      </c>
      <c r="C860" s="5">
        <v>2023.0</v>
      </c>
      <c r="D860" s="5">
        <v>5935.0</v>
      </c>
      <c r="E860" s="5">
        <v>265.0</v>
      </c>
    </row>
    <row r="861">
      <c r="A861" s="5">
        <v>143215.0</v>
      </c>
      <c r="B861" s="4" t="s">
        <v>1851</v>
      </c>
      <c r="C861" s="5">
        <v>2023.0</v>
      </c>
      <c r="D861" s="5">
        <v>7955.0</v>
      </c>
      <c r="E861" s="5">
        <v>269.0</v>
      </c>
    </row>
    <row r="862">
      <c r="A862" s="5">
        <v>143233.0</v>
      </c>
      <c r="B862" s="4" t="s">
        <v>1852</v>
      </c>
      <c r="C862" s="5">
        <v>2023.0</v>
      </c>
      <c r="D862" s="5">
        <v>66.0</v>
      </c>
      <c r="E862" s="5">
        <v>11.0</v>
      </c>
    </row>
    <row r="863">
      <c r="A863" s="5">
        <v>143279.0</v>
      </c>
      <c r="B863" s="4" t="s">
        <v>1853</v>
      </c>
      <c r="C863" s="5">
        <v>2023.0</v>
      </c>
      <c r="D863" s="5">
        <v>3853.0</v>
      </c>
      <c r="E863" s="5">
        <v>123.0</v>
      </c>
    </row>
    <row r="864">
      <c r="A864" s="5">
        <v>143288.0</v>
      </c>
      <c r="B864" s="4" t="s">
        <v>1854</v>
      </c>
      <c r="C864" s="5">
        <v>2023.0</v>
      </c>
      <c r="D864" s="5">
        <v>389.0</v>
      </c>
      <c r="E864" s="5">
        <v>43.0</v>
      </c>
    </row>
    <row r="865">
      <c r="A865" s="5">
        <v>143297.0</v>
      </c>
      <c r="B865" s="4" t="s">
        <v>1855</v>
      </c>
      <c r="C865" s="5">
        <v>2023.0</v>
      </c>
      <c r="D865" s="5">
        <v>195.0</v>
      </c>
      <c r="E865" s="5">
        <v>38.0</v>
      </c>
    </row>
    <row r="866">
      <c r="A866" s="5">
        <v>143358.0</v>
      </c>
      <c r="B866" s="4" t="s">
        <v>1856</v>
      </c>
      <c r="C866" s="5">
        <v>2023.0</v>
      </c>
      <c r="D866" s="5">
        <v>5217.0</v>
      </c>
      <c r="E866" s="5">
        <v>432.0</v>
      </c>
    </row>
    <row r="867">
      <c r="A867" s="5">
        <v>143376.0</v>
      </c>
      <c r="B867" s="4" t="s">
        <v>1857</v>
      </c>
      <c r="C867" s="5">
        <v>2023.0</v>
      </c>
      <c r="D867" s="5">
        <v>253.0</v>
      </c>
      <c r="E867" s="5">
        <v>12.0</v>
      </c>
    </row>
    <row r="868">
      <c r="A868" s="5">
        <v>143464.0</v>
      </c>
      <c r="B868" s="4" t="s">
        <v>1858</v>
      </c>
      <c r="C868" s="5">
        <v>2023.0</v>
      </c>
      <c r="D868" s="5">
        <v>87.0</v>
      </c>
      <c r="E868" s="5">
        <v>5.0</v>
      </c>
    </row>
    <row r="869">
      <c r="A869" s="5">
        <v>143473.0</v>
      </c>
      <c r="B869" s="4" t="s">
        <v>1859</v>
      </c>
      <c r="C869" s="5">
        <v>2023.0</v>
      </c>
      <c r="D869" s="5">
        <v>43.0</v>
      </c>
      <c r="E869" s="5">
        <v>2.0</v>
      </c>
    </row>
    <row r="870">
      <c r="A870" s="5">
        <v>143482.0</v>
      </c>
      <c r="B870" s="4" t="s">
        <v>1860</v>
      </c>
      <c r="C870" s="5">
        <v>2023.0</v>
      </c>
      <c r="D870" s="5">
        <v>8.0</v>
      </c>
      <c r="E870" s="5">
        <v>2.0</v>
      </c>
    </row>
    <row r="871">
      <c r="A871" s="5">
        <v>143491.0</v>
      </c>
      <c r="B871" s="4" t="s">
        <v>1860</v>
      </c>
      <c r="C871" s="5">
        <v>2023.0</v>
      </c>
      <c r="D871" s="5">
        <v>60.0</v>
      </c>
      <c r="E871" s="5">
        <v>4.0</v>
      </c>
    </row>
    <row r="872">
      <c r="A872" s="5">
        <v>143552.0</v>
      </c>
      <c r="B872" s="4" t="s">
        <v>1861</v>
      </c>
      <c r="C872" s="5">
        <v>2023.0</v>
      </c>
      <c r="D872" s="5">
        <v>32.0</v>
      </c>
      <c r="E872" s="5">
        <v>4.0</v>
      </c>
    </row>
    <row r="873">
      <c r="A873" s="5">
        <v>143613.0</v>
      </c>
      <c r="B873" s="4" t="s">
        <v>1862</v>
      </c>
      <c r="C873" s="5">
        <v>2023.0</v>
      </c>
      <c r="D873" s="5">
        <v>1688.0</v>
      </c>
      <c r="E873" s="5">
        <v>63.0</v>
      </c>
    </row>
    <row r="874">
      <c r="A874" s="5">
        <v>143659.0</v>
      </c>
      <c r="B874" s="4" t="s">
        <v>1863</v>
      </c>
      <c r="C874" s="5">
        <v>2023.0</v>
      </c>
      <c r="D874" s="5">
        <v>198.0</v>
      </c>
      <c r="E874" s="5">
        <v>28.0</v>
      </c>
    </row>
    <row r="875">
      <c r="A875" s="5">
        <v>143853.0</v>
      </c>
      <c r="B875" s="4" t="s">
        <v>1864</v>
      </c>
      <c r="C875" s="5">
        <v>2023.0</v>
      </c>
      <c r="D875" s="5">
        <v>2671.0</v>
      </c>
      <c r="E875" s="5">
        <v>207.0</v>
      </c>
    </row>
    <row r="876">
      <c r="A876" s="5">
        <v>143978.0</v>
      </c>
      <c r="B876" s="4" t="s">
        <v>1865</v>
      </c>
      <c r="C876" s="5">
        <v>2023.0</v>
      </c>
      <c r="D876" s="5">
        <v>1243.0</v>
      </c>
      <c r="E876" s="5">
        <v>57.0</v>
      </c>
    </row>
    <row r="877">
      <c r="A877" s="5">
        <v>144005.0</v>
      </c>
      <c r="B877" s="4" t="s">
        <v>882</v>
      </c>
      <c r="C877" s="5">
        <v>2023.0</v>
      </c>
      <c r="D877" s="5">
        <v>2324.0</v>
      </c>
      <c r="E877" s="5">
        <v>179.0</v>
      </c>
    </row>
    <row r="878">
      <c r="A878" s="5">
        <v>144014.0</v>
      </c>
      <c r="B878" s="4" t="s">
        <v>1866</v>
      </c>
      <c r="C878" s="5">
        <v>2023.0</v>
      </c>
      <c r="D878" s="5">
        <v>202.0</v>
      </c>
      <c r="E878" s="5">
        <v>14.0</v>
      </c>
    </row>
    <row r="879">
      <c r="A879" s="5">
        <v>144050.0</v>
      </c>
      <c r="B879" s="4" t="s">
        <v>1867</v>
      </c>
      <c r="C879" s="5">
        <v>2023.0</v>
      </c>
      <c r="D879" s="5">
        <v>18339.0</v>
      </c>
      <c r="E879" s="5">
        <v>2902.0</v>
      </c>
    </row>
    <row r="880">
      <c r="A880" s="5">
        <v>144157.0</v>
      </c>
      <c r="B880" s="4" t="s">
        <v>1868</v>
      </c>
      <c r="C880" s="5">
        <v>2023.0</v>
      </c>
      <c r="D880" s="5">
        <v>2780.0</v>
      </c>
      <c r="E880" s="5">
        <v>93.0</v>
      </c>
    </row>
    <row r="881">
      <c r="A881" s="5">
        <v>144166.0</v>
      </c>
      <c r="B881" s="4" t="s">
        <v>1869</v>
      </c>
      <c r="C881" s="5">
        <v>2023.0</v>
      </c>
      <c r="D881" s="5">
        <v>8011.0</v>
      </c>
      <c r="E881" s="5">
        <v>187.0</v>
      </c>
    </row>
    <row r="882">
      <c r="A882" s="5">
        <v>144175.0</v>
      </c>
      <c r="B882" s="4" t="s">
        <v>1870</v>
      </c>
      <c r="C882" s="5">
        <v>2023.0</v>
      </c>
      <c r="D882" s="5">
        <v>2747.0</v>
      </c>
      <c r="E882" s="5">
        <v>71.0</v>
      </c>
    </row>
    <row r="883">
      <c r="A883" s="5">
        <v>144184.0</v>
      </c>
      <c r="B883" s="4" t="s">
        <v>1871</v>
      </c>
      <c r="C883" s="5">
        <v>2023.0</v>
      </c>
      <c r="D883" s="5">
        <v>6185.0</v>
      </c>
      <c r="E883" s="5">
        <v>124.0</v>
      </c>
    </row>
    <row r="884">
      <c r="A884" s="5">
        <v>144193.0</v>
      </c>
      <c r="B884" s="4" t="s">
        <v>1872</v>
      </c>
      <c r="C884" s="5">
        <v>2023.0</v>
      </c>
      <c r="D884" s="5">
        <v>5836.0</v>
      </c>
      <c r="E884" s="5">
        <v>103.0</v>
      </c>
    </row>
    <row r="885">
      <c r="A885" s="5">
        <v>144209.0</v>
      </c>
      <c r="B885" s="4" t="s">
        <v>1873</v>
      </c>
      <c r="C885" s="5">
        <v>2023.0</v>
      </c>
      <c r="D885" s="5">
        <v>5859.0</v>
      </c>
      <c r="E885" s="5">
        <v>165.0</v>
      </c>
    </row>
    <row r="886">
      <c r="A886" s="5">
        <v>144218.0</v>
      </c>
      <c r="B886" s="4" t="s">
        <v>1874</v>
      </c>
      <c r="C886" s="5">
        <v>2023.0</v>
      </c>
      <c r="D886" s="5">
        <v>7789.0</v>
      </c>
      <c r="E886" s="5">
        <v>148.0</v>
      </c>
    </row>
    <row r="887">
      <c r="A887" s="5">
        <v>144281.0</v>
      </c>
      <c r="B887" s="4" t="s">
        <v>1875</v>
      </c>
      <c r="C887" s="5">
        <v>2023.0</v>
      </c>
      <c r="D887" s="5">
        <v>6529.0</v>
      </c>
      <c r="E887" s="5">
        <v>418.0</v>
      </c>
    </row>
    <row r="888">
      <c r="A888" s="5">
        <v>144351.0</v>
      </c>
      <c r="B888" s="4" t="s">
        <v>1876</v>
      </c>
      <c r="C888" s="5">
        <v>2023.0</v>
      </c>
      <c r="D888" s="5">
        <v>5066.0</v>
      </c>
      <c r="E888" s="5">
        <v>262.0</v>
      </c>
    </row>
    <row r="889">
      <c r="A889" s="5">
        <v>144500.0</v>
      </c>
      <c r="B889" s="4" t="s">
        <v>1877</v>
      </c>
      <c r="C889" s="5">
        <v>2023.0</v>
      </c>
      <c r="D889" s="4"/>
      <c r="E889" s="5">
        <v>2.0</v>
      </c>
    </row>
    <row r="890">
      <c r="A890" s="5">
        <v>144564.0</v>
      </c>
      <c r="B890" s="4" t="s">
        <v>1878</v>
      </c>
      <c r="C890" s="5">
        <v>2023.0</v>
      </c>
      <c r="D890" s="5">
        <v>2149.0</v>
      </c>
      <c r="E890" s="5">
        <v>69.0</v>
      </c>
    </row>
    <row r="891">
      <c r="A891" s="5">
        <v>144573.0</v>
      </c>
      <c r="B891" s="4" t="s">
        <v>1879</v>
      </c>
      <c r="C891" s="5">
        <v>2023.0</v>
      </c>
      <c r="D891" s="5">
        <v>171.0</v>
      </c>
      <c r="E891" s="5">
        <v>9.0</v>
      </c>
    </row>
    <row r="892">
      <c r="A892" s="5">
        <v>144740.0</v>
      </c>
      <c r="B892" s="4" t="s">
        <v>1880</v>
      </c>
      <c r="C892" s="5">
        <v>2023.0</v>
      </c>
      <c r="D892" s="5">
        <v>21348.0</v>
      </c>
      <c r="E892" s="5">
        <v>1149.0</v>
      </c>
    </row>
    <row r="893">
      <c r="A893" s="5">
        <v>144777.0</v>
      </c>
      <c r="B893" s="4" t="s">
        <v>1881</v>
      </c>
      <c r="C893" s="5">
        <v>2023.0</v>
      </c>
      <c r="D893" s="4"/>
      <c r="E893" s="5">
        <v>0.0</v>
      </c>
    </row>
    <row r="894">
      <c r="A894" s="5">
        <v>144795.0</v>
      </c>
      <c r="B894" s="4" t="s">
        <v>1882</v>
      </c>
      <c r="C894" s="5">
        <v>2023.0</v>
      </c>
      <c r="D894" s="5">
        <v>377.0</v>
      </c>
      <c r="E894" s="5">
        <v>18.0</v>
      </c>
    </row>
    <row r="895">
      <c r="A895" s="5">
        <v>144865.0</v>
      </c>
      <c r="B895" s="4" t="s">
        <v>1883</v>
      </c>
      <c r="C895" s="5">
        <v>2023.0</v>
      </c>
      <c r="D895" s="5">
        <v>23216.0</v>
      </c>
      <c r="E895" s="5">
        <v>601.0</v>
      </c>
    </row>
    <row r="896">
      <c r="A896" s="5">
        <v>144883.0</v>
      </c>
      <c r="B896" s="4" t="s">
        <v>1884</v>
      </c>
      <c r="C896" s="5">
        <v>2023.0</v>
      </c>
      <c r="D896" s="5">
        <v>528.0</v>
      </c>
      <c r="E896" s="5">
        <v>17.0</v>
      </c>
    </row>
    <row r="897">
      <c r="A897" s="5">
        <v>144892.0</v>
      </c>
      <c r="B897" s="4" t="s">
        <v>323</v>
      </c>
      <c r="C897" s="5">
        <v>2023.0</v>
      </c>
      <c r="D897" s="5">
        <v>8804.0</v>
      </c>
      <c r="E897" s="5">
        <v>426.0</v>
      </c>
    </row>
    <row r="898">
      <c r="A898" s="5">
        <v>144944.0</v>
      </c>
      <c r="B898" s="4" t="s">
        <v>403</v>
      </c>
      <c r="C898" s="5">
        <v>2023.0</v>
      </c>
      <c r="D898" s="5">
        <v>9614.0</v>
      </c>
      <c r="E898" s="5">
        <v>259.0</v>
      </c>
    </row>
    <row r="899">
      <c r="A899" s="5">
        <v>144962.0</v>
      </c>
      <c r="B899" s="4" t="s">
        <v>989</v>
      </c>
      <c r="C899" s="5">
        <v>2023.0</v>
      </c>
      <c r="D899" s="5">
        <v>3906.0</v>
      </c>
      <c r="E899" s="5">
        <v>268.0</v>
      </c>
    </row>
    <row r="900">
      <c r="A900" s="5">
        <v>144971.0</v>
      </c>
      <c r="B900" s="4" t="s">
        <v>1885</v>
      </c>
      <c r="C900" s="5">
        <v>2023.0</v>
      </c>
      <c r="D900" s="5">
        <v>527.0</v>
      </c>
      <c r="E900" s="5">
        <v>36.0</v>
      </c>
    </row>
    <row r="901">
      <c r="A901" s="5">
        <v>145099.0</v>
      </c>
      <c r="B901" s="4" t="s">
        <v>1886</v>
      </c>
      <c r="C901" s="5">
        <v>2023.0</v>
      </c>
      <c r="D901" s="5">
        <v>274.0</v>
      </c>
      <c r="E901" s="5">
        <v>5.0</v>
      </c>
    </row>
    <row r="902">
      <c r="A902" s="5">
        <v>145239.0</v>
      </c>
      <c r="B902" s="4" t="s">
        <v>1887</v>
      </c>
      <c r="C902" s="5">
        <v>2023.0</v>
      </c>
      <c r="D902" s="5">
        <v>239.0</v>
      </c>
      <c r="E902" s="5">
        <v>26.0</v>
      </c>
    </row>
    <row r="903">
      <c r="A903" s="5">
        <v>145275.0</v>
      </c>
      <c r="B903" s="4" t="s">
        <v>1888</v>
      </c>
      <c r="C903" s="5">
        <v>2023.0</v>
      </c>
      <c r="D903" s="5">
        <v>299.0</v>
      </c>
      <c r="E903" s="5">
        <v>25.0</v>
      </c>
    </row>
    <row r="904">
      <c r="A904" s="5">
        <v>145309.0</v>
      </c>
      <c r="B904" s="4" t="s">
        <v>1889</v>
      </c>
      <c r="C904" s="5">
        <v>2023.0</v>
      </c>
      <c r="D904" s="5">
        <v>42.0</v>
      </c>
      <c r="E904" s="5">
        <v>4.0</v>
      </c>
    </row>
    <row r="905">
      <c r="A905" s="5">
        <v>145336.0</v>
      </c>
      <c r="B905" s="4" t="s">
        <v>111</v>
      </c>
      <c r="C905" s="5">
        <v>2023.0</v>
      </c>
      <c r="D905" s="5">
        <v>4337.0</v>
      </c>
      <c r="E905" s="5">
        <v>459.0</v>
      </c>
    </row>
    <row r="906">
      <c r="A906" s="5">
        <v>145354.0</v>
      </c>
      <c r="B906" s="4" t="s">
        <v>1890</v>
      </c>
      <c r="C906" s="5">
        <v>2023.0</v>
      </c>
      <c r="D906" s="5">
        <v>36.0</v>
      </c>
      <c r="E906" s="5">
        <v>7.0</v>
      </c>
    </row>
    <row r="907">
      <c r="A907" s="5">
        <v>145372.0</v>
      </c>
      <c r="B907" s="4" t="s">
        <v>1891</v>
      </c>
      <c r="C907" s="5">
        <v>2023.0</v>
      </c>
      <c r="D907" s="5">
        <v>1053.0</v>
      </c>
      <c r="E907" s="5">
        <v>63.0</v>
      </c>
    </row>
    <row r="908">
      <c r="A908" s="5">
        <v>145406.0</v>
      </c>
      <c r="B908" s="4" t="s">
        <v>1892</v>
      </c>
      <c r="C908" s="5">
        <v>2023.0</v>
      </c>
      <c r="D908" s="5">
        <v>494.0</v>
      </c>
      <c r="E908" s="5">
        <v>18.0</v>
      </c>
    </row>
    <row r="909">
      <c r="A909" s="5">
        <v>145424.0</v>
      </c>
      <c r="B909" s="4" t="s">
        <v>1893</v>
      </c>
      <c r="C909" s="5">
        <v>2023.0</v>
      </c>
      <c r="D909" s="5">
        <v>65.0</v>
      </c>
      <c r="E909" s="5">
        <v>2.0</v>
      </c>
    </row>
    <row r="910">
      <c r="A910" s="5">
        <v>145433.0</v>
      </c>
      <c r="B910" s="4" t="s">
        <v>1894</v>
      </c>
      <c r="C910" s="5">
        <v>2023.0</v>
      </c>
      <c r="D910" s="5">
        <v>121.0</v>
      </c>
      <c r="E910" s="5">
        <v>3.0</v>
      </c>
    </row>
    <row r="911">
      <c r="A911" s="5">
        <v>145497.0</v>
      </c>
      <c r="B911" s="4" t="s">
        <v>1895</v>
      </c>
      <c r="C911" s="5">
        <v>2023.0</v>
      </c>
      <c r="D911" s="5">
        <v>197.0</v>
      </c>
      <c r="E911" s="5">
        <v>16.0</v>
      </c>
    </row>
    <row r="912">
      <c r="A912" s="5">
        <v>145521.0</v>
      </c>
      <c r="B912" s="4" t="s">
        <v>1896</v>
      </c>
      <c r="C912" s="5">
        <v>2023.0</v>
      </c>
      <c r="D912" s="5">
        <v>1369.0</v>
      </c>
      <c r="E912" s="5">
        <v>66.0</v>
      </c>
    </row>
    <row r="913">
      <c r="A913" s="5">
        <v>145558.0</v>
      </c>
      <c r="B913" s="4" t="s">
        <v>824</v>
      </c>
      <c r="C913" s="5">
        <v>2023.0</v>
      </c>
      <c r="D913" s="5">
        <v>1949.0</v>
      </c>
      <c r="E913" s="5">
        <v>229.0</v>
      </c>
    </row>
    <row r="914">
      <c r="A914" s="5">
        <v>145600.0</v>
      </c>
      <c r="B914" s="4" t="s">
        <v>666</v>
      </c>
      <c r="C914" s="5">
        <v>2023.0</v>
      </c>
      <c r="D914" s="5">
        <v>33522.0</v>
      </c>
      <c r="E914" s="5">
        <v>2694.0</v>
      </c>
    </row>
    <row r="915">
      <c r="A915" s="5">
        <v>145619.0</v>
      </c>
      <c r="B915" s="4" t="s">
        <v>1897</v>
      </c>
      <c r="C915" s="5">
        <v>2023.0</v>
      </c>
      <c r="D915" s="5">
        <v>2989.0</v>
      </c>
      <c r="E915" s="5">
        <v>161.0</v>
      </c>
    </row>
    <row r="916">
      <c r="A916" s="5">
        <v>145628.0</v>
      </c>
      <c r="B916" s="4" t="s">
        <v>1898</v>
      </c>
      <c r="C916" s="5">
        <v>2023.0</v>
      </c>
      <c r="D916" s="5">
        <v>483.0</v>
      </c>
      <c r="E916" s="5">
        <v>56.0</v>
      </c>
    </row>
    <row r="917">
      <c r="A917" s="5">
        <v>145637.0</v>
      </c>
      <c r="B917" s="4" t="s">
        <v>486</v>
      </c>
      <c r="C917" s="5">
        <v>2023.0</v>
      </c>
      <c r="D917" s="5">
        <v>56563.0</v>
      </c>
      <c r="E917" s="5">
        <v>2622.0</v>
      </c>
    </row>
    <row r="918">
      <c r="A918" s="5">
        <v>145646.0</v>
      </c>
      <c r="B918" s="4" t="s">
        <v>1058</v>
      </c>
      <c r="C918" s="5">
        <v>2023.0</v>
      </c>
      <c r="D918" s="5">
        <v>1576.0</v>
      </c>
      <c r="E918" s="5">
        <v>138.0</v>
      </c>
    </row>
    <row r="919">
      <c r="A919" s="5">
        <v>145682.0</v>
      </c>
      <c r="B919" s="4" t="s">
        <v>1899</v>
      </c>
      <c r="C919" s="5">
        <v>2023.0</v>
      </c>
      <c r="D919" s="5">
        <v>7578.0</v>
      </c>
      <c r="E919" s="5">
        <v>238.0</v>
      </c>
    </row>
    <row r="920">
      <c r="A920" s="5">
        <v>145691.0</v>
      </c>
      <c r="B920" s="4" t="s">
        <v>1900</v>
      </c>
      <c r="C920" s="5">
        <v>2023.0</v>
      </c>
      <c r="D920" s="5">
        <v>958.0</v>
      </c>
      <c r="E920" s="5">
        <v>81.0</v>
      </c>
    </row>
    <row r="921">
      <c r="A921" s="5">
        <v>145707.0</v>
      </c>
      <c r="B921" s="4" t="s">
        <v>1901</v>
      </c>
      <c r="C921" s="5">
        <v>2023.0</v>
      </c>
      <c r="D921" s="5">
        <v>880.0</v>
      </c>
      <c r="E921" s="5">
        <v>49.0</v>
      </c>
    </row>
    <row r="922">
      <c r="A922" s="5">
        <v>145725.0</v>
      </c>
      <c r="B922" s="4" t="s">
        <v>263</v>
      </c>
      <c r="C922" s="5">
        <v>2023.0</v>
      </c>
      <c r="D922" s="5">
        <v>8563.0</v>
      </c>
      <c r="E922" s="5">
        <v>447.0</v>
      </c>
    </row>
    <row r="923">
      <c r="A923" s="5">
        <v>145813.0</v>
      </c>
      <c r="B923" s="4" t="s">
        <v>945</v>
      </c>
      <c r="C923" s="5">
        <v>2023.0</v>
      </c>
      <c r="D923" s="5">
        <v>20989.0</v>
      </c>
      <c r="E923" s="5">
        <v>1018.0</v>
      </c>
    </row>
    <row r="924">
      <c r="A924" s="5">
        <v>145831.0</v>
      </c>
      <c r="B924" s="4" t="s">
        <v>1902</v>
      </c>
      <c r="C924" s="5">
        <v>2023.0</v>
      </c>
      <c r="D924" s="5">
        <v>2594.0</v>
      </c>
      <c r="E924" s="5">
        <v>94.0</v>
      </c>
    </row>
    <row r="925">
      <c r="A925" s="5">
        <v>145886.0</v>
      </c>
      <c r="B925" s="4" t="s">
        <v>1903</v>
      </c>
      <c r="C925" s="5">
        <v>2023.0</v>
      </c>
      <c r="D925" s="5">
        <v>120.0</v>
      </c>
      <c r="E925" s="5">
        <v>19.0</v>
      </c>
    </row>
    <row r="926">
      <c r="A926" s="5">
        <v>146205.0</v>
      </c>
      <c r="B926" s="4" t="s">
        <v>1904</v>
      </c>
      <c r="C926" s="5">
        <v>2023.0</v>
      </c>
      <c r="D926" s="5">
        <v>3120.0</v>
      </c>
      <c r="E926" s="5">
        <v>96.0</v>
      </c>
    </row>
    <row r="927">
      <c r="A927" s="5">
        <v>146278.0</v>
      </c>
      <c r="B927" s="4" t="s">
        <v>1905</v>
      </c>
      <c r="C927" s="5">
        <v>2023.0</v>
      </c>
      <c r="D927" s="5">
        <v>1866.0</v>
      </c>
      <c r="E927" s="5">
        <v>80.0</v>
      </c>
    </row>
    <row r="928">
      <c r="A928" s="5">
        <v>146296.0</v>
      </c>
      <c r="B928" s="4" t="s">
        <v>1906</v>
      </c>
      <c r="C928" s="5">
        <v>2023.0</v>
      </c>
      <c r="D928" s="5">
        <v>9863.0</v>
      </c>
      <c r="E928" s="5">
        <v>380.0</v>
      </c>
    </row>
    <row r="929">
      <c r="A929" s="5">
        <v>146339.0</v>
      </c>
      <c r="B929" s="4" t="s">
        <v>1907</v>
      </c>
      <c r="C929" s="5">
        <v>2023.0</v>
      </c>
      <c r="D929" s="5">
        <v>1058.0</v>
      </c>
      <c r="E929" s="5">
        <v>92.0</v>
      </c>
    </row>
    <row r="930">
      <c r="A930" s="5">
        <v>146348.0</v>
      </c>
      <c r="B930" s="4" t="s">
        <v>1908</v>
      </c>
      <c r="C930" s="5">
        <v>2023.0</v>
      </c>
      <c r="D930" s="5">
        <v>2404.0</v>
      </c>
      <c r="E930" s="5">
        <v>103.0</v>
      </c>
    </row>
    <row r="931">
      <c r="A931" s="5">
        <v>146366.0</v>
      </c>
      <c r="B931" s="4" t="s">
        <v>1909</v>
      </c>
      <c r="C931" s="5">
        <v>2023.0</v>
      </c>
      <c r="D931" s="5">
        <v>3447.0</v>
      </c>
      <c r="E931" s="5">
        <v>89.0</v>
      </c>
    </row>
    <row r="932">
      <c r="A932" s="5">
        <v>146418.0</v>
      </c>
      <c r="B932" s="4" t="s">
        <v>1910</v>
      </c>
      <c r="C932" s="5">
        <v>2023.0</v>
      </c>
      <c r="D932" s="5">
        <v>2807.0</v>
      </c>
      <c r="E932" s="5">
        <v>84.0</v>
      </c>
    </row>
    <row r="933">
      <c r="A933" s="5">
        <v>146427.0</v>
      </c>
      <c r="B933" s="4" t="s">
        <v>637</v>
      </c>
      <c r="C933" s="5">
        <v>2023.0</v>
      </c>
      <c r="D933" s="5">
        <v>1001.0</v>
      </c>
      <c r="E933" s="5">
        <v>126.0</v>
      </c>
    </row>
    <row r="934">
      <c r="A934" s="5">
        <v>146454.0</v>
      </c>
      <c r="B934" s="4" t="s">
        <v>1911</v>
      </c>
      <c r="C934" s="5">
        <v>2023.0</v>
      </c>
      <c r="D934" s="5">
        <v>60.0</v>
      </c>
      <c r="E934" s="5">
        <v>3.0</v>
      </c>
    </row>
    <row r="935">
      <c r="A935" s="5">
        <v>146472.0</v>
      </c>
      <c r="B935" s="4" t="s">
        <v>1912</v>
      </c>
      <c r="C935" s="5">
        <v>2023.0</v>
      </c>
      <c r="D935" s="5">
        <v>12290.0</v>
      </c>
      <c r="E935" s="5">
        <v>415.0</v>
      </c>
    </row>
    <row r="936">
      <c r="A936" s="5">
        <v>146481.0</v>
      </c>
      <c r="B936" s="4" t="s">
        <v>527</v>
      </c>
      <c r="C936" s="5">
        <v>2023.0</v>
      </c>
      <c r="D936" s="5">
        <v>1818.0</v>
      </c>
      <c r="E936" s="5">
        <v>138.0</v>
      </c>
    </row>
    <row r="937">
      <c r="A937" s="5">
        <v>146490.0</v>
      </c>
      <c r="B937" s="4" t="s">
        <v>1913</v>
      </c>
      <c r="C937" s="5">
        <v>2023.0</v>
      </c>
      <c r="D937" s="5">
        <v>275.0</v>
      </c>
      <c r="E937" s="5">
        <v>43.0</v>
      </c>
    </row>
    <row r="938">
      <c r="A938" s="5">
        <v>146506.0</v>
      </c>
      <c r="B938" s="4" t="s">
        <v>1914</v>
      </c>
      <c r="C938" s="5">
        <v>2023.0</v>
      </c>
      <c r="D938" s="5">
        <v>3699.0</v>
      </c>
      <c r="E938" s="5">
        <v>183.0</v>
      </c>
    </row>
    <row r="939">
      <c r="A939" s="5">
        <v>146533.0</v>
      </c>
      <c r="B939" s="4" t="s">
        <v>1915</v>
      </c>
      <c r="C939" s="5">
        <v>2023.0</v>
      </c>
      <c r="D939" s="5">
        <v>81.0</v>
      </c>
      <c r="E939" s="5">
        <v>11.0</v>
      </c>
    </row>
    <row r="940">
      <c r="A940" s="5">
        <v>146603.0</v>
      </c>
      <c r="B940" s="4" t="s">
        <v>1916</v>
      </c>
      <c r="C940" s="5">
        <v>2023.0</v>
      </c>
      <c r="D940" s="5">
        <v>4196.0</v>
      </c>
      <c r="E940" s="5">
        <v>147.0</v>
      </c>
    </row>
    <row r="941">
      <c r="A941" s="5">
        <v>146612.0</v>
      </c>
      <c r="B941" s="4" t="s">
        <v>1917</v>
      </c>
      <c r="C941" s="5">
        <v>2023.0</v>
      </c>
      <c r="D941" s="5">
        <v>6636.0</v>
      </c>
      <c r="E941" s="5">
        <v>338.0</v>
      </c>
    </row>
    <row r="942">
      <c r="A942" s="5">
        <v>146667.0</v>
      </c>
      <c r="B942" s="4" t="s">
        <v>1918</v>
      </c>
      <c r="C942" s="5">
        <v>2023.0</v>
      </c>
      <c r="D942" s="5">
        <v>185.0</v>
      </c>
      <c r="E942" s="5">
        <v>15.0</v>
      </c>
    </row>
    <row r="943">
      <c r="A943" s="5">
        <v>146685.0</v>
      </c>
      <c r="B943" s="4" t="s">
        <v>1919</v>
      </c>
      <c r="C943" s="5">
        <v>2023.0</v>
      </c>
      <c r="D943" s="5">
        <v>5238.0</v>
      </c>
      <c r="E943" s="5">
        <v>175.0</v>
      </c>
    </row>
    <row r="944">
      <c r="A944" s="5">
        <v>146700.0</v>
      </c>
      <c r="B944" s="4" t="s">
        <v>1920</v>
      </c>
      <c r="C944" s="5">
        <v>2023.0</v>
      </c>
      <c r="D944" s="5">
        <v>1345.0</v>
      </c>
      <c r="E944" s="5">
        <v>56.0</v>
      </c>
    </row>
    <row r="945">
      <c r="A945" s="5">
        <v>146719.0</v>
      </c>
      <c r="B945" s="4" t="s">
        <v>812</v>
      </c>
      <c r="C945" s="5">
        <v>2023.0</v>
      </c>
      <c r="D945" s="5">
        <v>17397.0</v>
      </c>
      <c r="E945" s="5">
        <v>1304.0</v>
      </c>
    </row>
    <row r="946">
      <c r="A946" s="5">
        <v>146728.0</v>
      </c>
      <c r="B946" s="4" t="s">
        <v>1921</v>
      </c>
      <c r="C946" s="5">
        <v>2023.0</v>
      </c>
      <c r="D946" s="5">
        <v>114.0</v>
      </c>
      <c r="E946" s="5">
        <v>13.0</v>
      </c>
    </row>
    <row r="947">
      <c r="A947" s="5">
        <v>146755.0</v>
      </c>
      <c r="B947" s="4" t="s">
        <v>1922</v>
      </c>
      <c r="C947" s="5">
        <v>2023.0</v>
      </c>
      <c r="D947" s="5">
        <v>76.0</v>
      </c>
      <c r="E947" s="5">
        <v>12.0</v>
      </c>
    </row>
    <row r="948">
      <c r="A948" s="5">
        <v>146807.0</v>
      </c>
      <c r="B948" s="4" t="s">
        <v>1923</v>
      </c>
      <c r="C948" s="5">
        <v>2023.0</v>
      </c>
      <c r="D948" s="5">
        <v>68.0</v>
      </c>
      <c r="E948" s="5">
        <v>4.0</v>
      </c>
    </row>
    <row r="949">
      <c r="A949" s="5">
        <v>146816.0</v>
      </c>
      <c r="B949" s="4" t="s">
        <v>1924</v>
      </c>
      <c r="C949" s="5">
        <v>2023.0</v>
      </c>
      <c r="D949" s="5">
        <v>317.0</v>
      </c>
      <c r="E949" s="5">
        <v>10.0</v>
      </c>
    </row>
    <row r="950">
      <c r="A950" s="5">
        <v>146977.0</v>
      </c>
      <c r="B950" s="4" t="s">
        <v>1925</v>
      </c>
      <c r="C950" s="5">
        <v>2023.0</v>
      </c>
      <c r="D950" s="5">
        <v>133.0</v>
      </c>
      <c r="E950" s="5">
        <v>20.0</v>
      </c>
    </row>
    <row r="951">
      <c r="A951" s="5">
        <v>147004.0</v>
      </c>
      <c r="B951" s="4" t="s">
        <v>1926</v>
      </c>
      <c r="C951" s="5">
        <v>2023.0</v>
      </c>
      <c r="D951" s="5">
        <v>9051.0</v>
      </c>
      <c r="E951" s="5">
        <v>140.0</v>
      </c>
    </row>
    <row r="952">
      <c r="A952" s="5">
        <v>147013.0</v>
      </c>
      <c r="B952" s="4" t="s">
        <v>1927</v>
      </c>
      <c r="C952" s="5">
        <v>2023.0</v>
      </c>
      <c r="D952" s="5">
        <v>2075.0</v>
      </c>
      <c r="E952" s="5">
        <v>107.0</v>
      </c>
    </row>
    <row r="953">
      <c r="A953" s="5">
        <v>147031.0</v>
      </c>
      <c r="B953" s="4" t="s">
        <v>1928</v>
      </c>
      <c r="C953" s="5">
        <v>2023.0</v>
      </c>
      <c r="D953" s="5">
        <v>69.0</v>
      </c>
      <c r="E953" s="5">
        <v>7.0</v>
      </c>
    </row>
    <row r="954">
      <c r="A954" s="5">
        <v>147129.0</v>
      </c>
      <c r="B954" s="4" t="s">
        <v>1929</v>
      </c>
      <c r="C954" s="5">
        <v>2023.0</v>
      </c>
      <c r="D954" s="5">
        <v>391.0</v>
      </c>
      <c r="E954" s="5">
        <v>30.0</v>
      </c>
    </row>
    <row r="955">
      <c r="A955" s="5">
        <v>147244.0</v>
      </c>
      <c r="B955" s="4" t="s">
        <v>95</v>
      </c>
      <c r="C955" s="5">
        <v>2023.0</v>
      </c>
      <c r="D955" s="5">
        <v>1659.0</v>
      </c>
      <c r="E955" s="5">
        <v>142.0</v>
      </c>
    </row>
    <row r="956">
      <c r="A956" s="5">
        <v>147341.0</v>
      </c>
      <c r="B956" s="4" t="s">
        <v>1930</v>
      </c>
      <c r="C956" s="5">
        <v>2023.0</v>
      </c>
      <c r="D956" s="5">
        <v>727.0</v>
      </c>
      <c r="E956" s="5">
        <v>75.0</v>
      </c>
    </row>
    <row r="957">
      <c r="A957" s="5">
        <v>147369.0</v>
      </c>
      <c r="B957" s="4" t="s">
        <v>1931</v>
      </c>
      <c r="C957" s="5">
        <v>2023.0</v>
      </c>
      <c r="D957" s="5">
        <v>2216.0</v>
      </c>
      <c r="E957" s="5">
        <v>120.0</v>
      </c>
    </row>
    <row r="958">
      <c r="A958" s="5">
        <v>147378.0</v>
      </c>
      <c r="B958" s="4" t="s">
        <v>1932</v>
      </c>
      <c r="C958" s="5">
        <v>2023.0</v>
      </c>
      <c r="D958" s="5">
        <v>11144.0</v>
      </c>
      <c r="E958" s="5">
        <v>305.0</v>
      </c>
    </row>
    <row r="959">
      <c r="A959" s="5">
        <v>147396.0</v>
      </c>
      <c r="B959" s="4" t="s">
        <v>1933</v>
      </c>
      <c r="C959" s="5">
        <v>2023.0</v>
      </c>
      <c r="D959" s="5">
        <v>54.0</v>
      </c>
      <c r="E959" s="5">
        <v>6.0</v>
      </c>
    </row>
    <row r="960">
      <c r="A960" s="5">
        <v>147411.0</v>
      </c>
      <c r="B960" s="4" t="s">
        <v>1934</v>
      </c>
      <c r="C960" s="5">
        <v>2023.0</v>
      </c>
      <c r="D960" s="5">
        <v>3653.0</v>
      </c>
      <c r="E960" s="5">
        <v>102.0</v>
      </c>
    </row>
    <row r="961">
      <c r="A961" s="5">
        <v>147536.0</v>
      </c>
      <c r="B961" s="4" t="s">
        <v>1935</v>
      </c>
      <c r="C961" s="5">
        <v>2023.0</v>
      </c>
      <c r="D961" s="5">
        <v>8270.0</v>
      </c>
      <c r="E961" s="5">
        <v>351.0</v>
      </c>
    </row>
    <row r="962">
      <c r="A962" s="5">
        <v>147590.0</v>
      </c>
      <c r="B962" s="4" t="s">
        <v>1936</v>
      </c>
      <c r="C962" s="5">
        <v>2023.0</v>
      </c>
      <c r="D962" s="5">
        <v>513.0</v>
      </c>
      <c r="E962" s="5">
        <v>64.0</v>
      </c>
    </row>
    <row r="963">
      <c r="A963" s="5">
        <v>147642.0</v>
      </c>
      <c r="B963" s="4" t="s">
        <v>1937</v>
      </c>
      <c r="C963" s="5">
        <v>2023.0</v>
      </c>
      <c r="D963" s="5">
        <v>55.0</v>
      </c>
      <c r="E963" s="5">
        <v>3.0</v>
      </c>
    </row>
    <row r="964">
      <c r="A964" s="5">
        <v>147660.0</v>
      </c>
      <c r="B964" s="4" t="s">
        <v>1938</v>
      </c>
      <c r="C964" s="5">
        <v>2023.0</v>
      </c>
      <c r="D964" s="5">
        <v>2856.0</v>
      </c>
      <c r="E964" s="5">
        <v>225.0</v>
      </c>
    </row>
    <row r="965">
      <c r="A965" s="5">
        <v>147679.0</v>
      </c>
      <c r="B965" s="4" t="s">
        <v>1939</v>
      </c>
      <c r="C965" s="5">
        <v>2023.0</v>
      </c>
      <c r="D965" s="5">
        <v>2624.0</v>
      </c>
      <c r="E965" s="5">
        <v>172.0</v>
      </c>
    </row>
    <row r="966">
      <c r="A966" s="5">
        <v>147697.0</v>
      </c>
      <c r="B966" s="4" t="s">
        <v>1940</v>
      </c>
      <c r="C966" s="5">
        <v>2023.0</v>
      </c>
      <c r="D966" s="5">
        <v>6.0</v>
      </c>
      <c r="E966" s="5">
        <v>6.0</v>
      </c>
    </row>
    <row r="967">
      <c r="A967" s="5">
        <v>147703.0</v>
      </c>
      <c r="B967" s="4" t="s">
        <v>305</v>
      </c>
      <c r="C967" s="5">
        <v>2023.0</v>
      </c>
      <c r="D967" s="5">
        <v>15504.0</v>
      </c>
      <c r="E967" s="5">
        <v>912.0</v>
      </c>
    </row>
    <row r="968">
      <c r="A968" s="5">
        <v>147767.0</v>
      </c>
      <c r="B968" s="4" t="s">
        <v>870</v>
      </c>
      <c r="C968" s="5">
        <v>2023.0</v>
      </c>
      <c r="D968" s="5">
        <v>23203.0</v>
      </c>
      <c r="E968" s="5">
        <v>2581.0</v>
      </c>
    </row>
    <row r="969">
      <c r="A969" s="5">
        <v>147776.0</v>
      </c>
      <c r="B969" s="4" t="s">
        <v>488</v>
      </c>
      <c r="C969" s="5">
        <v>2023.0</v>
      </c>
      <c r="D969" s="5">
        <v>5504.0</v>
      </c>
      <c r="E969" s="5">
        <v>317.0</v>
      </c>
    </row>
    <row r="970">
      <c r="A970" s="5">
        <v>147800.0</v>
      </c>
      <c r="B970" s="4" t="s">
        <v>900</v>
      </c>
      <c r="C970" s="5">
        <v>2023.0</v>
      </c>
      <c r="D970" s="5">
        <v>7032.0</v>
      </c>
      <c r="E970" s="5">
        <v>286.0</v>
      </c>
    </row>
    <row r="971">
      <c r="A971" s="5">
        <v>147819.0</v>
      </c>
      <c r="B971" s="4" t="s">
        <v>1941</v>
      </c>
      <c r="C971" s="5">
        <v>2023.0</v>
      </c>
      <c r="D971" s="5">
        <v>67.0</v>
      </c>
      <c r="E971" s="5">
        <v>4.0</v>
      </c>
    </row>
    <row r="972">
      <c r="A972" s="5">
        <v>147828.0</v>
      </c>
      <c r="B972" s="4" t="s">
        <v>1942</v>
      </c>
      <c r="C972" s="5">
        <v>2023.0</v>
      </c>
      <c r="D972" s="5">
        <v>3275.0</v>
      </c>
      <c r="E972" s="5">
        <v>182.0</v>
      </c>
    </row>
    <row r="973">
      <c r="A973" s="5">
        <v>147916.0</v>
      </c>
      <c r="B973" s="4" t="s">
        <v>1943</v>
      </c>
      <c r="C973" s="5">
        <v>2023.0</v>
      </c>
      <c r="D973" s="5">
        <v>6018.0</v>
      </c>
      <c r="E973" s="5">
        <v>233.0</v>
      </c>
    </row>
    <row r="974">
      <c r="A974" s="5">
        <v>148007.0</v>
      </c>
      <c r="B974" s="4" t="s">
        <v>43</v>
      </c>
      <c r="C974" s="5">
        <v>2023.0</v>
      </c>
      <c r="D974" s="5">
        <v>3045.0</v>
      </c>
      <c r="E974" s="5">
        <v>128.0</v>
      </c>
    </row>
    <row r="975">
      <c r="A975" s="5">
        <v>148016.0</v>
      </c>
      <c r="B975" s="4" t="s">
        <v>1944</v>
      </c>
      <c r="C975" s="5">
        <v>2023.0</v>
      </c>
      <c r="D975" s="5">
        <v>338.0</v>
      </c>
      <c r="E975" s="5">
        <v>63.0</v>
      </c>
    </row>
    <row r="976">
      <c r="A976" s="5">
        <v>148098.0</v>
      </c>
      <c r="B976" s="4" t="s">
        <v>1945</v>
      </c>
      <c r="C976" s="5">
        <v>2023.0</v>
      </c>
      <c r="D976" s="5">
        <v>58.0</v>
      </c>
      <c r="E976" s="5">
        <v>3.0</v>
      </c>
    </row>
    <row r="977">
      <c r="A977" s="5">
        <v>148131.0</v>
      </c>
      <c r="B977" s="4" t="s">
        <v>1946</v>
      </c>
      <c r="C977" s="5">
        <v>2023.0</v>
      </c>
      <c r="D977" s="5">
        <v>1280.0</v>
      </c>
      <c r="E977" s="5">
        <v>72.0</v>
      </c>
    </row>
    <row r="978">
      <c r="A978" s="5">
        <v>148256.0</v>
      </c>
      <c r="B978" s="4" t="s">
        <v>1947</v>
      </c>
      <c r="C978" s="5">
        <v>2023.0</v>
      </c>
      <c r="D978" s="5">
        <v>1871.0</v>
      </c>
      <c r="E978" s="5">
        <v>60.0</v>
      </c>
    </row>
    <row r="979">
      <c r="A979" s="5">
        <v>148292.0</v>
      </c>
      <c r="B979" s="4" t="s">
        <v>1948</v>
      </c>
      <c r="C979" s="5">
        <v>2023.0</v>
      </c>
      <c r="D979" s="5">
        <v>2214.0</v>
      </c>
      <c r="E979" s="5">
        <v>64.0</v>
      </c>
    </row>
    <row r="980">
      <c r="A980" s="5">
        <v>148380.0</v>
      </c>
      <c r="B980" s="4" t="s">
        <v>1949</v>
      </c>
      <c r="C980" s="5">
        <v>2023.0</v>
      </c>
      <c r="D980" s="5">
        <v>5480.0</v>
      </c>
      <c r="E980" s="5">
        <v>184.0</v>
      </c>
    </row>
    <row r="981">
      <c r="A981" s="5">
        <v>148405.0</v>
      </c>
      <c r="B981" s="4" t="s">
        <v>575</v>
      </c>
      <c r="C981" s="5">
        <v>2023.0</v>
      </c>
      <c r="D981" s="5">
        <v>1249.0</v>
      </c>
      <c r="E981" s="5">
        <v>103.0</v>
      </c>
    </row>
    <row r="982">
      <c r="A982" s="5">
        <v>148487.0</v>
      </c>
      <c r="B982" s="4" t="s">
        <v>589</v>
      </c>
      <c r="C982" s="5">
        <v>2023.0</v>
      </c>
      <c r="D982" s="5">
        <v>4015.0</v>
      </c>
      <c r="E982" s="5">
        <v>288.0</v>
      </c>
    </row>
    <row r="983">
      <c r="A983" s="5">
        <v>148496.0</v>
      </c>
      <c r="B983" s="4" t="s">
        <v>949</v>
      </c>
      <c r="C983" s="5">
        <v>2023.0</v>
      </c>
      <c r="D983" s="5">
        <v>3424.0</v>
      </c>
      <c r="E983" s="5">
        <v>226.0</v>
      </c>
    </row>
    <row r="984">
      <c r="A984" s="5">
        <v>148511.0</v>
      </c>
      <c r="B984" s="4" t="s">
        <v>1950</v>
      </c>
      <c r="C984" s="5">
        <v>2023.0</v>
      </c>
      <c r="D984" s="5">
        <v>2782.0</v>
      </c>
      <c r="E984" s="5">
        <v>1169.0</v>
      </c>
    </row>
    <row r="985">
      <c r="A985" s="5">
        <v>148575.0</v>
      </c>
      <c r="B985" s="4" t="s">
        <v>1951</v>
      </c>
      <c r="C985" s="5">
        <v>2023.0</v>
      </c>
      <c r="D985" s="5">
        <v>523.0</v>
      </c>
      <c r="E985" s="5">
        <v>39.0</v>
      </c>
    </row>
    <row r="986">
      <c r="A986" s="5">
        <v>148584.0</v>
      </c>
      <c r="B986" s="4" t="s">
        <v>1952</v>
      </c>
      <c r="C986" s="5">
        <v>2023.0</v>
      </c>
      <c r="D986" s="5">
        <v>3185.0</v>
      </c>
      <c r="E986" s="5">
        <v>142.0</v>
      </c>
    </row>
    <row r="987">
      <c r="A987" s="5">
        <v>148593.0</v>
      </c>
      <c r="B987" s="4" t="s">
        <v>1953</v>
      </c>
      <c r="C987" s="5">
        <v>2023.0</v>
      </c>
      <c r="D987" s="5">
        <v>93.0</v>
      </c>
      <c r="E987" s="5">
        <v>15.0</v>
      </c>
    </row>
    <row r="988">
      <c r="A988" s="5">
        <v>148627.0</v>
      </c>
      <c r="B988" s="4" t="s">
        <v>1954</v>
      </c>
      <c r="C988" s="5">
        <v>2023.0</v>
      </c>
      <c r="D988" s="5">
        <v>3457.0</v>
      </c>
      <c r="E988" s="5">
        <v>205.0</v>
      </c>
    </row>
    <row r="989">
      <c r="A989" s="5">
        <v>148654.0</v>
      </c>
      <c r="B989" s="4" t="s">
        <v>351</v>
      </c>
      <c r="C989" s="5">
        <v>2023.0</v>
      </c>
      <c r="D989" s="5">
        <v>4661.0</v>
      </c>
      <c r="E989" s="5">
        <v>240.0</v>
      </c>
    </row>
    <row r="990">
      <c r="A990" s="5">
        <v>148672.0</v>
      </c>
      <c r="B990" s="4" t="s">
        <v>1955</v>
      </c>
      <c r="C990" s="5">
        <v>2023.0</v>
      </c>
      <c r="D990" s="5">
        <v>1433.0</v>
      </c>
      <c r="E990" s="5">
        <v>74.0</v>
      </c>
    </row>
    <row r="991">
      <c r="A991" s="5">
        <v>148821.0</v>
      </c>
      <c r="B991" s="4" t="s">
        <v>1956</v>
      </c>
      <c r="C991" s="5">
        <v>2023.0</v>
      </c>
      <c r="D991" s="5">
        <v>1142.0</v>
      </c>
      <c r="E991" s="5">
        <v>42.0</v>
      </c>
    </row>
    <row r="992">
      <c r="A992" s="5">
        <v>148876.0</v>
      </c>
      <c r="B992" s="4" t="s">
        <v>1957</v>
      </c>
      <c r="C992" s="5">
        <v>2023.0</v>
      </c>
      <c r="D992" s="5">
        <v>774.0</v>
      </c>
      <c r="E992" s="5">
        <v>42.0</v>
      </c>
    </row>
    <row r="993">
      <c r="A993" s="5">
        <v>148885.0</v>
      </c>
      <c r="B993" s="4" t="s">
        <v>1958</v>
      </c>
      <c r="C993" s="5">
        <v>2023.0</v>
      </c>
      <c r="D993" s="5">
        <v>203.0</v>
      </c>
      <c r="E993" s="5">
        <v>12.0</v>
      </c>
    </row>
    <row r="994">
      <c r="A994" s="5">
        <v>148937.0</v>
      </c>
      <c r="B994" s="4" t="s">
        <v>1959</v>
      </c>
      <c r="C994" s="5">
        <v>2023.0</v>
      </c>
      <c r="D994" s="5">
        <v>1392.0</v>
      </c>
      <c r="E994" s="5">
        <v>41.0</v>
      </c>
    </row>
    <row r="995">
      <c r="A995" s="5">
        <v>148955.0</v>
      </c>
      <c r="B995" s="4" t="s">
        <v>1960</v>
      </c>
      <c r="C995" s="5">
        <v>2023.0</v>
      </c>
      <c r="D995" s="5">
        <v>2.0</v>
      </c>
      <c r="E995" s="5">
        <v>1.0</v>
      </c>
    </row>
    <row r="996">
      <c r="A996" s="5">
        <v>148982.0</v>
      </c>
      <c r="B996" s="4" t="s">
        <v>1961</v>
      </c>
      <c r="C996" s="5">
        <v>2023.0</v>
      </c>
      <c r="D996" s="5">
        <v>97.0</v>
      </c>
      <c r="E996" s="5">
        <v>17.0</v>
      </c>
    </row>
    <row r="997">
      <c r="A997" s="5">
        <v>148991.0</v>
      </c>
      <c r="B997" s="4" t="s">
        <v>1962</v>
      </c>
      <c r="C997" s="5">
        <v>2023.0</v>
      </c>
      <c r="D997" s="5">
        <v>1225.0</v>
      </c>
      <c r="E997" s="5">
        <v>46.0</v>
      </c>
    </row>
    <row r="998">
      <c r="A998" s="5">
        <v>149028.0</v>
      </c>
      <c r="B998" s="4" t="s">
        <v>1963</v>
      </c>
      <c r="C998" s="5">
        <v>2023.0</v>
      </c>
      <c r="D998" s="5">
        <v>228.0</v>
      </c>
      <c r="E998" s="5">
        <v>29.0</v>
      </c>
    </row>
    <row r="999">
      <c r="A999" s="5">
        <v>149204.0</v>
      </c>
      <c r="B999" s="4" t="s">
        <v>1964</v>
      </c>
      <c r="C999" s="5">
        <v>2023.0</v>
      </c>
      <c r="D999" s="5">
        <v>57.0</v>
      </c>
      <c r="E999" s="5">
        <v>3.0</v>
      </c>
    </row>
    <row r="1000">
      <c r="A1000" s="5">
        <v>149222.0</v>
      </c>
      <c r="B1000" s="4" t="s">
        <v>1965</v>
      </c>
      <c r="C1000" s="5">
        <v>2023.0</v>
      </c>
      <c r="D1000" s="5">
        <v>11359.0</v>
      </c>
      <c r="E1000" s="5">
        <v>988.0</v>
      </c>
    </row>
    <row r="1001">
      <c r="A1001" s="5">
        <v>149231.0</v>
      </c>
      <c r="B1001" s="4" t="s">
        <v>1966</v>
      </c>
      <c r="C1001" s="5">
        <v>2023.0</v>
      </c>
      <c r="D1001" s="5">
        <v>12045.0</v>
      </c>
      <c r="E1001" s="5">
        <v>688.0</v>
      </c>
    </row>
    <row r="1002">
      <c r="A1002" s="5">
        <v>149240.0</v>
      </c>
      <c r="B1002" s="4" t="s">
        <v>1967</v>
      </c>
      <c r="C1002" s="5">
        <v>2023.0</v>
      </c>
      <c r="D1002" s="4"/>
      <c r="E1002" s="5">
        <v>0.0</v>
      </c>
    </row>
    <row r="1003">
      <c r="A1003" s="5">
        <v>149310.0</v>
      </c>
      <c r="B1003" s="4" t="s">
        <v>1968</v>
      </c>
      <c r="C1003" s="5">
        <v>2023.0</v>
      </c>
      <c r="D1003" s="5">
        <v>172.0</v>
      </c>
      <c r="E1003" s="5">
        <v>9.0</v>
      </c>
    </row>
    <row r="1004">
      <c r="A1004" s="5">
        <v>149329.0</v>
      </c>
      <c r="B1004" s="4" t="s">
        <v>1969</v>
      </c>
      <c r="C1004" s="5">
        <v>2023.0</v>
      </c>
      <c r="D1004" s="5">
        <v>88.0</v>
      </c>
      <c r="E1004" s="5">
        <v>6.0</v>
      </c>
    </row>
    <row r="1005">
      <c r="A1005" s="5">
        <v>149365.0</v>
      </c>
      <c r="B1005" s="4" t="s">
        <v>1970</v>
      </c>
      <c r="C1005" s="5">
        <v>2023.0</v>
      </c>
      <c r="D1005" s="5">
        <v>3873.0</v>
      </c>
      <c r="E1005" s="5">
        <v>101.0</v>
      </c>
    </row>
    <row r="1006">
      <c r="A1006" s="5">
        <v>149505.0</v>
      </c>
      <c r="B1006" s="4" t="s">
        <v>1971</v>
      </c>
      <c r="C1006" s="5">
        <v>2023.0</v>
      </c>
      <c r="D1006" s="5">
        <v>883.0</v>
      </c>
      <c r="E1006" s="5">
        <v>84.0</v>
      </c>
    </row>
    <row r="1007">
      <c r="A1007" s="5">
        <v>149514.0</v>
      </c>
      <c r="B1007" s="4" t="s">
        <v>1972</v>
      </c>
      <c r="C1007" s="5">
        <v>2023.0</v>
      </c>
      <c r="D1007" s="5">
        <v>852.0</v>
      </c>
      <c r="E1007" s="5">
        <v>65.0</v>
      </c>
    </row>
    <row r="1008">
      <c r="A1008" s="5">
        <v>149532.0</v>
      </c>
      <c r="B1008" s="4" t="s">
        <v>1973</v>
      </c>
      <c r="C1008" s="5">
        <v>2023.0</v>
      </c>
      <c r="D1008" s="5">
        <v>9262.0</v>
      </c>
      <c r="E1008" s="5">
        <v>246.0</v>
      </c>
    </row>
    <row r="1009">
      <c r="A1009" s="5">
        <v>149550.0</v>
      </c>
      <c r="B1009" s="4" t="s">
        <v>1974</v>
      </c>
      <c r="C1009" s="5">
        <v>2023.0</v>
      </c>
      <c r="D1009" s="5">
        <v>165.0</v>
      </c>
      <c r="E1009" s="5">
        <v>11.0</v>
      </c>
    </row>
    <row r="1010">
      <c r="A1010" s="5">
        <v>149587.0</v>
      </c>
      <c r="B1010" s="4" t="s">
        <v>1975</v>
      </c>
      <c r="C1010" s="5">
        <v>2023.0</v>
      </c>
      <c r="D1010" s="4"/>
      <c r="E1010" s="5">
        <v>0.0</v>
      </c>
    </row>
    <row r="1011">
      <c r="A1011" s="5">
        <v>149639.0</v>
      </c>
      <c r="B1011" s="4" t="s">
        <v>1976</v>
      </c>
      <c r="C1011" s="5">
        <v>2023.0</v>
      </c>
      <c r="D1011" s="5">
        <v>340.0</v>
      </c>
      <c r="E1011" s="5">
        <v>39.0</v>
      </c>
    </row>
    <row r="1012">
      <c r="A1012" s="5">
        <v>149727.0</v>
      </c>
      <c r="B1012" s="4" t="s">
        <v>1977</v>
      </c>
      <c r="C1012" s="5">
        <v>2023.0</v>
      </c>
      <c r="D1012" s="5">
        <v>8324.0</v>
      </c>
      <c r="E1012" s="5">
        <v>214.0</v>
      </c>
    </row>
    <row r="1013">
      <c r="A1013" s="5">
        <v>149763.0</v>
      </c>
      <c r="B1013" s="4" t="s">
        <v>1978</v>
      </c>
      <c r="C1013" s="5">
        <v>2023.0</v>
      </c>
      <c r="D1013" s="5">
        <v>451.0</v>
      </c>
      <c r="E1013" s="5">
        <v>39.0</v>
      </c>
    </row>
    <row r="1014">
      <c r="A1014" s="5">
        <v>149772.0</v>
      </c>
      <c r="B1014" s="4" t="s">
        <v>661</v>
      </c>
      <c r="C1014" s="5">
        <v>2023.0</v>
      </c>
      <c r="D1014" s="5">
        <v>7073.0</v>
      </c>
      <c r="E1014" s="5">
        <v>462.0</v>
      </c>
    </row>
    <row r="1015">
      <c r="A1015" s="5">
        <v>149781.0</v>
      </c>
      <c r="B1015" s="4" t="s">
        <v>1979</v>
      </c>
      <c r="C1015" s="5">
        <v>2023.0</v>
      </c>
      <c r="D1015" s="5">
        <v>2799.0</v>
      </c>
      <c r="E1015" s="5">
        <v>241.0</v>
      </c>
    </row>
    <row r="1016">
      <c r="A1016" s="5">
        <v>149842.0</v>
      </c>
      <c r="B1016" s="4" t="s">
        <v>1980</v>
      </c>
      <c r="C1016" s="5">
        <v>2023.0</v>
      </c>
      <c r="D1016" s="5">
        <v>13069.0</v>
      </c>
      <c r="E1016" s="5">
        <v>326.0</v>
      </c>
    </row>
    <row r="1017">
      <c r="A1017" s="5">
        <v>150066.0</v>
      </c>
      <c r="B1017" s="4" t="s">
        <v>1981</v>
      </c>
      <c r="C1017" s="5">
        <v>2023.0</v>
      </c>
      <c r="D1017" s="5">
        <v>1255.0</v>
      </c>
      <c r="E1017" s="5">
        <v>114.0</v>
      </c>
    </row>
    <row r="1018">
      <c r="A1018" s="5">
        <v>150136.0</v>
      </c>
      <c r="B1018" s="4" t="s">
        <v>1982</v>
      </c>
      <c r="C1018" s="5">
        <v>2023.0</v>
      </c>
      <c r="D1018" s="5">
        <v>20440.0</v>
      </c>
      <c r="E1018" s="5">
        <v>1064.0</v>
      </c>
    </row>
    <row r="1019">
      <c r="A1019" s="5">
        <v>150145.0</v>
      </c>
      <c r="B1019" s="4" t="s">
        <v>1983</v>
      </c>
      <c r="C1019" s="5">
        <v>2023.0</v>
      </c>
      <c r="D1019" s="5">
        <v>1222.0</v>
      </c>
      <c r="E1019" s="5">
        <v>91.0</v>
      </c>
    </row>
    <row r="1020">
      <c r="A1020" s="5">
        <v>150163.0</v>
      </c>
      <c r="B1020" s="4" t="s">
        <v>220</v>
      </c>
      <c r="C1020" s="5">
        <v>2023.0</v>
      </c>
      <c r="D1020" s="5">
        <v>5763.0</v>
      </c>
      <c r="E1020" s="5">
        <v>441.0</v>
      </c>
    </row>
    <row r="1021">
      <c r="A1021" s="5">
        <v>150172.0</v>
      </c>
      <c r="B1021" s="4" t="s">
        <v>1984</v>
      </c>
      <c r="C1021" s="5">
        <v>2023.0</v>
      </c>
      <c r="D1021" s="5">
        <v>674.0</v>
      </c>
      <c r="E1021" s="5">
        <v>45.0</v>
      </c>
    </row>
    <row r="1022">
      <c r="A1022" s="5">
        <v>150215.0</v>
      </c>
      <c r="B1022" s="4" t="s">
        <v>1985</v>
      </c>
      <c r="C1022" s="5">
        <v>2023.0</v>
      </c>
      <c r="D1022" s="5">
        <v>144.0</v>
      </c>
      <c r="E1022" s="5">
        <v>21.0</v>
      </c>
    </row>
    <row r="1023">
      <c r="A1023" s="5">
        <v>150251.0</v>
      </c>
      <c r="B1023" s="4" t="s">
        <v>1986</v>
      </c>
      <c r="C1023" s="5">
        <v>2023.0</v>
      </c>
      <c r="D1023" s="5">
        <v>191.0</v>
      </c>
      <c r="E1023" s="5">
        <v>10.0</v>
      </c>
    </row>
    <row r="1024">
      <c r="A1024" s="5">
        <v>150288.0</v>
      </c>
      <c r="B1024" s="4" t="s">
        <v>1987</v>
      </c>
      <c r="C1024" s="5">
        <v>2023.0</v>
      </c>
      <c r="D1024" s="5">
        <v>296.0</v>
      </c>
      <c r="E1024" s="5">
        <v>24.0</v>
      </c>
    </row>
    <row r="1025">
      <c r="A1025" s="5">
        <v>150303.0</v>
      </c>
      <c r="B1025" s="4" t="s">
        <v>1988</v>
      </c>
      <c r="C1025" s="5">
        <v>2023.0</v>
      </c>
      <c r="D1025" s="5">
        <v>317.0</v>
      </c>
      <c r="E1025" s="5">
        <v>11.0</v>
      </c>
    </row>
    <row r="1026">
      <c r="A1026" s="5">
        <v>150400.0</v>
      </c>
      <c r="B1026" s="4" t="s">
        <v>1989</v>
      </c>
      <c r="C1026" s="5">
        <v>2023.0</v>
      </c>
      <c r="D1026" s="5">
        <v>1819.0</v>
      </c>
      <c r="E1026" s="5">
        <v>186.0</v>
      </c>
    </row>
    <row r="1027">
      <c r="A1027" s="5">
        <v>150428.0</v>
      </c>
      <c r="B1027" s="4" t="s">
        <v>1990</v>
      </c>
      <c r="C1027" s="5">
        <v>2023.0</v>
      </c>
      <c r="D1027" s="5">
        <v>30.0</v>
      </c>
      <c r="E1027" s="5">
        <v>3.0</v>
      </c>
    </row>
    <row r="1028">
      <c r="A1028" s="5">
        <v>150455.0</v>
      </c>
      <c r="B1028" s="4" t="s">
        <v>906</v>
      </c>
      <c r="C1028" s="5">
        <v>2023.0</v>
      </c>
      <c r="D1028" s="5">
        <v>696.0</v>
      </c>
      <c r="E1028" s="5">
        <v>106.0</v>
      </c>
    </row>
    <row r="1029">
      <c r="A1029" s="5">
        <v>150534.0</v>
      </c>
      <c r="B1029" s="4" t="s">
        <v>1991</v>
      </c>
      <c r="C1029" s="5">
        <v>2023.0</v>
      </c>
      <c r="D1029" s="5">
        <v>2109.0</v>
      </c>
      <c r="E1029" s="5">
        <v>180.0</v>
      </c>
    </row>
    <row r="1030">
      <c r="A1030" s="5">
        <v>150604.0</v>
      </c>
      <c r="B1030" s="4" t="s">
        <v>1992</v>
      </c>
      <c r="C1030" s="5">
        <v>2023.0</v>
      </c>
      <c r="D1030" s="5">
        <v>966.0</v>
      </c>
      <c r="E1030" s="5">
        <v>81.0</v>
      </c>
    </row>
    <row r="1031">
      <c r="A1031" s="5">
        <v>150668.0</v>
      </c>
      <c r="B1031" s="4" t="s">
        <v>1993</v>
      </c>
      <c r="C1031" s="5">
        <v>2023.0</v>
      </c>
      <c r="D1031" s="5">
        <v>824.0</v>
      </c>
      <c r="E1031" s="5">
        <v>80.0</v>
      </c>
    </row>
    <row r="1032">
      <c r="A1032" s="5">
        <v>150677.0</v>
      </c>
      <c r="B1032" s="4" t="s">
        <v>1994</v>
      </c>
      <c r="C1032" s="5">
        <v>2023.0</v>
      </c>
      <c r="D1032" s="5">
        <v>2271.0</v>
      </c>
      <c r="E1032" s="5">
        <v>80.0</v>
      </c>
    </row>
    <row r="1033">
      <c r="A1033" s="5">
        <v>150756.0</v>
      </c>
      <c r="B1033" s="4" t="s">
        <v>1995</v>
      </c>
      <c r="C1033" s="5">
        <v>2023.0</v>
      </c>
      <c r="D1033" s="5">
        <v>1157.0</v>
      </c>
      <c r="E1033" s="5">
        <v>127.0</v>
      </c>
    </row>
    <row r="1034">
      <c r="A1034" s="5">
        <v>150765.0</v>
      </c>
      <c r="B1034" s="4" t="s">
        <v>1996</v>
      </c>
      <c r="C1034" s="5">
        <v>2023.0</v>
      </c>
      <c r="D1034" s="5">
        <v>94.0</v>
      </c>
      <c r="E1034" s="5">
        <v>10.0</v>
      </c>
    </row>
    <row r="1035">
      <c r="A1035" s="5">
        <v>150774.0</v>
      </c>
      <c r="B1035" s="4" t="s">
        <v>1997</v>
      </c>
      <c r="C1035" s="5">
        <v>2023.0</v>
      </c>
      <c r="D1035" s="5">
        <v>547.0</v>
      </c>
      <c r="E1035" s="5">
        <v>43.0</v>
      </c>
    </row>
    <row r="1036">
      <c r="A1036" s="5">
        <v>150853.0</v>
      </c>
      <c r="B1036" s="4" t="s">
        <v>1998</v>
      </c>
      <c r="C1036" s="5">
        <v>2023.0</v>
      </c>
      <c r="D1036" s="5">
        <v>222.0</v>
      </c>
      <c r="E1036" s="5">
        <v>27.0</v>
      </c>
    </row>
    <row r="1037">
      <c r="A1037" s="5">
        <v>150941.0</v>
      </c>
      <c r="B1037" s="4" t="s">
        <v>1999</v>
      </c>
      <c r="C1037" s="5">
        <v>2023.0</v>
      </c>
      <c r="D1037" s="5">
        <v>1504.0</v>
      </c>
      <c r="E1037" s="5">
        <v>121.0</v>
      </c>
    </row>
    <row r="1038">
      <c r="A1038" s="5">
        <v>150987.0</v>
      </c>
      <c r="B1038" s="4" t="s">
        <v>2000</v>
      </c>
      <c r="C1038" s="5">
        <v>2023.0</v>
      </c>
      <c r="D1038" s="5">
        <v>100077.0</v>
      </c>
      <c r="E1038" s="5">
        <v>1820.0</v>
      </c>
    </row>
    <row r="1039">
      <c r="A1039" s="5">
        <v>151102.0</v>
      </c>
      <c r="B1039" s="4" t="s">
        <v>2001</v>
      </c>
      <c r="C1039" s="5">
        <v>2023.0</v>
      </c>
      <c r="D1039" s="5">
        <v>8874.0</v>
      </c>
      <c r="E1039" s="5">
        <v>345.0</v>
      </c>
    </row>
    <row r="1040">
      <c r="A1040" s="5">
        <v>151111.0</v>
      </c>
      <c r="B1040" s="4" t="s">
        <v>2002</v>
      </c>
      <c r="C1040" s="5">
        <v>2023.0</v>
      </c>
      <c r="D1040" s="5">
        <v>25497.0</v>
      </c>
      <c r="E1040" s="5">
        <v>3579.0</v>
      </c>
    </row>
    <row r="1041">
      <c r="A1041" s="5">
        <v>151263.0</v>
      </c>
      <c r="B1041" s="4" t="s">
        <v>2003</v>
      </c>
      <c r="C1041" s="5">
        <v>2023.0</v>
      </c>
      <c r="D1041" s="5">
        <v>5447.0</v>
      </c>
      <c r="E1041" s="5">
        <v>328.0</v>
      </c>
    </row>
    <row r="1042">
      <c r="A1042" s="5">
        <v>151290.0</v>
      </c>
      <c r="B1042" s="4" t="s">
        <v>2004</v>
      </c>
      <c r="C1042" s="5">
        <v>2023.0</v>
      </c>
      <c r="D1042" s="5">
        <v>2862.0</v>
      </c>
      <c r="E1042" s="5">
        <v>162.0</v>
      </c>
    </row>
    <row r="1043">
      <c r="A1043" s="5">
        <v>151306.0</v>
      </c>
      <c r="B1043" s="4" t="s">
        <v>2005</v>
      </c>
      <c r="C1043" s="5">
        <v>2023.0</v>
      </c>
      <c r="D1043" s="5">
        <v>9282.0</v>
      </c>
      <c r="E1043" s="5">
        <v>408.0</v>
      </c>
    </row>
    <row r="1044">
      <c r="A1044" s="5">
        <v>151324.0</v>
      </c>
      <c r="B1044" s="4" t="s">
        <v>2006</v>
      </c>
      <c r="C1044" s="5">
        <v>2023.0</v>
      </c>
      <c r="D1044" s="5">
        <v>8304.0</v>
      </c>
      <c r="E1044" s="5">
        <v>411.0</v>
      </c>
    </row>
    <row r="1045">
      <c r="A1045" s="5">
        <v>151333.0</v>
      </c>
      <c r="B1045" s="4" t="s">
        <v>2007</v>
      </c>
      <c r="C1045" s="5">
        <v>2023.0</v>
      </c>
      <c r="D1045" s="5">
        <v>2892.0</v>
      </c>
      <c r="E1045" s="5">
        <v>158.0</v>
      </c>
    </row>
    <row r="1046">
      <c r="A1046" s="5">
        <v>151342.0</v>
      </c>
      <c r="B1046" s="4" t="s">
        <v>2008</v>
      </c>
      <c r="C1046" s="5">
        <v>2023.0</v>
      </c>
      <c r="D1046" s="5">
        <v>4446.0</v>
      </c>
      <c r="E1046" s="5">
        <v>247.0</v>
      </c>
    </row>
    <row r="1047">
      <c r="A1047" s="5">
        <v>151351.0</v>
      </c>
      <c r="B1047" s="4" t="s">
        <v>2009</v>
      </c>
      <c r="C1047" s="5">
        <v>2023.0</v>
      </c>
      <c r="D1047" s="5">
        <v>47527.0</v>
      </c>
      <c r="E1047" s="5">
        <v>2242.0</v>
      </c>
    </row>
    <row r="1048">
      <c r="A1048" s="5">
        <v>151360.0</v>
      </c>
      <c r="B1048" s="4" t="s">
        <v>2010</v>
      </c>
      <c r="C1048" s="5">
        <v>2023.0</v>
      </c>
      <c r="D1048" s="5">
        <v>3045.0</v>
      </c>
      <c r="E1048" s="5">
        <v>169.0</v>
      </c>
    </row>
    <row r="1049">
      <c r="A1049" s="5">
        <v>151379.0</v>
      </c>
      <c r="B1049" s="4" t="s">
        <v>2011</v>
      </c>
      <c r="C1049" s="5">
        <v>2023.0</v>
      </c>
      <c r="D1049" s="5">
        <v>3752.0</v>
      </c>
      <c r="E1049" s="5">
        <v>221.0</v>
      </c>
    </row>
    <row r="1050">
      <c r="A1050" s="5">
        <v>151388.0</v>
      </c>
      <c r="B1050" s="4" t="s">
        <v>2012</v>
      </c>
      <c r="C1050" s="5">
        <v>2023.0</v>
      </c>
      <c r="D1050" s="5">
        <v>2985.0</v>
      </c>
      <c r="E1050" s="5">
        <v>149.0</v>
      </c>
    </row>
    <row r="1051">
      <c r="A1051" s="5">
        <v>151467.0</v>
      </c>
      <c r="B1051" s="4" t="s">
        <v>2013</v>
      </c>
      <c r="C1051" s="5">
        <v>2023.0</v>
      </c>
      <c r="D1051" s="5">
        <v>145.0</v>
      </c>
      <c r="E1051" s="5">
        <v>9.0</v>
      </c>
    </row>
    <row r="1052">
      <c r="A1052" s="5">
        <v>151564.0</v>
      </c>
      <c r="B1052" s="4" t="s">
        <v>2014</v>
      </c>
      <c r="C1052" s="5">
        <v>2023.0</v>
      </c>
      <c r="D1052" s="5">
        <v>45.0</v>
      </c>
      <c r="E1052" s="5">
        <v>2.0</v>
      </c>
    </row>
    <row r="1053">
      <c r="A1053" s="5">
        <v>151607.0</v>
      </c>
      <c r="B1053" s="4" t="s">
        <v>2015</v>
      </c>
      <c r="C1053" s="5">
        <v>2023.0</v>
      </c>
      <c r="D1053" s="5">
        <v>87.0</v>
      </c>
      <c r="E1053" s="5">
        <v>5.0</v>
      </c>
    </row>
    <row r="1054">
      <c r="A1054" s="5">
        <v>151661.0</v>
      </c>
      <c r="B1054" s="4" t="s">
        <v>2016</v>
      </c>
      <c r="C1054" s="5">
        <v>2023.0</v>
      </c>
      <c r="D1054" s="5">
        <v>1004.0</v>
      </c>
      <c r="E1054" s="5">
        <v>52.0</v>
      </c>
    </row>
    <row r="1055">
      <c r="A1055" s="5">
        <v>151777.0</v>
      </c>
      <c r="B1055" s="4" t="s">
        <v>2017</v>
      </c>
      <c r="C1055" s="5">
        <v>2023.0</v>
      </c>
      <c r="D1055" s="5">
        <v>1175.0</v>
      </c>
      <c r="E1055" s="5">
        <v>99.0</v>
      </c>
    </row>
    <row r="1056">
      <c r="A1056" s="5">
        <v>151786.0</v>
      </c>
      <c r="B1056" s="4" t="s">
        <v>2018</v>
      </c>
      <c r="C1056" s="5">
        <v>2023.0</v>
      </c>
      <c r="D1056" s="5">
        <v>3586.0</v>
      </c>
      <c r="E1056" s="5">
        <v>301.0</v>
      </c>
    </row>
    <row r="1057">
      <c r="A1057" s="5">
        <v>151801.0</v>
      </c>
      <c r="B1057" s="4" t="s">
        <v>2019</v>
      </c>
      <c r="C1057" s="5">
        <v>2023.0</v>
      </c>
      <c r="D1057" s="5">
        <v>2207.0</v>
      </c>
      <c r="E1057" s="5">
        <v>249.0</v>
      </c>
    </row>
    <row r="1058">
      <c r="A1058" s="5">
        <v>151810.0</v>
      </c>
      <c r="B1058" s="4" t="s">
        <v>2020</v>
      </c>
      <c r="C1058" s="5">
        <v>2023.0</v>
      </c>
      <c r="D1058" s="5">
        <v>223.0</v>
      </c>
      <c r="E1058" s="5">
        <v>8.0</v>
      </c>
    </row>
    <row r="1059">
      <c r="A1059" s="5">
        <v>151865.0</v>
      </c>
      <c r="B1059" s="4" t="s">
        <v>2021</v>
      </c>
      <c r="C1059" s="5">
        <v>2023.0</v>
      </c>
      <c r="D1059" s="5">
        <v>147.0</v>
      </c>
      <c r="E1059" s="5">
        <v>9.0</v>
      </c>
    </row>
    <row r="1060">
      <c r="A1060" s="5">
        <v>151962.0</v>
      </c>
      <c r="B1060" s="4" t="s">
        <v>2022</v>
      </c>
      <c r="C1060" s="5">
        <v>2023.0</v>
      </c>
      <c r="D1060" s="5">
        <v>337.0</v>
      </c>
      <c r="E1060" s="5">
        <v>16.0</v>
      </c>
    </row>
    <row r="1061">
      <c r="A1061" s="5">
        <v>152044.0</v>
      </c>
      <c r="B1061" s="4" t="s">
        <v>2023</v>
      </c>
      <c r="C1061" s="5">
        <v>2023.0</v>
      </c>
      <c r="D1061" s="5">
        <v>85.0</v>
      </c>
      <c r="E1061" s="5">
        <v>5.0</v>
      </c>
    </row>
    <row r="1062">
      <c r="A1062" s="5">
        <v>152080.0</v>
      </c>
      <c r="B1062" s="4" t="s">
        <v>253</v>
      </c>
      <c r="C1062" s="5">
        <v>2023.0</v>
      </c>
      <c r="D1062" s="5">
        <v>13174.0</v>
      </c>
      <c r="E1062" s="5">
        <v>1379.0</v>
      </c>
    </row>
    <row r="1063">
      <c r="A1063" s="5">
        <v>152099.0</v>
      </c>
      <c r="B1063" s="4" t="s">
        <v>2024</v>
      </c>
      <c r="C1063" s="5">
        <v>2023.0</v>
      </c>
      <c r="D1063" s="5">
        <v>650.0</v>
      </c>
      <c r="E1063" s="5">
        <v>70.0</v>
      </c>
    </row>
    <row r="1064">
      <c r="A1064" s="5">
        <v>152150.0</v>
      </c>
      <c r="B1064" s="4" t="s">
        <v>2025</v>
      </c>
      <c r="C1064" s="5">
        <v>2023.0</v>
      </c>
      <c r="D1064" s="5">
        <v>71.0</v>
      </c>
      <c r="E1064" s="5">
        <v>5.0</v>
      </c>
    </row>
    <row r="1065">
      <c r="A1065" s="5">
        <v>152275.0</v>
      </c>
      <c r="B1065" s="4" t="s">
        <v>2026</v>
      </c>
      <c r="C1065" s="5">
        <v>2023.0</v>
      </c>
      <c r="D1065" s="5">
        <v>114.0</v>
      </c>
      <c r="E1065" s="5">
        <v>5.0</v>
      </c>
    </row>
    <row r="1066">
      <c r="A1066" s="5">
        <v>152309.0</v>
      </c>
      <c r="B1066" s="4" t="s">
        <v>2027</v>
      </c>
      <c r="C1066" s="5">
        <v>2023.0</v>
      </c>
      <c r="D1066" s="5">
        <v>101.0</v>
      </c>
      <c r="E1066" s="5">
        <v>7.0</v>
      </c>
    </row>
    <row r="1067">
      <c r="A1067" s="5">
        <v>152318.0</v>
      </c>
      <c r="B1067" s="4" t="s">
        <v>198</v>
      </c>
      <c r="C1067" s="5">
        <v>2023.0</v>
      </c>
      <c r="D1067" s="5">
        <v>2250.0</v>
      </c>
      <c r="E1067" s="5">
        <v>195.0</v>
      </c>
    </row>
    <row r="1068">
      <c r="A1068" s="5">
        <v>152336.0</v>
      </c>
      <c r="B1068" s="4" t="s">
        <v>2028</v>
      </c>
      <c r="C1068" s="5">
        <v>2023.0</v>
      </c>
      <c r="D1068" s="5">
        <v>1852.0</v>
      </c>
      <c r="E1068" s="5">
        <v>168.0</v>
      </c>
    </row>
    <row r="1069">
      <c r="A1069" s="5">
        <v>152381.0</v>
      </c>
      <c r="B1069" s="4" t="s">
        <v>2029</v>
      </c>
      <c r="C1069" s="5">
        <v>2023.0</v>
      </c>
      <c r="D1069" s="5">
        <v>1227.0</v>
      </c>
      <c r="E1069" s="5">
        <v>105.0</v>
      </c>
    </row>
    <row r="1070">
      <c r="A1070" s="5">
        <v>152390.0</v>
      </c>
      <c r="B1070" s="4" t="s">
        <v>2030</v>
      </c>
      <c r="C1070" s="5">
        <v>2023.0</v>
      </c>
      <c r="D1070" s="5">
        <v>1518.0</v>
      </c>
      <c r="E1070" s="5">
        <v>178.0</v>
      </c>
    </row>
    <row r="1071">
      <c r="A1071" s="5">
        <v>152451.0</v>
      </c>
      <c r="B1071" s="4" t="s">
        <v>2031</v>
      </c>
      <c r="C1071" s="5">
        <v>2023.0</v>
      </c>
      <c r="D1071" s="5">
        <v>191.0</v>
      </c>
      <c r="E1071" s="5">
        <v>12.0</v>
      </c>
    </row>
    <row r="1072">
      <c r="A1072" s="5">
        <v>152497.0</v>
      </c>
      <c r="B1072" s="4" t="s">
        <v>2032</v>
      </c>
      <c r="C1072" s="5">
        <v>2023.0</v>
      </c>
      <c r="D1072" s="5">
        <v>131.0</v>
      </c>
      <c r="E1072" s="5">
        <v>15.0</v>
      </c>
    </row>
    <row r="1073">
      <c r="A1073" s="5">
        <v>152530.0</v>
      </c>
      <c r="B1073" s="4" t="s">
        <v>2033</v>
      </c>
      <c r="C1073" s="5">
        <v>2023.0</v>
      </c>
      <c r="D1073" s="5">
        <v>2398.0</v>
      </c>
      <c r="E1073" s="5">
        <v>153.0</v>
      </c>
    </row>
    <row r="1074">
      <c r="A1074" s="5">
        <v>152567.0</v>
      </c>
      <c r="B1074" s="4" t="s">
        <v>2034</v>
      </c>
      <c r="C1074" s="5">
        <v>2023.0</v>
      </c>
      <c r="D1074" s="5">
        <v>4471.0</v>
      </c>
      <c r="E1074" s="5">
        <v>217.0</v>
      </c>
    </row>
    <row r="1075">
      <c r="A1075" s="5">
        <v>152600.0</v>
      </c>
      <c r="B1075" s="4" t="s">
        <v>2035</v>
      </c>
      <c r="C1075" s="5">
        <v>2023.0</v>
      </c>
      <c r="D1075" s="5">
        <v>2846.0</v>
      </c>
      <c r="E1075" s="5">
        <v>245.0</v>
      </c>
    </row>
    <row r="1076">
      <c r="A1076" s="5">
        <v>152628.0</v>
      </c>
      <c r="B1076" s="4" t="s">
        <v>2036</v>
      </c>
      <c r="C1076" s="5">
        <v>2023.0</v>
      </c>
      <c r="D1076" s="5">
        <v>34.0</v>
      </c>
      <c r="E1076" s="5">
        <v>3.0</v>
      </c>
    </row>
    <row r="1077">
      <c r="A1077" s="5">
        <v>152637.0</v>
      </c>
      <c r="B1077" s="4" t="s">
        <v>2037</v>
      </c>
      <c r="C1077" s="5">
        <v>2023.0</v>
      </c>
      <c r="D1077" s="5">
        <v>18438.0</v>
      </c>
      <c r="E1077" s="5">
        <v>343.0</v>
      </c>
    </row>
    <row r="1078">
      <c r="A1078" s="5">
        <v>152673.0</v>
      </c>
      <c r="B1078" s="4" t="s">
        <v>2038</v>
      </c>
      <c r="C1078" s="5">
        <v>2023.0</v>
      </c>
      <c r="D1078" s="5">
        <v>845.0</v>
      </c>
      <c r="E1078" s="5">
        <v>100.0</v>
      </c>
    </row>
    <row r="1079">
      <c r="A1079" s="5">
        <v>152798.0</v>
      </c>
      <c r="B1079" s="4" t="s">
        <v>2039</v>
      </c>
      <c r="C1079" s="5">
        <v>2023.0</v>
      </c>
      <c r="D1079" s="5">
        <v>489.0</v>
      </c>
      <c r="E1079" s="5">
        <v>53.0</v>
      </c>
    </row>
    <row r="1080">
      <c r="A1080" s="5">
        <v>152992.0</v>
      </c>
      <c r="B1080" s="4" t="s">
        <v>2040</v>
      </c>
      <c r="C1080" s="5">
        <v>2023.0</v>
      </c>
      <c r="D1080" s="5">
        <v>940.0</v>
      </c>
      <c r="E1080" s="5">
        <v>70.0</v>
      </c>
    </row>
    <row r="1081">
      <c r="A1081" s="5">
        <v>153001.0</v>
      </c>
      <c r="B1081" s="4" t="s">
        <v>2041</v>
      </c>
      <c r="C1081" s="5">
        <v>2023.0</v>
      </c>
      <c r="D1081" s="5">
        <v>1951.0</v>
      </c>
      <c r="E1081" s="5">
        <v>111.0</v>
      </c>
    </row>
    <row r="1082">
      <c r="A1082" s="5">
        <v>153074.0</v>
      </c>
      <c r="B1082" s="4" t="s">
        <v>2042</v>
      </c>
      <c r="C1082" s="5">
        <v>2023.0</v>
      </c>
      <c r="D1082" s="5">
        <v>153.0</v>
      </c>
      <c r="E1082" s="5">
        <v>16.0</v>
      </c>
    </row>
    <row r="1083">
      <c r="A1083" s="5">
        <v>153083.0</v>
      </c>
      <c r="B1083" s="4" t="s">
        <v>2043</v>
      </c>
      <c r="C1083" s="5">
        <v>2023.0</v>
      </c>
      <c r="D1083" s="5">
        <v>128.0</v>
      </c>
      <c r="E1083" s="5">
        <v>10.0</v>
      </c>
    </row>
    <row r="1084">
      <c r="A1084" s="5">
        <v>153108.0</v>
      </c>
      <c r="B1084" s="4" t="s">
        <v>2044</v>
      </c>
      <c r="C1084" s="5">
        <v>2023.0</v>
      </c>
      <c r="D1084" s="5">
        <v>1095.0</v>
      </c>
      <c r="E1084" s="5">
        <v>93.0</v>
      </c>
    </row>
    <row r="1085">
      <c r="A1085" s="5">
        <v>153126.0</v>
      </c>
      <c r="B1085" s="4" t="s">
        <v>2045</v>
      </c>
      <c r="C1085" s="5">
        <v>2023.0</v>
      </c>
      <c r="D1085" s="5">
        <v>1025.0</v>
      </c>
      <c r="E1085" s="5">
        <v>88.0</v>
      </c>
    </row>
    <row r="1086">
      <c r="A1086" s="5">
        <v>153144.0</v>
      </c>
      <c r="B1086" s="4" t="s">
        <v>2046</v>
      </c>
      <c r="C1086" s="5">
        <v>2023.0</v>
      </c>
      <c r="D1086" s="5">
        <v>1278.0</v>
      </c>
      <c r="E1086" s="5">
        <v>122.0</v>
      </c>
    </row>
    <row r="1087">
      <c r="A1087" s="5">
        <v>153162.0</v>
      </c>
      <c r="B1087" s="4" t="s">
        <v>2047</v>
      </c>
      <c r="C1087" s="5">
        <v>2023.0</v>
      </c>
      <c r="D1087" s="5">
        <v>1084.0</v>
      </c>
      <c r="E1087" s="5">
        <v>90.0</v>
      </c>
    </row>
    <row r="1088">
      <c r="A1088" s="5">
        <v>153214.0</v>
      </c>
      <c r="B1088" s="4" t="s">
        <v>2048</v>
      </c>
      <c r="C1088" s="5">
        <v>2023.0</v>
      </c>
      <c r="D1088" s="5">
        <v>24418.0</v>
      </c>
      <c r="E1088" s="5">
        <v>556.0</v>
      </c>
    </row>
    <row r="1089">
      <c r="A1089" s="5">
        <v>153241.0</v>
      </c>
      <c r="B1089" s="4" t="s">
        <v>2049</v>
      </c>
      <c r="C1089" s="5">
        <v>2023.0</v>
      </c>
      <c r="D1089" s="5">
        <v>61.0</v>
      </c>
      <c r="E1089" s="5">
        <v>21.0</v>
      </c>
    </row>
    <row r="1090">
      <c r="A1090" s="5">
        <v>153250.0</v>
      </c>
      <c r="B1090" s="4" t="s">
        <v>2050</v>
      </c>
      <c r="C1090" s="5">
        <v>2023.0</v>
      </c>
      <c r="D1090" s="5">
        <v>1929.0</v>
      </c>
      <c r="E1090" s="5">
        <v>121.0</v>
      </c>
    </row>
    <row r="1091">
      <c r="A1091" s="5">
        <v>153269.0</v>
      </c>
      <c r="B1091" s="4" t="s">
        <v>607</v>
      </c>
      <c r="C1091" s="5">
        <v>2023.0</v>
      </c>
      <c r="D1091" s="5">
        <v>4504.0</v>
      </c>
      <c r="E1091" s="5">
        <v>353.0</v>
      </c>
    </row>
    <row r="1092">
      <c r="A1092" s="5">
        <v>153278.0</v>
      </c>
      <c r="B1092" s="4" t="s">
        <v>2051</v>
      </c>
      <c r="C1092" s="5">
        <v>2023.0</v>
      </c>
      <c r="D1092" s="5">
        <v>1795.0</v>
      </c>
      <c r="E1092" s="5">
        <v>128.0</v>
      </c>
    </row>
    <row r="1093">
      <c r="A1093" s="5">
        <v>153296.0</v>
      </c>
      <c r="B1093" s="4" t="s">
        <v>2052</v>
      </c>
      <c r="C1093" s="5">
        <v>2023.0</v>
      </c>
      <c r="D1093" s="5">
        <v>685.0</v>
      </c>
      <c r="E1093" s="5">
        <v>30.0</v>
      </c>
    </row>
    <row r="1094">
      <c r="A1094" s="5">
        <v>153302.0</v>
      </c>
      <c r="B1094" s="4" t="s">
        <v>2053</v>
      </c>
      <c r="C1094" s="5">
        <v>2023.0</v>
      </c>
      <c r="D1094" s="5">
        <v>197.0</v>
      </c>
      <c r="E1094" s="5">
        <v>23.0</v>
      </c>
    </row>
    <row r="1095">
      <c r="A1095" s="5">
        <v>153311.0</v>
      </c>
      <c r="B1095" s="4" t="s">
        <v>2054</v>
      </c>
      <c r="C1095" s="5">
        <v>2023.0</v>
      </c>
      <c r="D1095" s="5">
        <v>7128.0</v>
      </c>
      <c r="E1095" s="5">
        <v>202.0</v>
      </c>
    </row>
    <row r="1096">
      <c r="A1096" s="5">
        <v>153320.0</v>
      </c>
      <c r="B1096" s="4" t="s">
        <v>2055</v>
      </c>
      <c r="C1096" s="5">
        <v>2023.0</v>
      </c>
      <c r="D1096" s="5">
        <v>586.0</v>
      </c>
      <c r="E1096" s="5">
        <v>29.0</v>
      </c>
    </row>
    <row r="1097">
      <c r="A1097" s="5">
        <v>153366.0</v>
      </c>
      <c r="B1097" s="4" t="s">
        <v>2056</v>
      </c>
      <c r="C1097" s="5">
        <v>2023.0</v>
      </c>
      <c r="D1097" s="5">
        <v>1195.0</v>
      </c>
      <c r="E1097" s="5">
        <v>79.0</v>
      </c>
    </row>
    <row r="1098">
      <c r="A1098" s="5">
        <v>153375.0</v>
      </c>
      <c r="B1098" s="4" t="s">
        <v>2057</v>
      </c>
      <c r="C1098" s="5">
        <v>2023.0</v>
      </c>
      <c r="D1098" s="5">
        <v>1796.0</v>
      </c>
      <c r="E1098" s="5">
        <v>124.0</v>
      </c>
    </row>
    <row r="1099">
      <c r="A1099" s="5">
        <v>153384.0</v>
      </c>
      <c r="B1099" s="4" t="s">
        <v>387</v>
      </c>
      <c r="C1099" s="5">
        <v>2023.0</v>
      </c>
      <c r="D1099" s="5">
        <v>1775.0</v>
      </c>
      <c r="E1099" s="5">
        <v>221.0</v>
      </c>
    </row>
    <row r="1100">
      <c r="A1100" s="5">
        <v>153427.0</v>
      </c>
      <c r="B1100" s="4" t="s">
        <v>2058</v>
      </c>
      <c r="C1100" s="5">
        <v>2023.0</v>
      </c>
      <c r="D1100" s="5">
        <v>73.0</v>
      </c>
      <c r="E1100" s="5">
        <v>7.0</v>
      </c>
    </row>
    <row r="1101">
      <c r="A1101" s="5">
        <v>153445.0</v>
      </c>
      <c r="B1101" s="4" t="s">
        <v>2059</v>
      </c>
      <c r="C1101" s="5">
        <v>2023.0</v>
      </c>
      <c r="D1101" s="5">
        <v>4796.0</v>
      </c>
      <c r="E1101" s="5">
        <v>210.0</v>
      </c>
    </row>
    <row r="1102">
      <c r="A1102" s="5">
        <v>153463.0</v>
      </c>
      <c r="B1102" s="4" t="s">
        <v>2060</v>
      </c>
      <c r="C1102" s="5">
        <v>2023.0</v>
      </c>
      <c r="D1102" s="5">
        <v>27.0</v>
      </c>
      <c r="E1102" s="5">
        <v>2.0</v>
      </c>
    </row>
    <row r="1103">
      <c r="A1103" s="5">
        <v>153472.0</v>
      </c>
      <c r="B1103" s="4" t="s">
        <v>2061</v>
      </c>
      <c r="C1103" s="5">
        <v>2023.0</v>
      </c>
      <c r="D1103" s="5">
        <v>3236.0</v>
      </c>
      <c r="E1103" s="5">
        <v>174.0</v>
      </c>
    </row>
    <row r="1104">
      <c r="A1104" s="5">
        <v>153524.0</v>
      </c>
      <c r="B1104" s="4" t="s">
        <v>2062</v>
      </c>
      <c r="C1104" s="5">
        <v>2023.0</v>
      </c>
      <c r="D1104" s="5">
        <v>4909.0</v>
      </c>
      <c r="E1104" s="5">
        <v>159.0</v>
      </c>
    </row>
    <row r="1105">
      <c r="A1105" s="5">
        <v>153533.0</v>
      </c>
      <c r="B1105" s="4" t="s">
        <v>2063</v>
      </c>
      <c r="C1105" s="5">
        <v>2023.0</v>
      </c>
      <c r="D1105" s="5">
        <v>2024.0</v>
      </c>
      <c r="E1105" s="5">
        <v>83.0</v>
      </c>
    </row>
    <row r="1106">
      <c r="A1106" s="5">
        <v>153542.0</v>
      </c>
      <c r="B1106" s="4" t="s">
        <v>2064</v>
      </c>
      <c r="C1106" s="5">
        <v>2023.0</v>
      </c>
      <c r="D1106" s="5">
        <v>16.0</v>
      </c>
      <c r="E1106" s="5">
        <v>1.0</v>
      </c>
    </row>
    <row r="1107">
      <c r="A1107" s="5">
        <v>153597.0</v>
      </c>
      <c r="B1107" s="4" t="s">
        <v>2065</v>
      </c>
      <c r="C1107" s="5">
        <v>2023.0</v>
      </c>
      <c r="D1107" s="5">
        <v>74.0</v>
      </c>
      <c r="E1107" s="5">
        <v>7.0</v>
      </c>
    </row>
    <row r="1108">
      <c r="A1108" s="5">
        <v>153603.0</v>
      </c>
      <c r="B1108" s="4" t="s">
        <v>2066</v>
      </c>
      <c r="C1108" s="5">
        <v>2023.0</v>
      </c>
      <c r="D1108" s="5">
        <v>30177.0</v>
      </c>
      <c r="E1108" s="5">
        <v>1519.0</v>
      </c>
    </row>
    <row r="1109">
      <c r="A1109" s="5">
        <v>153621.0</v>
      </c>
      <c r="B1109" s="4" t="s">
        <v>2067</v>
      </c>
      <c r="C1109" s="5">
        <v>2023.0</v>
      </c>
      <c r="D1109" s="4"/>
      <c r="E1109" s="4"/>
    </row>
    <row r="1110">
      <c r="A1110" s="5">
        <v>153630.0</v>
      </c>
      <c r="B1110" s="4" t="s">
        <v>2068</v>
      </c>
      <c r="C1110" s="5">
        <v>2023.0</v>
      </c>
      <c r="D1110" s="5">
        <v>5503.0</v>
      </c>
      <c r="E1110" s="5">
        <v>197.0</v>
      </c>
    </row>
    <row r="1111">
      <c r="A1111" s="5">
        <v>153658.0</v>
      </c>
      <c r="B1111" s="4" t="s">
        <v>2069</v>
      </c>
      <c r="C1111" s="5">
        <v>2023.0</v>
      </c>
      <c r="D1111" s="5">
        <v>30042.0</v>
      </c>
      <c r="E1111" s="5">
        <v>2615.0</v>
      </c>
    </row>
    <row r="1112">
      <c r="A1112" s="5">
        <v>153737.0</v>
      </c>
      <c r="B1112" s="4" t="s">
        <v>2070</v>
      </c>
      <c r="C1112" s="5">
        <v>2023.0</v>
      </c>
      <c r="D1112" s="5">
        <v>12660.0</v>
      </c>
      <c r="E1112" s="5">
        <v>381.0</v>
      </c>
    </row>
    <row r="1113">
      <c r="A1113" s="5">
        <v>153746.0</v>
      </c>
      <c r="B1113" s="4" t="s">
        <v>2071</v>
      </c>
      <c r="C1113" s="5">
        <v>2023.0</v>
      </c>
      <c r="D1113" s="5">
        <v>40.0</v>
      </c>
      <c r="E1113" s="5">
        <v>2.0</v>
      </c>
    </row>
    <row r="1114">
      <c r="A1114" s="5">
        <v>153764.0</v>
      </c>
      <c r="B1114" s="4" t="s">
        <v>2072</v>
      </c>
      <c r="C1114" s="5">
        <v>2023.0</v>
      </c>
      <c r="D1114" s="5">
        <v>113.0</v>
      </c>
      <c r="E1114" s="5">
        <v>2.0</v>
      </c>
    </row>
    <row r="1115">
      <c r="A1115" s="5">
        <v>153773.0</v>
      </c>
      <c r="B1115" s="4" t="s">
        <v>2073</v>
      </c>
      <c r="C1115" s="5">
        <v>2023.0</v>
      </c>
      <c r="D1115" s="5">
        <v>56.0</v>
      </c>
      <c r="E1115" s="5">
        <v>5.0</v>
      </c>
    </row>
    <row r="1116">
      <c r="A1116" s="5">
        <v>153782.0</v>
      </c>
      <c r="B1116" s="4" t="s">
        <v>2074</v>
      </c>
      <c r="C1116" s="5">
        <v>2023.0</v>
      </c>
      <c r="D1116" s="5">
        <v>20.0</v>
      </c>
      <c r="E1116" s="5">
        <v>1.0</v>
      </c>
    </row>
    <row r="1117">
      <c r="A1117" s="5">
        <v>153825.0</v>
      </c>
      <c r="B1117" s="4" t="s">
        <v>2075</v>
      </c>
      <c r="C1117" s="5">
        <v>2023.0</v>
      </c>
      <c r="D1117" s="5">
        <v>1213.0</v>
      </c>
      <c r="E1117" s="5">
        <v>95.0</v>
      </c>
    </row>
    <row r="1118">
      <c r="A1118" s="5">
        <v>153834.0</v>
      </c>
      <c r="B1118" s="4" t="s">
        <v>2076</v>
      </c>
      <c r="C1118" s="5">
        <v>2023.0</v>
      </c>
      <c r="D1118" s="5">
        <v>1463.0</v>
      </c>
      <c r="E1118" s="5">
        <v>148.0</v>
      </c>
    </row>
    <row r="1119">
      <c r="A1119" s="5">
        <v>153861.0</v>
      </c>
      <c r="B1119" s="4" t="s">
        <v>2077</v>
      </c>
      <c r="C1119" s="5">
        <v>2023.0</v>
      </c>
      <c r="D1119" s="5">
        <v>2666.0</v>
      </c>
      <c r="E1119" s="5">
        <v>141.0</v>
      </c>
    </row>
    <row r="1120">
      <c r="A1120" s="5">
        <v>153922.0</v>
      </c>
      <c r="B1120" s="4" t="s">
        <v>2078</v>
      </c>
      <c r="C1120" s="5">
        <v>2023.0</v>
      </c>
      <c r="D1120" s="5">
        <v>1870.0</v>
      </c>
      <c r="E1120" s="5">
        <v>53.0</v>
      </c>
    </row>
    <row r="1121">
      <c r="A1121" s="5">
        <v>153977.0</v>
      </c>
      <c r="B1121" s="4" t="s">
        <v>2079</v>
      </c>
      <c r="C1121" s="5">
        <v>2023.0</v>
      </c>
      <c r="D1121" s="5">
        <v>907.0</v>
      </c>
      <c r="E1121" s="5">
        <v>86.0</v>
      </c>
    </row>
    <row r="1122">
      <c r="A1122" s="5">
        <v>154004.0</v>
      </c>
      <c r="B1122" s="4" t="s">
        <v>2080</v>
      </c>
      <c r="C1122" s="5">
        <v>2023.0</v>
      </c>
      <c r="D1122" s="5">
        <v>2158.0</v>
      </c>
      <c r="E1122" s="5">
        <v>120.0</v>
      </c>
    </row>
    <row r="1123">
      <c r="A1123" s="5">
        <v>154013.0</v>
      </c>
      <c r="B1123" s="4" t="s">
        <v>2081</v>
      </c>
      <c r="C1123" s="5">
        <v>2023.0</v>
      </c>
      <c r="D1123" s="5">
        <v>1451.0</v>
      </c>
      <c r="E1123" s="5">
        <v>99.0</v>
      </c>
    </row>
    <row r="1124">
      <c r="A1124" s="5">
        <v>154022.0</v>
      </c>
      <c r="B1124" s="4" t="s">
        <v>2082</v>
      </c>
      <c r="C1124" s="5">
        <v>2023.0</v>
      </c>
      <c r="D1124" s="5">
        <v>32604.0</v>
      </c>
      <c r="E1124" s="5">
        <v>722.0</v>
      </c>
    </row>
    <row r="1125">
      <c r="A1125" s="5">
        <v>154059.0</v>
      </c>
      <c r="B1125" s="4" t="s">
        <v>2083</v>
      </c>
      <c r="C1125" s="5">
        <v>2023.0</v>
      </c>
      <c r="D1125" s="5">
        <v>2471.0</v>
      </c>
      <c r="E1125" s="5">
        <v>75.0</v>
      </c>
    </row>
    <row r="1126">
      <c r="A1126" s="5">
        <v>154095.0</v>
      </c>
      <c r="B1126" s="4" t="s">
        <v>2084</v>
      </c>
      <c r="C1126" s="5">
        <v>2023.0</v>
      </c>
      <c r="D1126" s="5">
        <v>9013.0</v>
      </c>
      <c r="E1126" s="5">
        <v>458.0</v>
      </c>
    </row>
    <row r="1127">
      <c r="A1127" s="5">
        <v>154101.0</v>
      </c>
      <c r="B1127" s="4" t="s">
        <v>2085</v>
      </c>
      <c r="C1127" s="5">
        <v>2023.0</v>
      </c>
      <c r="D1127" s="5">
        <v>1665.0</v>
      </c>
      <c r="E1127" s="5">
        <v>120.0</v>
      </c>
    </row>
    <row r="1128">
      <c r="A1128" s="5">
        <v>154110.0</v>
      </c>
      <c r="B1128" s="4" t="s">
        <v>2086</v>
      </c>
      <c r="C1128" s="5">
        <v>2023.0</v>
      </c>
      <c r="D1128" s="5">
        <v>4378.0</v>
      </c>
      <c r="E1128" s="5">
        <v>199.0</v>
      </c>
    </row>
    <row r="1129">
      <c r="A1129" s="5">
        <v>154129.0</v>
      </c>
      <c r="B1129" s="4" t="s">
        <v>2087</v>
      </c>
      <c r="C1129" s="5">
        <v>2023.0</v>
      </c>
      <c r="D1129" s="5">
        <v>1792.0</v>
      </c>
      <c r="E1129" s="5">
        <v>58.0</v>
      </c>
    </row>
    <row r="1130">
      <c r="A1130" s="5">
        <v>154156.0</v>
      </c>
      <c r="B1130" s="4" t="s">
        <v>2088</v>
      </c>
      <c r="C1130" s="5">
        <v>2023.0</v>
      </c>
      <c r="D1130" s="5">
        <v>1521.0</v>
      </c>
      <c r="E1130" s="5">
        <v>101.0</v>
      </c>
    </row>
    <row r="1131">
      <c r="A1131" s="5">
        <v>154174.0</v>
      </c>
      <c r="B1131" s="4" t="s">
        <v>2089</v>
      </c>
      <c r="C1131" s="5">
        <v>2023.0</v>
      </c>
      <c r="D1131" s="5">
        <v>2219.0</v>
      </c>
      <c r="E1131" s="5">
        <v>120.0</v>
      </c>
    </row>
    <row r="1132">
      <c r="A1132" s="5">
        <v>154208.0</v>
      </c>
      <c r="B1132" s="4" t="s">
        <v>2090</v>
      </c>
      <c r="C1132" s="5">
        <v>2023.0</v>
      </c>
      <c r="D1132" s="5">
        <v>170.0</v>
      </c>
      <c r="E1132" s="5">
        <v>16.0</v>
      </c>
    </row>
    <row r="1133">
      <c r="A1133" s="5">
        <v>154235.0</v>
      </c>
      <c r="B1133" s="4" t="s">
        <v>2091</v>
      </c>
      <c r="C1133" s="5">
        <v>2023.0</v>
      </c>
      <c r="D1133" s="5">
        <v>2703.0</v>
      </c>
      <c r="E1133" s="5">
        <v>216.0</v>
      </c>
    </row>
    <row r="1134">
      <c r="A1134" s="5">
        <v>154262.0</v>
      </c>
      <c r="B1134" s="4" t="s">
        <v>2092</v>
      </c>
      <c r="C1134" s="5">
        <v>2023.0</v>
      </c>
      <c r="D1134" s="5">
        <v>196.0</v>
      </c>
      <c r="E1134" s="5">
        <v>19.0</v>
      </c>
    </row>
    <row r="1135">
      <c r="A1135" s="5">
        <v>154332.0</v>
      </c>
      <c r="B1135" s="4" t="s">
        <v>2093</v>
      </c>
      <c r="C1135" s="5">
        <v>2023.0</v>
      </c>
      <c r="D1135" s="5">
        <v>123.0</v>
      </c>
      <c r="E1135" s="5">
        <v>8.0</v>
      </c>
    </row>
    <row r="1136">
      <c r="A1136" s="5">
        <v>154350.0</v>
      </c>
      <c r="B1136" s="4" t="s">
        <v>2094</v>
      </c>
      <c r="C1136" s="5">
        <v>2023.0</v>
      </c>
      <c r="D1136" s="5">
        <v>1163.0</v>
      </c>
      <c r="E1136" s="5">
        <v>103.0</v>
      </c>
    </row>
    <row r="1137">
      <c r="A1137" s="5">
        <v>154378.0</v>
      </c>
      <c r="B1137" s="4" t="s">
        <v>2095</v>
      </c>
      <c r="C1137" s="5">
        <v>2023.0</v>
      </c>
      <c r="D1137" s="5">
        <v>2562.0</v>
      </c>
      <c r="E1137" s="5">
        <v>125.0</v>
      </c>
    </row>
    <row r="1138">
      <c r="A1138" s="5">
        <v>154396.0</v>
      </c>
      <c r="B1138" s="4" t="s">
        <v>2096</v>
      </c>
      <c r="C1138" s="5">
        <v>2023.0</v>
      </c>
      <c r="D1138" s="5">
        <v>1633.0</v>
      </c>
      <c r="E1138" s="5">
        <v>56.0</v>
      </c>
    </row>
    <row r="1139">
      <c r="A1139" s="5">
        <v>154448.0</v>
      </c>
      <c r="B1139" s="4" t="s">
        <v>2097</v>
      </c>
      <c r="C1139" s="5">
        <v>2023.0</v>
      </c>
      <c r="D1139" s="5">
        <v>142.0</v>
      </c>
      <c r="E1139" s="5">
        <v>9.0</v>
      </c>
    </row>
    <row r="1140">
      <c r="A1140" s="5">
        <v>154457.0</v>
      </c>
      <c r="B1140" s="4" t="s">
        <v>2098</v>
      </c>
      <c r="C1140" s="5">
        <v>2023.0</v>
      </c>
      <c r="D1140" s="5">
        <v>40.0</v>
      </c>
      <c r="E1140" s="5">
        <v>3.0</v>
      </c>
    </row>
    <row r="1141">
      <c r="A1141" s="5">
        <v>154466.0</v>
      </c>
      <c r="B1141" s="4" t="s">
        <v>2099</v>
      </c>
      <c r="C1141" s="5">
        <v>2023.0</v>
      </c>
      <c r="D1141" s="5">
        <v>50.0</v>
      </c>
      <c r="E1141" s="5">
        <v>4.0</v>
      </c>
    </row>
    <row r="1142">
      <c r="A1142" s="5">
        <v>154493.0</v>
      </c>
      <c r="B1142" s="4" t="s">
        <v>2100</v>
      </c>
      <c r="C1142" s="5">
        <v>2023.0</v>
      </c>
      <c r="D1142" s="5">
        <v>3102.0</v>
      </c>
      <c r="E1142" s="5">
        <v>95.0</v>
      </c>
    </row>
    <row r="1143">
      <c r="A1143" s="5">
        <v>154518.0</v>
      </c>
      <c r="B1143" s="4" t="s">
        <v>2101</v>
      </c>
      <c r="C1143" s="5">
        <v>2023.0</v>
      </c>
      <c r="D1143" s="5">
        <v>2657.0</v>
      </c>
      <c r="E1143" s="5">
        <v>77.0</v>
      </c>
    </row>
    <row r="1144">
      <c r="A1144" s="5">
        <v>154527.0</v>
      </c>
      <c r="B1144" s="4" t="s">
        <v>2102</v>
      </c>
      <c r="C1144" s="5">
        <v>2023.0</v>
      </c>
      <c r="D1144" s="5">
        <v>1472.0</v>
      </c>
      <c r="E1144" s="5">
        <v>106.0</v>
      </c>
    </row>
    <row r="1145">
      <c r="A1145" s="5">
        <v>154536.0</v>
      </c>
      <c r="B1145" s="4" t="s">
        <v>2103</v>
      </c>
      <c r="C1145" s="5">
        <v>2023.0</v>
      </c>
      <c r="D1145" s="5">
        <v>164.0</v>
      </c>
      <c r="E1145" s="5">
        <v>15.0</v>
      </c>
    </row>
    <row r="1146">
      <c r="A1146" s="5">
        <v>154545.0</v>
      </c>
      <c r="B1146" s="4" t="s">
        <v>2104</v>
      </c>
      <c r="C1146" s="5">
        <v>2023.0</v>
      </c>
      <c r="D1146" s="5">
        <v>101.0</v>
      </c>
      <c r="E1146" s="5">
        <v>3.0</v>
      </c>
    </row>
    <row r="1147">
      <c r="A1147" s="5">
        <v>154572.0</v>
      </c>
      <c r="B1147" s="4" t="s">
        <v>2105</v>
      </c>
      <c r="C1147" s="5">
        <v>2023.0</v>
      </c>
      <c r="D1147" s="5">
        <v>5071.0</v>
      </c>
      <c r="E1147" s="5">
        <v>166.0</v>
      </c>
    </row>
    <row r="1148">
      <c r="A1148" s="5">
        <v>154590.0</v>
      </c>
      <c r="B1148" s="4" t="s">
        <v>2106</v>
      </c>
      <c r="C1148" s="5">
        <v>2023.0</v>
      </c>
      <c r="D1148" s="5">
        <v>1536.0</v>
      </c>
      <c r="E1148" s="5">
        <v>108.0</v>
      </c>
    </row>
    <row r="1149">
      <c r="A1149" s="5">
        <v>154642.0</v>
      </c>
      <c r="B1149" s="4" t="s">
        <v>2107</v>
      </c>
      <c r="C1149" s="5">
        <v>2023.0</v>
      </c>
      <c r="D1149" s="5">
        <v>1817.0</v>
      </c>
      <c r="E1149" s="5">
        <v>53.0</v>
      </c>
    </row>
    <row r="1150">
      <c r="A1150" s="5">
        <v>154688.0</v>
      </c>
      <c r="B1150" s="4" t="s">
        <v>2108</v>
      </c>
      <c r="C1150" s="5">
        <v>2023.0</v>
      </c>
      <c r="D1150" s="5">
        <v>1945.0</v>
      </c>
      <c r="E1150" s="5">
        <v>155.0</v>
      </c>
    </row>
    <row r="1151">
      <c r="A1151" s="5">
        <v>154697.0</v>
      </c>
      <c r="B1151" s="4" t="s">
        <v>2109</v>
      </c>
      <c r="C1151" s="5">
        <v>2023.0</v>
      </c>
      <c r="D1151" s="5">
        <v>4393.0</v>
      </c>
      <c r="E1151" s="5">
        <v>87.0</v>
      </c>
    </row>
    <row r="1152">
      <c r="A1152" s="5">
        <v>154712.0</v>
      </c>
      <c r="B1152" s="4" t="s">
        <v>2110</v>
      </c>
      <c r="C1152" s="5">
        <v>2023.0</v>
      </c>
      <c r="D1152" s="5">
        <v>2465.0</v>
      </c>
      <c r="E1152" s="5">
        <v>161.0</v>
      </c>
    </row>
    <row r="1153">
      <c r="A1153" s="5">
        <v>154721.0</v>
      </c>
      <c r="B1153" s="4" t="s">
        <v>2111</v>
      </c>
      <c r="C1153" s="5">
        <v>2023.0</v>
      </c>
      <c r="D1153" s="5">
        <v>637.0</v>
      </c>
      <c r="E1153" s="5">
        <v>52.0</v>
      </c>
    </row>
    <row r="1154">
      <c r="A1154" s="5">
        <v>154749.0</v>
      </c>
      <c r="B1154" s="4" t="s">
        <v>2112</v>
      </c>
      <c r="C1154" s="5">
        <v>2023.0</v>
      </c>
      <c r="D1154" s="5">
        <v>502.0</v>
      </c>
      <c r="E1154" s="5">
        <v>44.0</v>
      </c>
    </row>
    <row r="1155">
      <c r="A1155" s="5">
        <v>154800.0</v>
      </c>
      <c r="B1155" s="4" t="s">
        <v>2113</v>
      </c>
      <c r="C1155" s="5">
        <v>2023.0</v>
      </c>
      <c r="D1155" s="5">
        <v>6552.0</v>
      </c>
      <c r="E1155" s="5">
        <v>222.0</v>
      </c>
    </row>
    <row r="1156">
      <c r="A1156" s="5">
        <v>154855.0</v>
      </c>
      <c r="B1156" s="4" t="s">
        <v>2114</v>
      </c>
      <c r="C1156" s="5">
        <v>2023.0</v>
      </c>
      <c r="D1156" s="5">
        <v>455.0</v>
      </c>
      <c r="E1156" s="5">
        <v>35.0</v>
      </c>
    </row>
    <row r="1157">
      <c r="A1157" s="5">
        <v>154907.0</v>
      </c>
      <c r="B1157" s="4" t="s">
        <v>2115</v>
      </c>
      <c r="C1157" s="5">
        <v>2023.0</v>
      </c>
      <c r="D1157" s="5">
        <v>1644.0</v>
      </c>
      <c r="E1157" s="5">
        <v>66.0</v>
      </c>
    </row>
    <row r="1158">
      <c r="A1158" s="5">
        <v>154925.0</v>
      </c>
      <c r="B1158" s="4" t="s">
        <v>2116</v>
      </c>
      <c r="C1158" s="5">
        <v>2023.0</v>
      </c>
      <c r="D1158" s="5">
        <v>1428.0</v>
      </c>
      <c r="E1158" s="5">
        <v>52.0</v>
      </c>
    </row>
    <row r="1159">
      <c r="A1159" s="5">
        <v>154934.0</v>
      </c>
      <c r="B1159" s="4" t="s">
        <v>2117</v>
      </c>
      <c r="C1159" s="5">
        <v>2023.0</v>
      </c>
      <c r="D1159" s="5">
        <v>1375.0</v>
      </c>
      <c r="E1159" s="5">
        <v>40.0</v>
      </c>
    </row>
    <row r="1160">
      <c r="A1160" s="5">
        <v>154952.0</v>
      </c>
      <c r="B1160" s="4" t="s">
        <v>2118</v>
      </c>
      <c r="C1160" s="5">
        <v>2023.0</v>
      </c>
      <c r="D1160" s="5">
        <v>2158.0</v>
      </c>
      <c r="E1160" s="5">
        <v>97.0</v>
      </c>
    </row>
    <row r="1161">
      <c r="A1161" s="5">
        <v>154998.0</v>
      </c>
      <c r="B1161" s="4" t="s">
        <v>2119</v>
      </c>
      <c r="C1161" s="5">
        <v>2023.0</v>
      </c>
      <c r="D1161" s="5">
        <v>1757.0</v>
      </c>
      <c r="E1161" s="5">
        <v>61.0</v>
      </c>
    </row>
    <row r="1162">
      <c r="A1162" s="5">
        <v>155007.0</v>
      </c>
      <c r="B1162" s="4" t="s">
        <v>2120</v>
      </c>
      <c r="C1162" s="5">
        <v>2023.0</v>
      </c>
      <c r="D1162" s="5">
        <v>349.0</v>
      </c>
      <c r="E1162" s="5">
        <v>22.0</v>
      </c>
    </row>
    <row r="1163">
      <c r="A1163" s="5">
        <v>155025.0</v>
      </c>
      <c r="B1163" s="4" t="s">
        <v>2121</v>
      </c>
      <c r="C1163" s="5">
        <v>2023.0</v>
      </c>
      <c r="D1163" s="5">
        <v>4658.0</v>
      </c>
      <c r="E1163" s="5">
        <v>200.0</v>
      </c>
    </row>
    <row r="1164">
      <c r="A1164" s="5">
        <v>155052.0</v>
      </c>
      <c r="B1164" s="4" t="s">
        <v>2122</v>
      </c>
      <c r="C1164" s="5">
        <v>2023.0</v>
      </c>
      <c r="D1164" s="5">
        <v>1639.0</v>
      </c>
      <c r="E1164" s="5">
        <v>51.0</v>
      </c>
    </row>
    <row r="1165">
      <c r="A1165" s="5">
        <v>155061.0</v>
      </c>
      <c r="B1165" s="4" t="s">
        <v>2123</v>
      </c>
      <c r="C1165" s="5">
        <v>2023.0</v>
      </c>
      <c r="D1165" s="5">
        <v>12843.0</v>
      </c>
      <c r="E1165" s="5">
        <v>479.0</v>
      </c>
    </row>
    <row r="1166">
      <c r="A1166" s="5">
        <v>155070.0</v>
      </c>
      <c r="B1166" s="4" t="s">
        <v>2124</v>
      </c>
      <c r="C1166" s="5">
        <v>2023.0</v>
      </c>
      <c r="D1166" s="5">
        <v>187.0</v>
      </c>
      <c r="E1166" s="5">
        <v>21.0</v>
      </c>
    </row>
    <row r="1167">
      <c r="A1167" s="5">
        <v>155089.0</v>
      </c>
      <c r="B1167" s="4" t="s">
        <v>2125</v>
      </c>
      <c r="C1167" s="5">
        <v>2023.0</v>
      </c>
      <c r="D1167" s="5">
        <v>1927.0</v>
      </c>
      <c r="E1167" s="5">
        <v>99.0</v>
      </c>
    </row>
    <row r="1168">
      <c r="A1168" s="5">
        <v>155098.0</v>
      </c>
      <c r="B1168" s="4" t="s">
        <v>2126</v>
      </c>
      <c r="C1168" s="5">
        <v>2023.0</v>
      </c>
      <c r="D1168" s="5">
        <v>1464.0</v>
      </c>
      <c r="E1168" s="5">
        <v>52.0</v>
      </c>
    </row>
    <row r="1169">
      <c r="A1169" s="5">
        <v>155104.0</v>
      </c>
      <c r="B1169" s="4" t="s">
        <v>2127</v>
      </c>
      <c r="C1169" s="5">
        <v>2023.0</v>
      </c>
      <c r="D1169" s="5">
        <v>1904.0</v>
      </c>
      <c r="E1169" s="5">
        <v>94.0</v>
      </c>
    </row>
    <row r="1170">
      <c r="A1170" s="5">
        <v>155140.0</v>
      </c>
      <c r="B1170" s="4" t="s">
        <v>2128</v>
      </c>
      <c r="C1170" s="5">
        <v>2023.0</v>
      </c>
      <c r="D1170" s="5">
        <v>878.0</v>
      </c>
      <c r="E1170" s="5">
        <v>42.0</v>
      </c>
    </row>
    <row r="1171">
      <c r="A1171" s="5">
        <v>155159.0</v>
      </c>
      <c r="B1171" s="4" t="s">
        <v>2129</v>
      </c>
      <c r="C1171" s="5">
        <v>2023.0</v>
      </c>
      <c r="D1171" s="5">
        <v>74.0</v>
      </c>
      <c r="E1171" s="5">
        <v>4.0</v>
      </c>
    </row>
    <row r="1172">
      <c r="A1172" s="5">
        <v>155177.0</v>
      </c>
      <c r="B1172" s="4" t="s">
        <v>2130</v>
      </c>
      <c r="C1172" s="5">
        <v>2023.0</v>
      </c>
      <c r="D1172" s="5">
        <v>308.0</v>
      </c>
      <c r="E1172" s="5">
        <v>40.0</v>
      </c>
    </row>
    <row r="1173">
      <c r="A1173" s="5">
        <v>155186.0</v>
      </c>
      <c r="B1173" s="4" t="s">
        <v>1896</v>
      </c>
      <c r="C1173" s="5">
        <v>2023.0</v>
      </c>
      <c r="D1173" s="5">
        <v>2182.0</v>
      </c>
      <c r="E1173" s="5">
        <v>97.0</v>
      </c>
    </row>
    <row r="1174">
      <c r="A1174" s="5">
        <v>155195.0</v>
      </c>
      <c r="B1174" s="4" t="s">
        <v>2131</v>
      </c>
      <c r="C1174" s="5">
        <v>2023.0</v>
      </c>
      <c r="D1174" s="5">
        <v>4983.0</v>
      </c>
      <c r="E1174" s="5">
        <v>193.0</v>
      </c>
    </row>
    <row r="1175">
      <c r="A1175" s="5">
        <v>155201.0</v>
      </c>
      <c r="B1175" s="4" t="s">
        <v>2132</v>
      </c>
      <c r="C1175" s="5">
        <v>2023.0</v>
      </c>
      <c r="D1175" s="5">
        <v>821.0</v>
      </c>
      <c r="E1175" s="5">
        <v>35.0</v>
      </c>
    </row>
    <row r="1176">
      <c r="A1176" s="5">
        <v>155210.0</v>
      </c>
      <c r="B1176" s="4" t="s">
        <v>2133</v>
      </c>
      <c r="C1176" s="5">
        <v>2023.0</v>
      </c>
      <c r="D1176" s="5">
        <v>17121.0</v>
      </c>
      <c r="E1176" s="5">
        <v>476.0</v>
      </c>
    </row>
    <row r="1177">
      <c r="A1177" s="5">
        <v>155283.0</v>
      </c>
      <c r="B1177" s="4" t="s">
        <v>2134</v>
      </c>
      <c r="C1177" s="5">
        <v>2023.0</v>
      </c>
      <c r="D1177" s="5">
        <v>240.0</v>
      </c>
      <c r="E1177" s="5">
        <v>37.0</v>
      </c>
    </row>
    <row r="1178">
      <c r="A1178" s="5">
        <v>155292.0</v>
      </c>
      <c r="B1178" s="4" t="s">
        <v>2135</v>
      </c>
      <c r="C1178" s="5">
        <v>2023.0</v>
      </c>
      <c r="D1178" s="5">
        <v>4803.0</v>
      </c>
      <c r="E1178" s="5">
        <v>184.0</v>
      </c>
    </row>
    <row r="1179">
      <c r="A1179" s="5">
        <v>155308.0</v>
      </c>
      <c r="B1179" s="4" t="s">
        <v>2136</v>
      </c>
      <c r="C1179" s="5">
        <v>2023.0</v>
      </c>
      <c r="D1179" s="5">
        <v>143.0</v>
      </c>
      <c r="E1179" s="5">
        <v>8.0</v>
      </c>
    </row>
    <row r="1180">
      <c r="A1180" s="5">
        <v>155317.0</v>
      </c>
      <c r="B1180" s="4" t="s">
        <v>2137</v>
      </c>
      <c r="C1180" s="5">
        <v>2023.0</v>
      </c>
      <c r="D1180" s="5">
        <v>28406.0</v>
      </c>
      <c r="E1180" s="5">
        <v>2789.0</v>
      </c>
    </row>
    <row r="1181">
      <c r="A1181" s="5">
        <v>155335.0</v>
      </c>
      <c r="B1181" s="4" t="s">
        <v>2138</v>
      </c>
      <c r="C1181" s="5">
        <v>2023.0</v>
      </c>
      <c r="D1181" s="5">
        <v>2787.0</v>
      </c>
      <c r="E1181" s="5">
        <v>124.0</v>
      </c>
    </row>
    <row r="1182">
      <c r="A1182" s="5">
        <v>155353.0</v>
      </c>
      <c r="B1182" s="4" t="s">
        <v>2139</v>
      </c>
      <c r="C1182" s="5">
        <v>2023.0</v>
      </c>
      <c r="D1182" s="5">
        <v>94.0</v>
      </c>
      <c r="E1182" s="5">
        <v>9.0</v>
      </c>
    </row>
    <row r="1183">
      <c r="A1183" s="5">
        <v>155399.0</v>
      </c>
      <c r="B1183" s="4" t="s">
        <v>2140</v>
      </c>
      <c r="C1183" s="5">
        <v>2023.0</v>
      </c>
      <c r="D1183" s="5">
        <v>19745.0</v>
      </c>
      <c r="E1183" s="5">
        <v>944.0</v>
      </c>
    </row>
    <row r="1184">
      <c r="A1184" s="5">
        <v>155414.0</v>
      </c>
      <c r="B1184" s="4" t="s">
        <v>2141</v>
      </c>
      <c r="C1184" s="5">
        <v>2023.0</v>
      </c>
      <c r="D1184" s="5">
        <v>951.0</v>
      </c>
      <c r="E1184" s="5">
        <v>59.0</v>
      </c>
    </row>
    <row r="1185">
      <c r="A1185" s="5">
        <v>155423.0</v>
      </c>
      <c r="B1185" s="4" t="s">
        <v>2142</v>
      </c>
      <c r="C1185" s="5">
        <v>2023.0</v>
      </c>
      <c r="D1185" s="5">
        <v>1187.0</v>
      </c>
      <c r="E1185" s="5">
        <v>64.0</v>
      </c>
    </row>
    <row r="1186">
      <c r="A1186" s="5">
        <v>155450.0</v>
      </c>
      <c r="B1186" s="4" t="s">
        <v>2143</v>
      </c>
      <c r="C1186" s="5">
        <v>2023.0</v>
      </c>
      <c r="D1186" s="5">
        <v>1454.0</v>
      </c>
      <c r="E1186" s="5">
        <v>49.0</v>
      </c>
    </row>
    <row r="1187">
      <c r="A1187" s="5">
        <v>155487.0</v>
      </c>
      <c r="B1187" s="4" t="s">
        <v>2144</v>
      </c>
      <c r="C1187" s="5">
        <v>2023.0</v>
      </c>
      <c r="D1187" s="5">
        <v>968.0</v>
      </c>
      <c r="E1187" s="5">
        <v>30.0</v>
      </c>
    </row>
    <row r="1188">
      <c r="A1188" s="5">
        <v>155496.0</v>
      </c>
      <c r="B1188" s="4" t="s">
        <v>2145</v>
      </c>
      <c r="C1188" s="5">
        <v>2023.0</v>
      </c>
      <c r="D1188" s="5">
        <v>145.0</v>
      </c>
      <c r="E1188" s="5">
        <v>12.0</v>
      </c>
    </row>
    <row r="1189">
      <c r="A1189" s="5">
        <v>155511.0</v>
      </c>
      <c r="B1189" s="4" t="s">
        <v>2146</v>
      </c>
      <c r="C1189" s="5">
        <v>2023.0</v>
      </c>
      <c r="D1189" s="5">
        <v>788.0</v>
      </c>
      <c r="E1189" s="5">
        <v>58.0</v>
      </c>
    </row>
    <row r="1190">
      <c r="A1190" s="5">
        <v>155520.0</v>
      </c>
      <c r="B1190" s="4" t="s">
        <v>2147</v>
      </c>
      <c r="C1190" s="5">
        <v>2023.0</v>
      </c>
      <c r="D1190" s="5">
        <v>1539.0</v>
      </c>
      <c r="E1190" s="5">
        <v>129.0</v>
      </c>
    </row>
    <row r="1191">
      <c r="A1191" s="5">
        <v>155566.0</v>
      </c>
      <c r="B1191" s="4" t="s">
        <v>2148</v>
      </c>
      <c r="C1191" s="5">
        <v>2023.0</v>
      </c>
      <c r="D1191" s="5">
        <v>1783.0</v>
      </c>
      <c r="E1191" s="5">
        <v>82.0</v>
      </c>
    </row>
    <row r="1192">
      <c r="A1192" s="5">
        <v>155593.0</v>
      </c>
      <c r="B1192" s="4" t="s">
        <v>2149</v>
      </c>
      <c r="C1192" s="5">
        <v>2023.0</v>
      </c>
      <c r="D1192" s="5">
        <v>957.0</v>
      </c>
      <c r="E1192" s="5">
        <v>61.0</v>
      </c>
    </row>
    <row r="1193">
      <c r="A1193" s="5">
        <v>155618.0</v>
      </c>
      <c r="B1193" s="4" t="s">
        <v>2150</v>
      </c>
      <c r="C1193" s="5">
        <v>2023.0</v>
      </c>
      <c r="D1193" s="5">
        <v>725.0</v>
      </c>
      <c r="E1193" s="5">
        <v>45.0</v>
      </c>
    </row>
    <row r="1194">
      <c r="A1194" s="5">
        <v>155627.0</v>
      </c>
      <c r="B1194" s="4" t="s">
        <v>2151</v>
      </c>
      <c r="C1194" s="5">
        <v>2023.0</v>
      </c>
      <c r="D1194" s="5">
        <v>1055.0</v>
      </c>
      <c r="E1194" s="5">
        <v>42.0</v>
      </c>
    </row>
    <row r="1195">
      <c r="A1195" s="5">
        <v>155636.0</v>
      </c>
      <c r="B1195" s="4" t="s">
        <v>2152</v>
      </c>
      <c r="C1195" s="5">
        <v>2023.0</v>
      </c>
      <c r="D1195" s="5">
        <v>431.0</v>
      </c>
      <c r="E1195" s="5">
        <v>7.0</v>
      </c>
    </row>
    <row r="1196">
      <c r="A1196" s="5">
        <v>155681.0</v>
      </c>
      <c r="B1196" s="4" t="s">
        <v>2153</v>
      </c>
      <c r="C1196" s="5">
        <v>2023.0</v>
      </c>
      <c r="D1196" s="5">
        <v>5722.0</v>
      </c>
      <c r="E1196" s="5">
        <v>316.0</v>
      </c>
    </row>
    <row r="1197">
      <c r="A1197" s="5">
        <v>155715.0</v>
      </c>
      <c r="B1197" s="4" t="s">
        <v>2154</v>
      </c>
      <c r="C1197" s="5">
        <v>2023.0</v>
      </c>
      <c r="D1197" s="5">
        <v>1153.0</v>
      </c>
      <c r="E1197" s="5">
        <v>36.0</v>
      </c>
    </row>
    <row r="1198">
      <c r="A1198" s="5">
        <v>155812.0</v>
      </c>
      <c r="B1198" s="4" t="s">
        <v>2155</v>
      </c>
      <c r="C1198" s="5">
        <v>2023.0</v>
      </c>
      <c r="D1198" s="5">
        <v>1414.0</v>
      </c>
      <c r="E1198" s="5">
        <v>117.0</v>
      </c>
    </row>
    <row r="1199">
      <c r="A1199" s="5">
        <v>155830.0</v>
      </c>
      <c r="B1199" s="4" t="s">
        <v>2156</v>
      </c>
      <c r="C1199" s="5">
        <v>2023.0</v>
      </c>
      <c r="D1199" s="5">
        <v>1007.0</v>
      </c>
      <c r="E1199" s="5">
        <v>44.0</v>
      </c>
    </row>
    <row r="1200">
      <c r="A1200" s="5">
        <v>155858.0</v>
      </c>
      <c r="B1200" s="4" t="s">
        <v>2157</v>
      </c>
      <c r="C1200" s="5">
        <v>2023.0</v>
      </c>
      <c r="D1200" s="5">
        <v>1787.0</v>
      </c>
      <c r="E1200" s="5">
        <v>79.0</v>
      </c>
    </row>
    <row r="1201">
      <c r="A1201" s="5">
        <v>155900.0</v>
      </c>
      <c r="B1201" s="4" t="s">
        <v>1491</v>
      </c>
      <c r="C1201" s="5">
        <v>2023.0</v>
      </c>
      <c r="D1201" s="5">
        <v>1139.0</v>
      </c>
      <c r="E1201" s="5">
        <v>105.0</v>
      </c>
    </row>
    <row r="1202">
      <c r="A1202" s="5">
        <v>155937.0</v>
      </c>
      <c r="B1202" s="4" t="s">
        <v>959</v>
      </c>
      <c r="C1202" s="5">
        <v>2023.0</v>
      </c>
      <c r="D1202" s="5">
        <v>707.0</v>
      </c>
      <c r="E1202" s="5">
        <v>64.0</v>
      </c>
    </row>
    <row r="1203">
      <c r="A1203" s="5">
        <v>155973.0</v>
      </c>
      <c r="B1203" s="4" t="s">
        <v>2158</v>
      </c>
      <c r="C1203" s="5">
        <v>2023.0</v>
      </c>
      <c r="D1203" s="5">
        <v>664.0</v>
      </c>
      <c r="E1203" s="5">
        <v>36.0</v>
      </c>
    </row>
    <row r="1204">
      <c r="A1204" s="5">
        <v>156082.0</v>
      </c>
      <c r="B1204" s="4" t="s">
        <v>2159</v>
      </c>
      <c r="C1204" s="5">
        <v>2023.0</v>
      </c>
      <c r="D1204" s="5">
        <v>5663.0</v>
      </c>
      <c r="E1204" s="5">
        <v>319.0</v>
      </c>
    </row>
    <row r="1205">
      <c r="A1205" s="5">
        <v>156107.0</v>
      </c>
      <c r="B1205" s="4" t="s">
        <v>2160</v>
      </c>
      <c r="C1205" s="5">
        <v>2023.0</v>
      </c>
      <c r="D1205" s="5">
        <v>5655.0</v>
      </c>
      <c r="E1205" s="5">
        <v>196.0</v>
      </c>
    </row>
    <row r="1206">
      <c r="A1206" s="5">
        <v>156125.0</v>
      </c>
      <c r="B1206" s="4" t="s">
        <v>2161</v>
      </c>
      <c r="C1206" s="5">
        <v>2023.0</v>
      </c>
      <c r="D1206" s="5">
        <v>16741.0</v>
      </c>
      <c r="E1206" s="5">
        <v>651.0</v>
      </c>
    </row>
    <row r="1207">
      <c r="A1207" s="5">
        <v>156134.0</v>
      </c>
      <c r="B1207" s="4" t="s">
        <v>2162</v>
      </c>
      <c r="C1207" s="5">
        <v>2023.0</v>
      </c>
      <c r="D1207" s="5">
        <v>866.0</v>
      </c>
      <c r="E1207" s="5">
        <v>28.0</v>
      </c>
    </row>
    <row r="1208">
      <c r="A1208" s="5">
        <v>156189.0</v>
      </c>
      <c r="B1208" s="4" t="s">
        <v>2163</v>
      </c>
      <c r="C1208" s="5">
        <v>2023.0</v>
      </c>
      <c r="D1208" s="5">
        <v>553.0</v>
      </c>
      <c r="E1208" s="5">
        <v>34.0</v>
      </c>
    </row>
    <row r="1209">
      <c r="A1209" s="5">
        <v>156213.0</v>
      </c>
      <c r="B1209" s="4" t="s">
        <v>2164</v>
      </c>
      <c r="C1209" s="5">
        <v>2023.0</v>
      </c>
      <c r="D1209" s="5">
        <v>1942.0</v>
      </c>
      <c r="E1209" s="5">
        <v>118.0</v>
      </c>
    </row>
    <row r="1210">
      <c r="A1210" s="5">
        <v>156222.0</v>
      </c>
      <c r="B1210" s="4" t="s">
        <v>2165</v>
      </c>
      <c r="C1210" s="5">
        <v>2023.0</v>
      </c>
      <c r="D1210" s="5">
        <v>1715.0</v>
      </c>
      <c r="E1210" s="5">
        <v>48.0</v>
      </c>
    </row>
    <row r="1211">
      <c r="A1211" s="5">
        <v>156231.0</v>
      </c>
      <c r="B1211" s="4" t="s">
        <v>2166</v>
      </c>
      <c r="C1211" s="5">
        <v>2023.0</v>
      </c>
      <c r="D1211" s="5">
        <v>2559.0</v>
      </c>
      <c r="E1211" s="5">
        <v>88.0</v>
      </c>
    </row>
    <row r="1212">
      <c r="A1212" s="5">
        <v>156286.0</v>
      </c>
      <c r="B1212" s="4" t="s">
        <v>249</v>
      </c>
      <c r="C1212" s="5">
        <v>2023.0</v>
      </c>
      <c r="D1212" s="5">
        <v>2993.0</v>
      </c>
      <c r="E1212" s="5">
        <v>220.0</v>
      </c>
    </row>
    <row r="1213">
      <c r="A1213" s="5">
        <v>156295.0</v>
      </c>
      <c r="B1213" s="4" t="s">
        <v>713</v>
      </c>
      <c r="C1213" s="5">
        <v>2023.0</v>
      </c>
      <c r="D1213" s="5">
        <v>1487.0</v>
      </c>
      <c r="E1213" s="5">
        <v>153.0</v>
      </c>
    </row>
    <row r="1214">
      <c r="A1214" s="5">
        <v>156310.0</v>
      </c>
      <c r="B1214" s="4" t="s">
        <v>2167</v>
      </c>
      <c r="C1214" s="5">
        <v>2023.0</v>
      </c>
      <c r="D1214" s="5">
        <v>285.0</v>
      </c>
      <c r="E1214" s="5">
        <v>33.0</v>
      </c>
    </row>
    <row r="1215">
      <c r="A1215" s="5">
        <v>156338.0</v>
      </c>
      <c r="B1215" s="4" t="s">
        <v>2168</v>
      </c>
      <c r="C1215" s="5">
        <v>2023.0</v>
      </c>
      <c r="D1215" s="5">
        <v>5084.0</v>
      </c>
      <c r="E1215" s="5">
        <v>119.0</v>
      </c>
    </row>
    <row r="1216">
      <c r="A1216" s="5">
        <v>156356.0</v>
      </c>
      <c r="B1216" s="4" t="s">
        <v>2169</v>
      </c>
      <c r="C1216" s="5">
        <v>2023.0</v>
      </c>
      <c r="D1216" s="5">
        <v>638.0</v>
      </c>
      <c r="E1216" s="5">
        <v>46.0</v>
      </c>
    </row>
    <row r="1217">
      <c r="A1217" s="5">
        <v>156365.0</v>
      </c>
      <c r="B1217" s="4" t="s">
        <v>2170</v>
      </c>
      <c r="C1217" s="5">
        <v>2023.0</v>
      </c>
      <c r="D1217" s="5">
        <v>12451.0</v>
      </c>
      <c r="E1217" s="5">
        <v>406.0</v>
      </c>
    </row>
    <row r="1218">
      <c r="A1218" s="5">
        <v>156392.0</v>
      </c>
      <c r="B1218" s="4" t="s">
        <v>2171</v>
      </c>
      <c r="C1218" s="5">
        <v>2023.0</v>
      </c>
      <c r="D1218" s="5">
        <v>11619.0</v>
      </c>
      <c r="E1218" s="5">
        <v>329.0</v>
      </c>
    </row>
    <row r="1219">
      <c r="A1219" s="5">
        <v>156408.0</v>
      </c>
      <c r="B1219" s="4" t="s">
        <v>676</v>
      </c>
      <c r="C1219" s="5">
        <v>2023.0</v>
      </c>
      <c r="D1219" s="5">
        <v>1356.0</v>
      </c>
      <c r="E1219" s="5">
        <v>142.0</v>
      </c>
    </row>
    <row r="1220">
      <c r="A1220" s="5">
        <v>156417.0</v>
      </c>
      <c r="B1220" s="4" t="s">
        <v>2172</v>
      </c>
      <c r="C1220" s="5">
        <v>2023.0</v>
      </c>
      <c r="D1220" s="5">
        <v>159.0</v>
      </c>
      <c r="E1220" s="5">
        <v>7.0</v>
      </c>
    </row>
    <row r="1221">
      <c r="A1221" s="5">
        <v>156426.0</v>
      </c>
      <c r="B1221" s="4" t="s">
        <v>2173</v>
      </c>
      <c r="C1221" s="5">
        <v>2023.0</v>
      </c>
      <c r="D1221" s="5">
        <v>204.0</v>
      </c>
      <c r="E1221" s="5">
        <v>11.0</v>
      </c>
    </row>
    <row r="1222">
      <c r="A1222" s="5">
        <v>156471.0</v>
      </c>
      <c r="B1222" s="4" t="s">
        <v>2174</v>
      </c>
      <c r="C1222" s="5">
        <v>2023.0</v>
      </c>
      <c r="D1222" s="5">
        <v>4794.0</v>
      </c>
      <c r="E1222" s="5">
        <v>126.0</v>
      </c>
    </row>
    <row r="1223">
      <c r="A1223" s="5">
        <v>156541.0</v>
      </c>
      <c r="B1223" s="4" t="s">
        <v>2175</v>
      </c>
      <c r="C1223" s="5">
        <v>2023.0</v>
      </c>
      <c r="D1223" s="5">
        <v>20327.0</v>
      </c>
      <c r="E1223" s="5">
        <v>610.0</v>
      </c>
    </row>
    <row r="1224">
      <c r="A1224" s="5">
        <v>156620.0</v>
      </c>
      <c r="B1224" s="4" t="s">
        <v>2176</v>
      </c>
      <c r="C1224" s="5">
        <v>2023.0</v>
      </c>
      <c r="D1224" s="5">
        <v>15008.0</v>
      </c>
      <c r="E1224" s="5">
        <v>661.0</v>
      </c>
    </row>
    <row r="1225">
      <c r="A1225" s="5">
        <v>156648.0</v>
      </c>
      <c r="B1225" s="4" t="s">
        <v>2177</v>
      </c>
      <c r="C1225" s="5">
        <v>2023.0</v>
      </c>
      <c r="D1225" s="5">
        <v>6204.0</v>
      </c>
      <c r="E1225" s="5">
        <v>139.0</v>
      </c>
    </row>
    <row r="1226">
      <c r="A1226" s="5">
        <v>156727.0</v>
      </c>
      <c r="B1226" s="4" t="s">
        <v>2178</v>
      </c>
      <c r="C1226" s="5">
        <v>2023.0</v>
      </c>
      <c r="D1226" s="5">
        <v>2548.0</v>
      </c>
      <c r="E1226" s="5">
        <v>150.0</v>
      </c>
    </row>
    <row r="1227">
      <c r="A1227" s="5">
        <v>156745.0</v>
      </c>
      <c r="B1227" s="4" t="s">
        <v>2179</v>
      </c>
      <c r="C1227" s="5">
        <v>2023.0</v>
      </c>
      <c r="D1227" s="5">
        <v>1463.0</v>
      </c>
      <c r="E1227" s="5">
        <v>86.0</v>
      </c>
    </row>
    <row r="1228">
      <c r="A1228" s="5">
        <v>156754.0</v>
      </c>
      <c r="B1228" s="4" t="s">
        <v>2180</v>
      </c>
      <c r="C1228" s="5">
        <v>2023.0</v>
      </c>
      <c r="D1228" s="5">
        <v>43.0</v>
      </c>
      <c r="E1228" s="5">
        <v>4.0</v>
      </c>
    </row>
    <row r="1229">
      <c r="A1229" s="5">
        <v>156790.0</v>
      </c>
      <c r="B1229" s="4" t="s">
        <v>2181</v>
      </c>
      <c r="C1229" s="5">
        <v>2023.0</v>
      </c>
      <c r="D1229" s="5">
        <v>3039.0</v>
      </c>
      <c r="E1229" s="5">
        <v>84.0</v>
      </c>
    </row>
    <row r="1230">
      <c r="A1230" s="5">
        <v>156842.0</v>
      </c>
      <c r="B1230" s="4" t="s">
        <v>2182</v>
      </c>
      <c r="C1230" s="5">
        <v>2023.0</v>
      </c>
      <c r="D1230" s="5">
        <v>219.0</v>
      </c>
      <c r="E1230" s="5">
        <v>12.0</v>
      </c>
    </row>
    <row r="1231">
      <c r="A1231" s="5">
        <v>156851.0</v>
      </c>
      <c r="B1231" s="4" t="s">
        <v>2183</v>
      </c>
      <c r="C1231" s="5">
        <v>2023.0</v>
      </c>
      <c r="D1231" s="5">
        <v>1606.0</v>
      </c>
      <c r="E1231" s="5">
        <v>42.0</v>
      </c>
    </row>
    <row r="1232">
      <c r="A1232" s="5">
        <v>156860.0</v>
      </c>
      <c r="B1232" s="4" t="s">
        <v>2184</v>
      </c>
      <c r="C1232" s="5">
        <v>2023.0</v>
      </c>
      <c r="D1232" s="5">
        <v>2156.0</v>
      </c>
      <c r="E1232" s="5">
        <v>62.0</v>
      </c>
    </row>
    <row r="1233">
      <c r="A1233" s="5">
        <v>156921.0</v>
      </c>
      <c r="B1233" s="4" t="s">
        <v>2185</v>
      </c>
      <c r="C1233" s="5">
        <v>2023.0</v>
      </c>
      <c r="D1233" s="5">
        <v>12574.0</v>
      </c>
      <c r="E1233" s="5">
        <v>236.0</v>
      </c>
    </row>
    <row r="1234">
      <c r="A1234" s="5">
        <v>156967.0</v>
      </c>
      <c r="B1234" s="4" t="s">
        <v>2186</v>
      </c>
      <c r="C1234" s="5">
        <v>2023.0</v>
      </c>
      <c r="D1234" s="5">
        <v>123.0</v>
      </c>
      <c r="E1234" s="5">
        <v>4.0</v>
      </c>
    </row>
    <row r="1235">
      <c r="A1235" s="5">
        <v>157021.0</v>
      </c>
      <c r="B1235" s="4" t="s">
        <v>2187</v>
      </c>
      <c r="C1235" s="5">
        <v>2023.0</v>
      </c>
      <c r="D1235" s="5">
        <v>329.0</v>
      </c>
      <c r="E1235" s="5">
        <v>12.0</v>
      </c>
    </row>
    <row r="1236">
      <c r="A1236" s="5">
        <v>157030.0</v>
      </c>
      <c r="B1236" s="4" t="s">
        <v>2188</v>
      </c>
      <c r="C1236" s="5">
        <v>2023.0</v>
      </c>
      <c r="D1236" s="5">
        <v>87.0</v>
      </c>
      <c r="E1236" s="5">
        <v>9.0</v>
      </c>
    </row>
    <row r="1237">
      <c r="A1237" s="5">
        <v>157058.0</v>
      </c>
      <c r="B1237" s="4" t="s">
        <v>2189</v>
      </c>
      <c r="C1237" s="5">
        <v>2023.0</v>
      </c>
      <c r="D1237" s="5">
        <v>1689.0</v>
      </c>
      <c r="E1237" s="5">
        <v>94.0</v>
      </c>
    </row>
    <row r="1238">
      <c r="A1238" s="5">
        <v>157076.0</v>
      </c>
      <c r="B1238" s="4" t="s">
        <v>2190</v>
      </c>
      <c r="C1238" s="5">
        <v>2023.0</v>
      </c>
      <c r="D1238" s="5">
        <v>834.0</v>
      </c>
      <c r="E1238" s="5">
        <v>57.0</v>
      </c>
    </row>
    <row r="1239">
      <c r="A1239" s="5">
        <v>157085.0</v>
      </c>
      <c r="B1239" s="4" t="s">
        <v>2191</v>
      </c>
      <c r="C1239" s="5">
        <v>2023.0</v>
      </c>
      <c r="D1239" s="5">
        <v>32703.0</v>
      </c>
      <c r="E1239" s="5">
        <v>1876.0</v>
      </c>
    </row>
    <row r="1240">
      <c r="A1240" s="5">
        <v>157100.0</v>
      </c>
      <c r="B1240" s="4" t="s">
        <v>2192</v>
      </c>
      <c r="C1240" s="5">
        <v>2023.0</v>
      </c>
      <c r="D1240" s="5">
        <v>541.0</v>
      </c>
      <c r="E1240" s="5">
        <v>42.0</v>
      </c>
    </row>
    <row r="1241">
      <c r="A1241" s="5">
        <v>157207.0</v>
      </c>
      <c r="B1241" s="4" t="s">
        <v>2193</v>
      </c>
      <c r="C1241" s="5">
        <v>2023.0</v>
      </c>
      <c r="D1241" s="5">
        <v>93.0</v>
      </c>
      <c r="E1241" s="5">
        <v>15.0</v>
      </c>
    </row>
    <row r="1242">
      <c r="A1242" s="5">
        <v>157216.0</v>
      </c>
      <c r="B1242" s="4" t="s">
        <v>2194</v>
      </c>
      <c r="C1242" s="5">
        <v>2023.0</v>
      </c>
      <c r="D1242" s="5">
        <v>4055.0</v>
      </c>
      <c r="E1242" s="5">
        <v>133.0</v>
      </c>
    </row>
    <row r="1243">
      <c r="A1243" s="5">
        <v>157289.0</v>
      </c>
      <c r="B1243" s="4" t="s">
        <v>2195</v>
      </c>
      <c r="C1243" s="5">
        <v>2023.0</v>
      </c>
      <c r="D1243" s="5">
        <v>22139.0</v>
      </c>
      <c r="E1243" s="5">
        <v>1524.0</v>
      </c>
    </row>
    <row r="1244">
      <c r="A1244" s="5">
        <v>157298.0</v>
      </c>
      <c r="B1244" s="4" t="s">
        <v>774</v>
      </c>
      <c r="C1244" s="5">
        <v>2023.0</v>
      </c>
      <c r="D1244" s="5">
        <v>94.0</v>
      </c>
      <c r="E1244" s="5">
        <v>12.0</v>
      </c>
    </row>
    <row r="1245">
      <c r="A1245" s="5">
        <v>157304.0</v>
      </c>
      <c r="B1245" s="4" t="s">
        <v>2196</v>
      </c>
      <c r="C1245" s="5">
        <v>2023.0</v>
      </c>
      <c r="D1245" s="5">
        <v>3535.0</v>
      </c>
      <c r="E1245" s="5">
        <v>107.0</v>
      </c>
    </row>
    <row r="1246">
      <c r="A1246" s="5">
        <v>157331.0</v>
      </c>
      <c r="B1246" s="4" t="s">
        <v>2197</v>
      </c>
      <c r="C1246" s="5">
        <v>2023.0</v>
      </c>
      <c r="D1246" s="5">
        <v>4296.0</v>
      </c>
      <c r="E1246" s="5">
        <v>104.0</v>
      </c>
    </row>
    <row r="1247">
      <c r="A1247" s="5">
        <v>157377.0</v>
      </c>
      <c r="B1247" s="4" t="s">
        <v>2198</v>
      </c>
      <c r="C1247" s="5">
        <v>2023.0</v>
      </c>
      <c r="D1247" s="5">
        <v>1945.0</v>
      </c>
      <c r="E1247" s="5">
        <v>74.0</v>
      </c>
    </row>
    <row r="1248">
      <c r="A1248" s="5">
        <v>157386.0</v>
      </c>
      <c r="B1248" s="4" t="s">
        <v>2199</v>
      </c>
      <c r="C1248" s="5">
        <v>2023.0</v>
      </c>
      <c r="D1248" s="5">
        <v>8618.0</v>
      </c>
      <c r="E1248" s="5">
        <v>325.0</v>
      </c>
    </row>
    <row r="1249">
      <c r="A1249" s="5">
        <v>157401.0</v>
      </c>
      <c r="B1249" s="4" t="s">
        <v>2200</v>
      </c>
      <c r="C1249" s="5">
        <v>2023.0</v>
      </c>
      <c r="D1249" s="5">
        <v>9841.0</v>
      </c>
      <c r="E1249" s="5">
        <v>481.0</v>
      </c>
    </row>
    <row r="1250">
      <c r="A1250" s="5">
        <v>157438.0</v>
      </c>
      <c r="B1250" s="4" t="s">
        <v>2201</v>
      </c>
      <c r="C1250" s="5">
        <v>2023.0</v>
      </c>
      <c r="D1250" s="5">
        <v>4752.0</v>
      </c>
      <c r="E1250" s="5">
        <v>133.0</v>
      </c>
    </row>
    <row r="1251">
      <c r="A1251" s="5">
        <v>157447.0</v>
      </c>
      <c r="B1251" s="4" t="s">
        <v>2202</v>
      </c>
      <c r="C1251" s="5">
        <v>2023.0</v>
      </c>
      <c r="D1251" s="5">
        <v>14961.0</v>
      </c>
      <c r="E1251" s="5">
        <v>685.0</v>
      </c>
    </row>
    <row r="1252">
      <c r="A1252" s="5">
        <v>157483.0</v>
      </c>
      <c r="B1252" s="4" t="s">
        <v>2203</v>
      </c>
      <c r="C1252" s="5">
        <v>2023.0</v>
      </c>
      <c r="D1252" s="5">
        <v>5132.0</v>
      </c>
      <c r="E1252" s="5">
        <v>149.0</v>
      </c>
    </row>
    <row r="1253">
      <c r="A1253" s="5">
        <v>157535.0</v>
      </c>
      <c r="B1253" s="4" t="s">
        <v>2204</v>
      </c>
      <c r="C1253" s="5">
        <v>2023.0</v>
      </c>
      <c r="D1253" s="5">
        <v>2610.0</v>
      </c>
      <c r="E1253" s="5">
        <v>135.0</v>
      </c>
    </row>
    <row r="1254">
      <c r="A1254" s="5">
        <v>157553.0</v>
      </c>
      <c r="B1254" s="4" t="s">
        <v>2205</v>
      </c>
      <c r="C1254" s="5">
        <v>2023.0</v>
      </c>
      <c r="D1254" s="5">
        <v>2583.0</v>
      </c>
      <c r="E1254" s="5">
        <v>112.0</v>
      </c>
    </row>
    <row r="1255">
      <c r="A1255" s="5">
        <v>157614.0</v>
      </c>
      <c r="B1255" s="4" t="s">
        <v>2206</v>
      </c>
      <c r="C1255" s="5">
        <v>2023.0</v>
      </c>
      <c r="D1255" s="5">
        <v>83.0</v>
      </c>
      <c r="E1255" s="5">
        <v>3.0</v>
      </c>
    </row>
    <row r="1256">
      <c r="A1256" s="5">
        <v>157650.0</v>
      </c>
      <c r="B1256" s="4" t="s">
        <v>2207</v>
      </c>
      <c r="C1256" s="5">
        <v>2023.0</v>
      </c>
      <c r="D1256" s="5">
        <v>158.0</v>
      </c>
      <c r="E1256" s="5">
        <v>6.0</v>
      </c>
    </row>
    <row r="1257">
      <c r="A1257" s="5">
        <v>157669.0</v>
      </c>
      <c r="B1257" s="4" t="s">
        <v>2208</v>
      </c>
      <c r="C1257" s="5">
        <v>2023.0</v>
      </c>
      <c r="D1257" s="5">
        <v>80.0</v>
      </c>
      <c r="E1257" s="5">
        <v>3.0</v>
      </c>
    </row>
    <row r="1258">
      <c r="A1258" s="5">
        <v>157678.0</v>
      </c>
      <c r="B1258" s="4" t="s">
        <v>2209</v>
      </c>
      <c r="C1258" s="5">
        <v>2023.0</v>
      </c>
      <c r="D1258" s="5">
        <v>124.0</v>
      </c>
      <c r="E1258" s="5">
        <v>4.0</v>
      </c>
    </row>
    <row r="1259">
      <c r="A1259" s="5">
        <v>157711.0</v>
      </c>
      <c r="B1259" s="4" t="s">
        <v>2210</v>
      </c>
      <c r="C1259" s="5">
        <v>2023.0</v>
      </c>
      <c r="D1259" s="5">
        <v>5766.0</v>
      </c>
      <c r="E1259" s="5">
        <v>181.0</v>
      </c>
    </row>
    <row r="1260">
      <c r="A1260" s="5">
        <v>157739.0</v>
      </c>
      <c r="B1260" s="4" t="s">
        <v>2211</v>
      </c>
      <c r="C1260" s="5">
        <v>2023.0</v>
      </c>
      <c r="D1260" s="5">
        <v>3144.0</v>
      </c>
      <c r="E1260" s="5">
        <v>79.0</v>
      </c>
    </row>
    <row r="1261">
      <c r="A1261" s="5">
        <v>157748.0</v>
      </c>
      <c r="B1261" s="4" t="s">
        <v>2212</v>
      </c>
      <c r="C1261" s="5">
        <v>2023.0</v>
      </c>
      <c r="D1261" s="5">
        <v>4243.0</v>
      </c>
      <c r="E1261" s="5">
        <v>75.0</v>
      </c>
    </row>
    <row r="1262">
      <c r="A1262" s="5">
        <v>157757.0</v>
      </c>
      <c r="B1262" s="4" t="s">
        <v>2213</v>
      </c>
      <c r="C1262" s="5">
        <v>2023.0</v>
      </c>
      <c r="D1262" s="5">
        <v>1555.0</v>
      </c>
      <c r="E1262" s="5">
        <v>120.0</v>
      </c>
    </row>
    <row r="1263">
      <c r="A1263" s="5">
        <v>157793.0</v>
      </c>
      <c r="B1263" s="4" t="s">
        <v>2214</v>
      </c>
      <c r="C1263" s="5">
        <v>2023.0</v>
      </c>
      <c r="D1263" s="5">
        <v>2855.0</v>
      </c>
      <c r="E1263" s="5">
        <v>215.0</v>
      </c>
    </row>
    <row r="1264">
      <c r="A1264" s="5">
        <v>157809.0</v>
      </c>
      <c r="B1264" s="4" t="s">
        <v>2215</v>
      </c>
      <c r="C1264" s="5">
        <v>2023.0</v>
      </c>
      <c r="D1264" s="5">
        <v>1947.0</v>
      </c>
      <c r="E1264" s="5">
        <v>104.0</v>
      </c>
    </row>
    <row r="1265">
      <c r="A1265" s="5">
        <v>157818.0</v>
      </c>
      <c r="B1265" s="4" t="s">
        <v>553</v>
      </c>
      <c r="C1265" s="5">
        <v>2023.0</v>
      </c>
      <c r="D1265" s="5">
        <v>1022.0</v>
      </c>
      <c r="E1265" s="5">
        <v>96.0</v>
      </c>
    </row>
    <row r="1266">
      <c r="A1266" s="5">
        <v>157854.0</v>
      </c>
      <c r="B1266" s="4" t="s">
        <v>2216</v>
      </c>
      <c r="C1266" s="5">
        <v>2023.0</v>
      </c>
      <c r="D1266" s="4"/>
      <c r="E1266" s="5">
        <v>1.0</v>
      </c>
    </row>
    <row r="1267">
      <c r="A1267" s="5">
        <v>157863.0</v>
      </c>
      <c r="B1267" s="4" t="s">
        <v>389</v>
      </c>
      <c r="C1267" s="5">
        <v>2023.0</v>
      </c>
      <c r="D1267" s="5">
        <v>1129.0</v>
      </c>
      <c r="E1267" s="5">
        <v>73.0</v>
      </c>
    </row>
    <row r="1268">
      <c r="A1268" s="5">
        <v>157951.0</v>
      </c>
      <c r="B1268" s="4" t="s">
        <v>2217</v>
      </c>
      <c r="C1268" s="5">
        <v>2023.0</v>
      </c>
      <c r="D1268" s="5">
        <v>16759.0</v>
      </c>
      <c r="E1268" s="5">
        <v>739.0</v>
      </c>
    </row>
    <row r="1269">
      <c r="A1269" s="5">
        <v>158088.0</v>
      </c>
      <c r="B1269" s="4" t="s">
        <v>2218</v>
      </c>
      <c r="C1269" s="5">
        <v>2023.0</v>
      </c>
      <c r="D1269" s="5">
        <v>1211.0</v>
      </c>
      <c r="E1269" s="5">
        <v>61.0</v>
      </c>
    </row>
    <row r="1270">
      <c r="A1270" s="5">
        <v>158246.0</v>
      </c>
      <c r="B1270" s="4" t="s">
        <v>2219</v>
      </c>
      <c r="C1270" s="5">
        <v>2023.0</v>
      </c>
      <c r="D1270" s="5">
        <v>213.0</v>
      </c>
      <c r="E1270" s="5">
        <v>12.0</v>
      </c>
    </row>
    <row r="1271">
      <c r="A1271" s="5">
        <v>158325.0</v>
      </c>
      <c r="B1271" s="4" t="s">
        <v>2220</v>
      </c>
      <c r="C1271" s="5">
        <v>2023.0</v>
      </c>
      <c r="D1271" s="5">
        <v>130.0</v>
      </c>
      <c r="E1271" s="5">
        <v>14.0</v>
      </c>
    </row>
    <row r="1272">
      <c r="A1272" s="5">
        <v>158431.0</v>
      </c>
      <c r="B1272" s="4" t="s">
        <v>2221</v>
      </c>
      <c r="C1272" s="5">
        <v>2023.0</v>
      </c>
      <c r="D1272" s="5">
        <v>5636.0</v>
      </c>
      <c r="E1272" s="5">
        <v>167.0</v>
      </c>
    </row>
    <row r="1273">
      <c r="A1273" s="5">
        <v>158477.0</v>
      </c>
      <c r="B1273" s="4" t="s">
        <v>2222</v>
      </c>
      <c r="C1273" s="5">
        <v>2023.0</v>
      </c>
      <c r="D1273" s="5">
        <v>648.0</v>
      </c>
      <c r="E1273" s="5">
        <v>72.0</v>
      </c>
    </row>
    <row r="1274">
      <c r="A1274" s="5">
        <v>158538.0</v>
      </c>
      <c r="B1274" s="4" t="s">
        <v>2223</v>
      </c>
      <c r="C1274" s="5">
        <v>2023.0</v>
      </c>
      <c r="D1274" s="5">
        <v>49.0</v>
      </c>
      <c r="E1274" s="5">
        <v>2.0</v>
      </c>
    </row>
    <row r="1275">
      <c r="A1275" s="5">
        <v>158617.0</v>
      </c>
      <c r="B1275" s="4" t="s">
        <v>2224</v>
      </c>
      <c r="C1275" s="5">
        <v>2023.0</v>
      </c>
      <c r="D1275" s="5">
        <v>693.0</v>
      </c>
      <c r="E1275" s="5">
        <v>13.0</v>
      </c>
    </row>
    <row r="1276">
      <c r="A1276" s="5">
        <v>158662.0</v>
      </c>
      <c r="B1276" s="4" t="s">
        <v>2225</v>
      </c>
      <c r="C1276" s="5">
        <v>2023.0</v>
      </c>
      <c r="D1276" s="5">
        <v>12130.0</v>
      </c>
      <c r="E1276" s="5">
        <v>415.0</v>
      </c>
    </row>
    <row r="1277">
      <c r="A1277" s="5">
        <v>158778.0</v>
      </c>
      <c r="B1277" s="4" t="s">
        <v>2226</v>
      </c>
      <c r="C1277" s="5">
        <v>2023.0</v>
      </c>
      <c r="D1277" s="5">
        <v>74.0</v>
      </c>
      <c r="E1277" s="5">
        <v>4.0</v>
      </c>
    </row>
    <row r="1278">
      <c r="A1278" s="5">
        <v>158787.0</v>
      </c>
      <c r="B1278" s="4" t="s">
        <v>2227</v>
      </c>
      <c r="C1278" s="5">
        <v>2023.0</v>
      </c>
      <c r="D1278" s="5">
        <v>72.0</v>
      </c>
      <c r="E1278" s="5">
        <v>5.0</v>
      </c>
    </row>
    <row r="1279">
      <c r="A1279" s="5">
        <v>158802.0</v>
      </c>
      <c r="B1279" s="4" t="s">
        <v>2228</v>
      </c>
      <c r="C1279" s="5">
        <v>2023.0</v>
      </c>
      <c r="D1279" s="5">
        <v>1122.0</v>
      </c>
      <c r="E1279" s="5">
        <v>91.0</v>
      </c>
    </row>
    <row r="1280">
      <c r="A1280" s="5">
        <v>158884.0</v>
      </c>
      <c r="B1280" s="4" t="s">
        <v>2229</v>
      </c>
      <c r="C1280" s="5">
        <v>2023.0</v>
      </c>
      <c r="D1280" s="5">
        <v>2950.0</v>
      </c>
      <c r="E1280" s="5">
        <v>37.0</v>
      </c>
    </row>
    <row r="1281">
      <c r="A1281" s="5">
        <v>159009.0</v>
      </c>
      <c r="B1281" s="4" t="s">
        <v>2230</v>
      </c>
      <c r="C1281" s="5">
        <v>2023.0</v>
      </c>
      <c r="D1281" s="5">
        <v>5114.0</v>
      </c>
      <c r="E1281" s="5">
        <v>169.0</v>
      </c>
    </row>
    <row r="1282">
      <c r="A1282" s="5">
        <v>159027.0</v>
      </c>
      <c r="B1282" s="4" t="s">
        <v>2231</v>
      </c>
      <c r="C1282" s="5">
        <v>2023.0</v>
      </c>
      <c r="D1282" s="5">
        <v>109.0</v>
      </c>
      <c r="E1282" s="5">
        <v>4.0</v>
      </c>
    </row>
    <row r="1283">
      <c r="A1283" s="5">
        <v>159197.0</v>
      </c>
      <c r="B1283" s="4" t="s">
        <v>2232</v>
      </c>
      <c r="C1283" s="5">
        <v>2023.0</v>
      </c>
      <c r="D1283" s="5">
        <v>513.0</v>
      </c>
      <c r="E1283" s="5">
        <v>44.0</v>
      </c>
    </row>
    <row r="1284">
      <c r="A1284" s="5">
        <v>159328.0</v>
      </c>
      <c r="B1284" s="4" t="s">
        <v>2233</v>
      </c>
      <c r="C1284" s="5">
        <v>2023.0</v>
      </c>
      <c r="D1284" s="5">
        <v>104.0</v>
      </c>
      <c r="E1284" s="5">
        <v>5.0</v>
      </c>
    </row>
    <row r="1285">
      <c r="A1285" s="5">
        <v>159373.0</v>
      </c>
      <c r="B1285" s="4" t="s">
        <v>2234</v>
      </c>
      <c r="C1285" s="5">
        <v>2023.0</v>
      </c>
      <c r="D1285" s="5">
        <v>2683.0</v>
      </c>
      <c r="E1285" s="5">
        <v>817.0</v>
      </c>
    </row>
    <row r="1286">
      <c r="A1286" s="5">
        <v>159382.0</v>
      </c>
      <c r="B1286" s="4" t="s">
        <v>2235</v>
      </c>
      <c r="C1286" s="5">
        <v>2023.0</v>
      </c>
      <c r="D1286" s="5">
        <v>5330.0</v>
      </c>
      <c r="E1286" s="5">
        <v>114.0</v>
      </c>
    </row>
    <row r="1287">
      <c r="A1287" s="5">
        <v>159391.0</v>
      </c>
      <c r="B1287" s="4" t="s">
        <v>2236</v>
      </c>
      <c r="C1287" s="5">
        <v>2023.0</v>
      </c>
      <c r="D1287" s="5">
        <v>39418.0</v>
      </c>
      <c r="E1287" s="5">
        <v>1451.0</v>
      </c>
    </row>
    <row r="1288">
      <c r="A1288" s="5">
        <v>159407.0</v>
      </c>
      <c r="B1288" s="4" t="s">
        <v>2237</v>
      </c>
      <c r="C1288" s="5">
        <v>2023.0</v>
      </c>
      <c r="D1288" s="5">
        <v>3623.0</v>
      </c>
      <c r="E1288" s="5">
        <v>85.0</v>
      </c>
    </row>
    <row r="1289">
      <c r="A1289" s="5">
        <v>159416.0</v>
      </c>
      <c r="B1289" s="4" t="s">
        <v>2238</v>
      </c>
      <c r="C1289" s="5">
        <v>2023.0</v>
      </c>
      <c r="D1289" s="5">
        <v>9736.0</v>
      </c>
      <c r="E1289" s="5">
        <v>177.0</v>
      </c>
    </row>
    <row r="1290">
      <c r="A1290" s="5">
        <v>159513.0</v>
      </c>
      <c r="B1290" s="4" t="s">
        <v>2239</v>
      </c>
      <c r="C1290" s="5">
        <v>2023.0</v>
      </c>
      <c r="D1290" s="5">
        <v>197.0</v>
      </c>
      <c r="E1290" s="5">
        <v>7.0</v>
      </c>
    </row>
    <row r="1291">
      <c r="A1291" s="5">
        <v>159522.0</v>
      </c>
      <c r="B1291" s="4" t="s">
        <v>2240</v>
      </c>
      <c r="C1291" s="5">
        <v>2023.0</v>
      </c>
      <c r="D1291" s="5">
        <v>134.0</v>
      </c>
      <c r="E1291" s="5">
        <v>7.0</v>
      </c>
    </row>
    <row r="1292">
      <c r="A1292" s="5">
        <v>159531.0</v>
      </c>
      <c r="B1292" s="4" t="s">
        <v>2241</v>
      </c>
      <c r="C1292" s="5">
        <v>2023.0</v>
      </c>
      <c r="D1292" s="5">
        <v>31.0</v>
      </c>
      <c r="E1292" s="5">
        <v>3.0</v>
      </c>
    </row>
    <row r="1293">
      <c r="A1293" s="5">
        <v>159568.0</v>
      </c>
      <c r="B1293" s="4" t="s">
        <v>2242</v>
      </c>
      <c r="C1293" s="5">
        <v>2023.0</v>
      </c>
      <c r="D1293" s="5">
        <v>950.0</v>
      </c>
      <c r="E1293" s="5">
        <v>75.0</v>
      </c>
    </row>
    <row r="1294">
      <c r="A1294" s="5">
        <v>159601.0</v>
      </c>
      <c r="B1294" s="4" t="s">
        <v>2243</v>
      </c>
      <c r="C1294" s="5">
        <v>2023.0</v>
      </c>
      <c r="D1294" s="5">
        <v>10.0</v>
      </c>
      <c r="E1294" s="5">
        <v>3.0</v>
      </c>
    </row>
    <row r="1295">
      <c r="A1295" s="5">
        <v>159647.0</v>
      </c>
      <c r="B1295" s="4" t="s">
        <v>2244</v>
      </c>
      <c r="C1295" s="5">
        <v>2023.0</v>
      </c>
      <c r="D1295" s="5">
        <v>11427.0</v>
      </c>
      <c r="E1295" s="5">
        <v>439.0</v>
      </c>
    </row>
    <row r="1296">
      <c r="A1296" s="5">
        <v>159656.0</v>
      </c>
      <c r="B1296" s="4" t="s">
        <v>2245</v>
      </c>
      <c r="C1296" s="5">
        <v>2023.0</v>
      </c>
      <c r="D1296" s="5">
        <v>4351.0</v>
      </c>
      <c r="E1296" s="5">
        <v>295.0</v>
      </c>
    </row>
    <row r="1297">
      <c r="A1297" s="5">
        <v>159717.0</v>
      </c>
      <c r="B1297" s="4" t="s">
        <v>2246</v>
      </c>
      <c r="C1297" s="5">
        <v>2023.0</v>
      </c>
      <c r="D1297" s="5">
        <v>6060.0</v>
      </c>
      <c r="E1297" s="5">
        <v>281.0</v>
      </c>
    </row>
    <row r="1298">
      <c r="A1298" s="5">
        <v>159939.0</v>
      </c>
      <c r="B1298" s="4" t="s">
        <v>2247</v>
      </c>
      <c r="C1298" s="5">
        <v>2023.0</v>
      </c>
      <c r="D1298" s="5">
        <v>6601.0</v>
      </c>
      <c r="E1298" s="5">
        <v>292.0</v>
      </c>
    </row>
    <row r="1299">
      <c r="A1299" s="5">
        <v>159948.0</v>
      </c>
      <c r="B1299" s="4" t="s">
        <v>2248</v>
      </c>
      <c r="C1299" s="5">
        <v>2023.0</v>
      </c>
      <c r="D1299" s="5">
        <v>2266.0</v>
      </c>
      <c r="E1299" s="5">
        <v>79.0</v>
      </c>
    </row>
    <row r="1300">
      <c r="A1300" s="5">
        <v>159966.0</v>
      </c>
      <c r="B1300" s="4" t="s">
        <v>2249</v>
      </c>
      <c r="C1300" s="5">
        <v>2023.0</v>
      </c>
      <c r="D1300" s="5">
        <v>6180.0</v>
      </c>
      <c r="E1300" s="5">
        <v>270.0</v>
      </c>
    </row>
    <row r="1301">
      <c r="A1301" s="5">
        <v>159993.0</v>
      </c>
      <c r="B1301" s="4" t="s">
        <v>2250</v>
      </c>
      <c r="C1301" s="5">
        <v>2023.0</v>
      </c>
      <c r="D1301" s="5">
        <v>8272.0</v>
      </c>
      <c r="E1301" s="5">
        <v>359.0</v>
      </c>
    </row>
    <row r="1302">
      <c r="A1302" s="5">
        <v>160010.0</v>
      </c>
      <c r="B1302" s="4" t="s">
        <v>2251</v>
      </c>
      <c r="C1302" s="5">
        <v>2023.0</v>
      </c>
      <c r="D1302" s="5">
        <v>1044.0</v>
      </c>
      <c r="E1302" s="5">
        <v>53.0</v>
      </c>
    </row>
    <row r="1303">
      <c r="A1303" s="5">
        <v>160038.0</v>
      </c>
      <c r="B1303" s="4" t="s">
        <v>2252</v>
      </c>
      <c r="C1303" s="5">
        <v>2023.0</v>
      </c>
      <c r="D1303" s="5">
        <v>8847.0</v>
      </c>
      <c r="E1303" s="5">
        <v>372.0</v>
      </c>
    </row>
    <row r="1304">
      <c r="A1304" s="5">
        <v>160065.0</v>
      </c>
      <c r="B1304" s="4" t="s">
        <v>2253</v>
      </c>
      <c r="C1304" s="5">
        <v>2023.0</v>
      </c>
      <c r="D1304" s="5">
        <v>1152.0</v>
      </c>
      <c r="E1304" s="5">
        <v>93.0</v>
      </c>
    </row>
    <row r="1305">
      <c r="A1305" s="5">
        <v>160074.0</v>
      </c>
      <c r="B1305" s="4" t="s">
        <v>2254</v>
      </c>
      <c r="C1305" s="5">
        <v>2023.0</v>
      </c>
      <c r="D1305" s="5">
        <v>1204.0</v>
      </c>
      <c r="E1305" s="5">
        <v>87.0</v>
      </c>
    </row>
    <row r="1306">
      <c r="A1306" s="5">
        <v>160117.0</v>
      </c>
      <c r="B1306" s="4" t="s">
        <v>2255</v>
      </c>
      <c r="C1306" s="5">
        <v>2023.0</v>
      </c>
      <c r="D1306" s="5">
        <v>102.0</v>
      </c>
      <c r="E1306" s="5">
        <v>3.0</v>
      </c>
    </row>
    <row r="1307">
      <c r="A1307" s="5">
        <v>160126.0</v>
      </c>
      <c r="B1307" s="4" t="s">
        <v>2256</v>
      </c>
      <c r="C1307" s="5">
        <v>2023.0</v>
      </c>
      <c r="D1307" s="5">
        <v>45.0</v>
      </c>
      <c r="E1307" s="5">
        <v>3.0</v>
      </c>
    </row>
    <row r="1308">
      <c r="A1308" s="5">
        <v>160199.0</v>
      </c>
      <c r="B1308" s="4" t="s">
        <v>2257</v>
      </c>
      <c r="C1308" s="5">
        <v>2023.0</v>
      </c>
      <c r="D1308" s="5">
        <v>45.0</v>
      </c>
      <c r="E1308" s="5">
        <v>3.0</v>
      </c>
    </row>
    <row r="1309">
      <c r="A1309" s="5">
        <v>160320.0</v>
      </c>
      <c r="B1309" s="4" t="s">
        <v>2258</v>
      </c>
      <c r="C1309" s="5">
        <v>2023.0</v>
      </c>
      <c r="D1309" s="5">
        <v>2538.0</v>
      </c>
      <c r="E1309" s="5">
        <v>121.0</v>
      </c>
    </row>
    <row r="1310">
      <c r="A1310" s="5">
        <v>160409.0</v>
      </c>
      <c r="B1310" s="4" t="s">
        <v>2259</v>
      </c>
      <c r="C1310" s="5">
        <v>2023.0</v>
      </c>
      <c r="D1310" s="5">
        <v>99.0</v>
      </c>
      <c r="E1310" s="5">
        <v>20.0</v>
      </c>
    </row>
    <row r="1311">
      <c r="A1311" s="5">
        <v>160472.0</v>
      </c>
      <c r="B1311" s="4" t="s">
        <v>2260</v>
      </c>
      <c r="C1311" s="5">
        <v>2023.0</v>
      </c>
      <c r="D1311" s="5">
        <v>159.0</v>
      </c>
      <c r="E1311" s="5">
        <v>9.0</v>
      </c>
    </row>
    <row r="1312">
      <c r="A1312" s="5">
        <v>160481.0</v>
      </c>
      <c r="B1312" s="4" t="s">
        <v>2261</v>
      </c>
      <c r="C1312" s="5">
        <v>2023.0</v>
      </c>
      <c r="D1312" s="5">
        <v>2426.0</v>
      </c>
      <c r="E1312" s="5">
        <v>83.0</v>
      </c>
    </row>
    <row r="1313">
      <c r="A1313" s="5">
        <v>160524.0</v>
      </c>
      <c r="B1313" s="4" t="s">
        <v>2262</v>
      </c>
      <c r="C1313" s="5">
        <v>2023.0</v>
      </c>
      <c r="D1313" s="5">
        <v>247.0</v>
      </c>
      <c r="E1313" s="5">
        <v>5.0</v>
      </c>
    </row>
    <row r="1314">
      <c r="A1314" s="5">
        <v>160533.0</v>
      </c>
      <c r="B1314" s="4" t="s">
        <v>2263</v>
      </c>
      <c r="C1314" s="5">
        <v>2023.0</v>
      </c>
      <c r="D1314" s="4"/>
      <c r="E1314" s="5">
        <v>0.0</v>
      </c>
    </row>
    <row r="1315">
      <c r="A1315" s="5">
        <v>160579.0</v>
      </c>
      <c r="B1315" s="4" t="s">
        <v>2264</v>
      </c>
      <c r="C1315" s="5">
        <v>2023.0</v>
      </c>
      <c r="D1315" s="5">
        <v>3316.0</v>
      </c>
      <c r="E1315" s="5">
        <v>126.0</v>
      </c>
    </row>
    <row r="1316">
      <c r="A1316" s="5">
        <v>160597.0</v>
      </c>
      <c r="B1316" s="4" t="s">
        <v>2265</v>
      </c>
      <c r="C1316" s="5">
        <v>2023.0</v>
      </c>
      <c r="D1316" s="5">
        <v>106.0</v>
      </c>
      <c r="E1316" s="5">
        <v>4.0</v>
      </c>
    </row>
    <row r="1317">
      <c r="A1317" s="5">
        <v>160612.0</v>
      </c>
      <c r="B1317" s="4" t="s">
        <v>2266</v>
      </c>
      <c r="C1317" s="5">
        <v>2023.0</v>
      </c>
      <c r="D1317" s="5">
        <v>13861.0</v>
      </c>
      <c r="E1317" s="5">
        <v>509.0</v>
      </c>
    </row>
    <row r="1318">
      <c r="A1318" s="5">
        <v>160621.0</v>
      </c>
      <c r="B1318" s="4" t="s">
        <v>2267</v>
      </c>
      <c r="C1318" s="5">
        <v>2023.0</v>
      </c>
      <c r="D1318" s="5">
        <v>7341.0</v>
      </c>
      <c r="E1318" s="5">
        <v>348.0</v>
      </c>
    </row>
    <row r="1319">
      <c r="A1319" s="5">
        <v>160630.0</v>
      </c>
      <c r="B1319" s="4" t="s">
        <v>2268</v>
      </c>
      <c r="C1319" s="5">
        <v>2023.0</v>
      </c>
      <c r="D1319" s="5">
        <v>2059.0</v>
      </c>
      <c r="E1319" s="5">
        <v>103.0</v>
      </c>
    </row>
    <row r="1320">
      <c r="A1320" s="5">
        <v>160649.0</v>
      </c>
      <c r="B1320" s="4" t="s">
        <v>2269</v>
      </c>
      <c r="C1320" s="5">
        <v>2023.0</v>
      </c>
      <c r="D1320" s="5">
        <v>3156.0</v>
      </c>
      <c r="E1320" s="5">
        <v>103.0</v>
      </c>
    </row>
    <row r="1321">
      <c r="A1321" s="5">
        <v>160658.0</v>
      </c>
      <c r="B1321" s="4" t="s">
        <v>2270</v>
      </c>
      <c r="C1321" s="5">
        <v>2023.0</v>
      </c>
      <c r="D1321" s="5">
        <v>15345.0</v>
      </c>
      <c r="E1321" s="5">
        <v>705.0</v>
      </c>
    </row>
    <row r="1322">
      <c r="A1322" s="5">
        <v>160667.0</v>
      </c>
      <c r="B1322" s="4" t="s">
        <v>2271</v>
      </c>
      <c r="C1322" s="5">
        <v>2023.0</v>
      </c>
      <c r="D1322" s="5">
        <v>5716.0</v>
      </c>
      <c r="E1322" s="5">
        <v>99.0</v>
      </c>
    </row>
    <row r="1323">
      <c r="A1323" s="5">
        <v>160755.0</v>
      </c>
      <c r="B1323" s="4" t="s">
        <v>2272</v>
      </c>
      <c r="C1323" s="5">
        <v>2023.0</v>
      </c>
      <c r="D1323" s="5">
        <v>13078.0</v>
      </c>
      <c r="E1323" s="5">
        <v>1711.0</v>
      </c>
    </row>
    <row r="1324">
      <c r="A1324" s="5">
        <v>160904.0</v>
      </c>
      <c r="B1324" s="4" t="s">
        <v>2273</v>
      </c>
      <c r="C1324" s="5">
        <v>2023.0</v>
      </c>
      <c r="D1324" s="5">
        <v>3181.0</v>
      </c>
      <c r="E1324" s="5">
        <v>268.0</v>
      </c>
    </row>
    <row r="1325">
      <c r="A1325" s="5">
        <v>160959.0</v>
      </c>
      <c r="B1325" s="4" t="s">
        <v>971</v>
      </c>
      <c r="C1325" s="5">
        <v>2023.0</v>
      </c>
      <c r="D1325" s="5">
        <v>367.0</v>
      </c>
      <c r="E1325" s="5">
        <v>31.0</v>
      </c>
    </row>
    <row r="1326">
      <c r="A1326" s="5">
        <v>160977.0</v>
      </c>
      <c r="B1326" s="4" t="s">
        <v>472</v>
      </c>
      <c r="C1326" s="5">
        <v>2023.0</v>
      </c>
      <c r="D1326" s="5">
        <v>1753.0</v>
      </c>
      <c r="E1326" s="5">
        <v>180.0</v>
      </c>
    </row>
    <row r="1327">
      <c r="A1327" s="5">
        <v>160995.0</v>
      </c>
      <c r="B1327" s="4" t="s">
        <v>2274</v>
      </c>
      <c r="C1327" s="5">
        <v>2023.0</v>
      </c>
      <c r="D1327" s="5">
        <v>520.0</v>
      </c>
      <c r="E1327" s="5">
        <v>30.0</v>
      </c>
    </row>
    <row r="1328">
      <c r="A1328" s="5">
        <v>161004.0</v>
      </c>
      <c r="B1328" s="4" t="s">
        <v>1056</v>
      </c>
      <c r="C1328" s="5">
        <v>2023.0</v>
      </c>
      <c r="D1328" s="5">
        <v>1850.0</v>
      </c>
      <c r="E1328" s="5">
        <v>231.0</v>
      </c>
    </row>
    <row r="1329">
      <c r="A1329" s="5">
        <v>161022.0</v>
      </c>
      <c r="B1329" s="4" t="s">
        <v>2275</v>
      </c>
      <c r="C1329" s="5">
        <v>2023.0</v>
      </c>
      <c r="D1329" s="5">
        <v>228.0</v>
      </c>
      <c r="E1329" s="5">
        <v>13.0</v>
      </c>
    </row>
    <row r="1330">
      <c r="A1330" s="5">
        <v>161077.0</v>
      </c>
      <c r="B1330" s="4" t="s">
        <v>2276</v>
      </c>
      <c r="C1330" s="5">
        <v>2023.0</v>
      </c>
      <c r="D1330" s="5">
        <v>4121.0</v>
      </c>
      <c r="E1330" s="5">
        <v>105.0</v>
      </c>
    </row>
    <row r="1331">
      <c r="A1331" s="5">
        <v>161086.0</v>
      </c>
      <c r="B1331" s="4" t="s">
        <v>363</v>
      </c>
      <c r="C1331" s="5">
        <v>2023.0</v>
      </c>
      <c r="D1331" s="5">
        <v>2284.0</v>
      </c>
      <c r="E1331" s="5">
        <v>256.0</v>
      </c>
    </row>
    <row r="1332">
      <c r="A1332" s="5">
        <v>161138.0</v>
      </c>
      <c r="B1332" s="4" t="s">
        <v>2277</v>
      </c>
      <c r="C1332" s="5">
        <v>2023.0</v>
      </c>
      <c r="D1332" s="5">
        <v>2531.0</v>
      </c>
      <c r="E1332" s="5">
        <v>89.0</v>
      </c>
    </row>
    <row r="1333">
      <c r="A1333" s="5">
        <v>161192.0</v>
      </c>
      <c r="B1333" s="4" t="s">
        <v>2278</v>
      </c>
      <c r="C1333" s="5">
        <v>2023.0</v>
      </c>
      <c r="D1333" s="5">
        <v>2381.0</v>
      </c>
      <c r="E1333" s="5">
        <v>74.0</v>
      </c>
    </row>
    <row r="1334">
      <c r="A1334" s="5">
        <v>161208.0</v>
      </c>
      <c r="B1334" s="4" t="s">
        <v>2279</v>
      </c>
      <c r="C1334" s="5">
        <v>2023.0</v>
      </c>
      <c r="D1334" s="5">
        <v>43.0</v>
      </c>
      <c r="E1334" s="5">
        <v>6.0</v>
      </c>
    </row>
    <row r="1335">
      <c r="A1335" s="5">
        <v>161217.0</v>
      </c>
      <c r="B1335" s="4" t="s">
        <v>2280</v>
      </c>
      <c r="C1335" s="5">
        <v>2023.0</v>
      </c>
      <c r="D1335" s="5">
        <v>4323.0</v>
      </c>
      <c r="E1335" s="5">
        <v>147.0</v>
      </c>
    </row>
    <row r="1336">
      <c r="A1336" s="5">
        <v>161226.0</v>
      </c>
      <c r="B1336" s="4" t="s">
        <v>2281</v>
      </c>
      <c r="C1336" s="5">
        <v>2023.0</v>
      </c>
      <c r="D1336" s="5">
        <v>1950.0</v>
      </c>
      <c r="E1336" s="5">
        <v>96.0</v>
      </c>
    </row>
    <row r="1337">
      <c r="A1337" s="5">
        <v>161235.0</v>
      </c>
      <c r="B1337" s="4" t="s">
        <v>2282</v>
      </c>
      <c r="C1337" s="5">
        <v>2023.0</v>
      </c>
      <c r="D1337" s="5">
        <v>1406.0</v>
      </c>
      <c r="E1337" s="5">
        <v>36.0</v>
      </c>
    </row>
    <row r="1338">
      <c r="A1338" s="5">
        <v>161253.0</v>
      </c>
      <c r="B1338" s="4" t="s">
        <v>2283</v>
      </c>
      <c r="C1338" s="5">
        <v>2023.0</v>
      </c>
      <c r="D1338" s="5">
        <v>11760.0</v>
      </c>
      <c r="E1338" s="5">
        <v>611.0</v>
      </c>
    </row>
    <row r="1339">
      <c r="A1339" s="5">
        <v>161280.0</v>
      </c>
      <c r="B1339" s="4" t="s">
        <v>2284</v>
      </c>
      <c r="C1339" s="5">
        <v>2023.0</v>
      </c>
      <c r="D1339" s="4"/>
      <c r="E1339" s="5">
        <v>0.0</v>
      </c>
    </row>
    <row r="1340">
      <c r="A1340" s="5">
        <v>161299.0</v>
      </c>
      <c r="B1340" s="4" t="s">
        <v>2285</v>
      </c>
      <c r="C1340" s="5">
        <v>2023.0</v>
      </c>
      <c r="D1340" s="5">
        <v>913.0</v>
      </c>
      <c r="E1340" s="5">
        <v>83.0</v>
      </c>
    </row>
    <row r="1341">
      <c r="A1341" s="5">
        <v>161341.0</v>
      </c>
      <c r="B1341" s="4" t="s">
        <v>2286</v>
      </c>
      <c r="C1341" s="5">
        <v>2023.0</v>
      </c>
      <c r="D1341" s="5">
        <v>2187.0</v>
      </c>
      <c r="E1341" s="5">
        <v>47.0</v>
      </c>
    </row>
    <row r="1342">
      <c r="A1342" s="5">
        <v>161457.0</v>
      </c>
      <c r="B1342" s="4" t="s">
        <v>413</v>
      </c>
      <c r="C1342" s="5">
        <v>2023.0</v>
      </c>
      <c r="D1342" s="5">
        <v>6473.0</v>
      </c>
      <c r="E1342" s="5">
        <v>384.0</v>
      </c>
    </row>
    <row r="1343">
      <c r="A1343" s="5">
        <v>161484.0</v>
      </c>
      <c r="B1343" s="4" t="s">
        <v>2287</v>
      </c>
      <c r="C1343" s="5">
        <v>2023.0</v>
      </c>
      <c r="D1343" s="5">
        <v>772.0</v>
      </c>
      <c r="E1343" s="5">
        <v>48.0</v>
      </c>
    </row>
    <row r="1344">
      <c r="A1344" s="5">
        <v>161493.0</v>
      </c>
      <c r="B1344" s="4" t="s">
        <v>2288</v>
      </c>
      <c r="C1344" s="5">
        <v>2023.0</v>
      </c>
      <c r="D1344" s="5">
        <v>118.0</v>
      </c>
      <c r="E1344" s="5">
        <v>8.0</v>
      </c>
    </row>
    <row r="1345">
      <c r="A1345" s="5">
        <v>161509.0</v>
      </c>
      <c r="B1345" s="4" t="s">
        <v>2289</v>
      </c>
      <c r="C1345" s="5">
        <v>2023.0</v>
      </c>
      <c r="D1345" s="5">
        <v>474.0</v>
      </c>
      <c r="E1345" s="5">
        <v>55.0</v>
      </c>
    </row>
    <row r="1346">
      <c r="A1346" s="5">
        <v>161518.0</v>
      </c>
      <c r="B1346" s="4" t="s">
        <v>2290</v>
      </c>
      <c r="C1346" s="5">
        <v>2023.0</v>
      </c>
      <c r="D1346" s="5">
        <v>1463.0</v>
      </c>
      <c r="E1346" s="5">
        <v>104.0</v>
      </c>
    </row>
    <row r="1347">
      <c r="A1347" s="5">
        <v>161527.0</v>
      </c>
      <c r="B1347" s="4" t="s">
        <v>2291</v>
      </c>
      <c r="C1347" s="5">
        <v>2023.0</v>
      </c>
      <c r="D1347" s="5">
        <v>261.0</v>
      </c>
      <c r="E1347" s="5">
        <v>14.0</v>
      </c>
    </row>
    <row r="1348">
      <c r="A1348" s="5">
        <v>161545.0</v>
      </c>
      <c r="B1348" s="4" t="s">
        <v>2292</v>
      </c>
      <c r="C1348" s="5">
        <v>2023.0</v>
      </c>
      <c r="D1348" s="5">
        <v>7205.0</v>
      </c>
      <c r="E1348" s="5">
        <v>213.0</v>
      </c>
    </row>
    <row r="1349">
      <c r="A1349" s="5">
        <v>161554.0</v>
      </c>
      <c r="B1349" s="4" t="s">
        <v>2293</v>
      </c>
      <c r="C1349" s="5">
        <v>2023.0</v>
      </c>
      <c r="D1349" s="5">
        <v>7528.0</v>
      </c>
      <c r="E1349" s="5">
        <v>392.0</v>
      </c>
    </row>
    <row r="1350">
      <c r="A1350" s="5">
        <v>161563.0</v>
      </c>
      <c r="B1350" s="4" t="s">
        <v>1001</v>
      </c>
      <c r="C1350" s="5">
        <v>2023.0</v>
      </c>
      <c r="D1350" s="5">
        <v>1669.0</v>
      </c>
      <c r="E1350" s="5">
        <v>45.0</v>
      </c>
    </row>
    <row r="1351">
      <c r="A1351" s="5">
        <v>161572.0</v>
      </c>
      <c r="B1351" s="4" t="s">
        <v>2294</v>
      </c>
      <c r="C1351" s="5">
        <v>2023.0</v>
      </c>
      <c r="D1351" s="5">
        <v>6359.0</v>
      </c>
      <c r="E1351" s="5">
        <v>144.0</v>
      </c>
    </row>
    <row r="1352">
      <c r="A1352" s="5">
        <v>161581.0</v>
      </c>
      <c r="B1352" s="4" t="s">
        <v>2295</v>
      </c>
      <c r="C1352" s="5">
        <v>2023.0</v>
      </c>
      <c r="D1352" s="5">
        <v>685.0</v>
      </c>
      <c r="E1352" s="5">
        <v>33.0</v>
      </c>
    </row>
    <row r="1353">
      <c r="A1353" s="5">
        <v>161688.0</v>
      </c>
      <c r="B1353" s="4" t="s">
        <v>2296</v>
      </c>
      <c r="C1353" s="5">
        <v>2023.0</v>
      </c>
      <c r="D1353" s="5">
        <v>2665.0</v>
      </c>
      <c r="E1353" s="5">
        <v>123.0</v>
      </c>
    </row>
    <row r="1354">
      <c r="A1354" s="5">
        <v>161767.0</v>
      </c>
      <c r="B1354" s="4" t="s">
        <v>2297</v>
      </c>
      <c r="C1354" s="5">
        <v>2023.0</v>
      </c>
      <c r="D1354" s="5">
        <v>11158.0</v>
      </c>
      <c r="E1354" s="5">
        <v>386.0</v>
      </c>
    </row>
    <row r="1355">
      <c r="A1355" s="5">
        <v>161800.0</v>
      </c>
      <c r="B1355" s="4" t="s">
        <v>2298</v>
      </c>
      <c r="C1355" s="5">
        <v>2023.0</v>
      </c>
      <c r="D1355" s="5">
        <v>132.0</v>
      </c>
      <c r="E1355" s="5">
        <v>6.0</v>
      </c>
    </row>
    <row r="1356">
      <c r="A1356" s="5">
        <v>161855.0</v>
      </c>
      <c r="B1356" s="4" t="s">
        <v>2299</v>
      </c>
      <c r="C1356" s="5">
        <v>2023.0</v>
      </c>
      <c r="D1356" s="5">
        <v>39.0</v>
      </c>
      <c r="E1356" s="5">
        <v>4.0</v>
      </c>
    </row>
    <row r="1357">
      <c r="A1357" s="5">
        <v>161864.0</v>
      </c>
      <c r="B1357" s="4" t="s">
        <v>2300</v>
      </c>
      <c r="C1357" s="5">
        <v>2023.0</v>
      </c>
      <c r="D1357" s="5">
        <v>3939.0</v>
      </c>
      <c r="E1357" s="5">
        <v>133.0</v>
      </c>
    </row>
    <row r="1358">
      <c r="A1358" s="5">
        <v>161873.0</v>
      </c>
      <c r="B1358" s="4" t="s">
        <v>872</v>
      </c>
      <c r="C1358" s="5">
        <v>2023.0</v>
      </c>
      <c r="D1358" s="5">
        <v>3101.0</v>
      </c>
      <c r="E1358" s="5">
        <v>210.0</v>
      </c>
    </row>
    <row r="1359">
      <c r="A1359" s="5">
        <v>162007.0</v>
      </c>
      <c r="B1359" s="4" t="s">
        <v>2301</v>
      </c>
      <c r="C1359" s="5">
        <v>2023.0</v>
      </c>
      <c r="D1359" s="5">
        <v>6408.0</v>
      </c>
      <c r="E1359" s="5">
        <v>352.0</v>
      </c>
    </row>
    <row r="1360">
      <c r="A1360" s="5">
        <v>162061.0</v>
      </c>
      <c r="B1360" s="4" t="s">
        <v>2302</v>
      </c>
      <c r="C1360" s="5">
        <v>2023.0</v>
      </c>
      <c r="D1360" s="5">
        <v>902.0</v>
      </c>
      <c r="E1360" s="5">
        <v>60.0</v>
      </c>
    </row>
    <row r="1361">
      <c r="A1361" s="5">
        <v>162104.0</v>
      </c>
      <c r="B1361" s="4" t="s">
        <v>2303</v>
      </c>
      <c r="C1361" s="5">
        <v>2023.0</v>
      </c>
      <c r="D1361" s="5">
        <v>1845.0</v>
      </c>
      <c r="E1361" s="5">
        <v>102.0</v>
      </c>
    </row>
    <row r="1362">
      <c r="A1362" s="5">
        <v>162122.0</v>
      </c>
      <c r="B1362" s="4" t="s">
        <v>2304</v>
      </c>
      <c r="C1362" s="5">
        <v>2023.0</v>
      </c>
      <c r="D1362" s="5">
        <v>4984.0</v>
      </c>
      <c r="E1362" s="5">
        <v>180.0</v>
      </c>
    </row>
    <row r="1363">
      <c r="A1363" s="5">
        <v>162168.0</v>
      </c>
      <c r="B1363" s="4" t="s">
        <v>2305</v>
      </c>
      <c r="C1363" s="5">
        <v>2023.0</v>
      </c>
      <c r="D1363" s="5">
        <v>1980.0</v>
      </c>
      <c r="E1363" s="5">
        <v>68.0</v>
      </c>
    </row>
    <row r="1364">
      <c r="A1364" s="5">
        <v>162210.0</v>
      </c>
      <c r="B1364" s="4" t="s">
        <v>916</v>
      </c>
      <c r="C1364" s="5">
        <v>2023.0</v>
      </c>
      <c r="D1364" s="5">
        <v>695.0</v>
      </c>
      <c r="E1364" s="5">
        <v>75.0</v>
      </c>
    </row>
    <row r="1365">
      <c r="A1365" s="5">
        <v>162283.0</v>
      </c>
      <c r="B1365" s="4" t="s">
        <v>470</v>
      </c>
      <c r="C1365" s="5">
        <v>2023.0</v>
      </c>
      <c r="D1365" s="5">
        <v>2101.0</v>
      </c>
      <c r="E1365" s="5">
        <v>153.0</v>
      </c>
    </row>
    <row r="1366">
      <c r="A1366" s="5">
        <v>162335.0</v>
      </c>
      <c r="B1366" s="4" t="s">
        <v>2306</v>
      </c>
      <c r="C1366" s="5">
        <v>2023.0</v>
      </c>
      <c r="D1366" s="5">
        <v>43.0</v>
      </c>
      <c r="E1366" s="5">
        <v>3.0</v>
      </c>
    </row>
    <row r="1367">
      <c r="A1367" s="5">
        <v>162371.0</v>
      </c>
      <c r="B1367" s="4" t="s">
        <v>2307</v>
      </c>
      <c r="C1367" s="5">
        <v>2023.0</v>
      </c>
      <c r="D1367" s="5">
        <v>529.0</v>
      </c>
      <c r="E1367" s="5">
        <v>30.0</v>
      </c>
    </row>
    <row r="1368">
      <c r="A1368" s="5">
        <v>162557.0</v>
      </c>
      <c r="B1368" s="4" t="s">
        <v>2308</v>
      </c>
      <c r="C1368" s="5">
        <v>2023.0</v>
      </c>
      <c r="D1368" s="5">
        <v>6796.0</v>
      </c>
      <c r="E1368" s="5">
        <v>193.0</v>
      </c>
    </row>
    <row r="1369">
      <c r="A1369" s="5">
        <v>162584.0</v>
      </c>
      <c r="B1369" s="4" t="s">
        <v>896</v>
      </c>
      <c r="C1369" s="5">
        <v>2023.0</v>
      </c>
      <c r="D1369" s="5">
        <v>4075.0</v>
      </c>
      <c r="E1369" s="5">
        <v>245.0</v>
      </c>
    </row>
    <row r="1370">
      <c r="A1370" s="5">
        <v>162609.0</v>
      </c>
      <c r="B1370" s="4" t="s">
        <v>2309</v>
      </c>
      <c r="C1370" s="5">
        <v>2023.0</v>
      </c>
      <c r="D1370" s="5">
        <v>701.0</v>
      </c>
      <c r="E1370" s="5">
        <v>29.0</v>
      </c>
    </row>
    <row r="1371">
      <c r="A1371" s="5">
        <v>162654.0</v>
      </c>
      <c r="B1371" s="4" t="s">
        <v>235</v>
      </c>
      <c r="C1371" s="5">
        <v>2023.0</v>
      </c>
      <c r="D1371" s="5">
        <v>1500.0</v>
      </c>
      <c r="E1371" s="5">
        <v>133.0</v>
      </c>
    </row>
    <row r="1372">
      <c r="A1372" s="5">
        <v>162690.0</v>
      </c>
      <c r="B1372" s="4" t="s">
        <v>2310</v>
      </c>
      <c r="C1372" s="5">
        <v>2023.0</v>
      </c>
      <c r="D1372" s="5">
        <v>5433.0</v>
      </c>
      <c r="E1372" s="5">
        <v>147.0</v>
      </c>
    </row>
    <row r="1373">
      <c r="A1373" s="5">
        <v>162706.0</v>
      </c>
      <c r="B1373" s="4" t="s">
        <v>2311</v>
      </c>
      <c r="C1373" s="5">
        <v>2023.0</v>
      </c>
      <c r="D1373" s="5">
        <v>5108.0</v>
      </c>
      <c r="E1373" s="5">
        <v>171.0</v>
      </c>
    </row>
    <row r="1374">
      <c r="A1374" s="5">
        <v>162760.0</v>
      </c>
      <c r="B1374" s="4" t="s">
        <v>826</v>
      </c>
      <c r="C1374" s="5">
        <v>2023.0</v>
      </c>
      <c r="D1374" s="5">
        <v>2078.0</v>
      </c>
      <c r="E1374" s="5">
        <v>144.0</v>
      </c>
    </row>
    <row r="1375">
      <c r="A1375" s="5">
        <v>162779.0</v>
      </c>
      <c r="B1375" s="4" t="s">
        <v>2312</v>
      </c>
      <c r="C1375" s="5">
        <v>2023.0</v>
      </c>
      <c r="D1375" s="5">
        <v>8540.0</v>
      </c>
      <c r="E1375" s="5">
        <v>326.0</v>
      </c>
    </row>
    <row r="1376">
      <c r="A1376" s="5">
        <v>162830.0</v>
      </c>
      <c r="B1376" s="4" t="s">
        <v>2313</v>
      </c>
      <c r="C1376" s="5">
        <v>2023.0</v>
      </c>
      <c r="D1376" s="5">
        <v>84.0</v>
      </c>
      <c r="E1376" s="5">
        <v>7.0</v>
      </c>
    </row>
    <row r="1377">
      <c r="A1377" s="5">
        <v>162928.0</v>
      </c>
      <c r="B1377" s="4" t="s">
        <v>2314</v>
      </c>
      <c r="C1377" s="5">
        <v>2023.0</v>
      </c>
      <c r="D1377" s="5">
        <v>30362.0</v>
      </c>
      <c r="E1377" s="5">
        <v>4051.0</v>
      </c>
    </row>
    <row r="1378">
      <c r="A1378" s="5">
        <v>163028.0</v>
      </c>
      <c r="B1378" s="4" t="s">
        <v>2315</v>
      </c>
      <c r="C1378" s="5">
        <v>2023.0</v>
      </c>
      <c r="D1378" s="5">
        <v>1075.0</v>
      </c>
      <c r="E1378" s="5">
        <v>70.0</v>
      </c>
    </row>
    <row r="1379">
      <c r="A1379" s="5">
        <v>163046.0</v>
      </c>
      <c r="B1379" s="4" t="s">
        <v>868</v>
      </c>
      <c r="C1379" s="5">
        <v>2023.0</v>
      </c>
      <c r="D1379" s="5">
        <v>5107.0</v>
      </c>
      <c r="E1379" s="5">
        <v>377.0</v>
      </c>
    </row>
    <row r="1380">
      <c r="A1380" s="5">
        <v>163204.0</v>
      </c>
      <c r="B1380" s="4" t="s">
        <v>2316</v>
      </c>
      <c r="C1380" s="5">
        <v>2023.0</v>
      </c>
      <c r="D1380" s="5">
        <v>60084.0</v>
      </c>
      <c r="E1380" s="5">
        <v>1355.0</v>
      </c>
    </row>
    <row r="1381">
      <c r="A1381" s="5">
        <v>163259.0</v>
      </c>
      <c r="B1381" s="4" t="s">
        <v>462</v>
      </c>
      <c r="C1381" s="5">
        <v>2023.0</v>
      </c>
      <c r="D1381" s="5">
        <v>6667.0</v>
      </c>
      <c r="E1381" s="5">
        <v>2264.0</v>
      </c>
    </row>
    <row r="1382">
      <c r="A1382" s="5">
        <v>163268.0</v>
      </c>
      <c r="B1382" s="4" t="s">
        <v>2317</v>
      </c>
      <c r="C1382" s="5">
        <v>2023.0</v>
      </c>
      <c r="D1382" s="5">
        <v>14148.0</v>
      </c>
      <c r="E1382" s="5">
        <v>696.0</v>
      </c>
    </row>
    <row r="1383">
      <c r="A1383" s="5">
        <v>163286.0</v>
      </c>
      <c r="B1383" s="4" t="s">
        <v>2318</v>
      </c>
      <c r="C1383" s="5">
        <v>2023.0</v>
      </c>
      <c r="D1383" s="5">
        <v>40813.0</v>
      </c>
      <c r="E1383" s="5">
        <v>2198.0</v>
      </c>
    </row>
    <row r="1384">
      <c r="A1384" s="5">
        <v>163295.0</v>
      </c>
      <c r="B1384" s="4" t="s">
        <v>629</v>
      </c>
      <c r="C1384" s="5">
        <v>2023.0</v>
      </c>
      <c r="D1384" s="5">
        <v>1861.0</v>
      </c>
      <c r="E1384" s="5">
        <v>309.0</v>
      </c>
    </row>
    <row r="1385">
      <c r="A1385" s="5">
        <v>163338.0</v>
      </c>
      <c r="B1385" s="4" t="s">
        <v>2319</v>
      </c>
      <c r="C1385" s="5">
        <v>2023.0</v>
      </c>
      <c r="D1385" s="5">
        <v>2844.0</v>
      </c>
      <c r="E1385" s="5">
        <v>246.0</v>
      </c>
    </row>
    <row r="1386">
      <c r="A1386" s="5">
        <v>163347.0</v>
      </c>
      <c r="B1386" s="4" t="s">
        <v>2320</v>
      </c>
      <c r="C1386" s="5">
        <v>2023.0</v>
      </c>
      <c r="D1386" s="5">
        <v>373.0</v>
      </c>
      <c r="E1386" s="5">
        <v>15.0</v>
      </c>
    </row>
    <row r="1387">
      <c r="A1387" s="5">
        <v>163408.0</v>
      </c>
      <c r="B1387" s="4" t="s">
        <v>2321</v>
      </c>
      <c r="C1387" s="5">
        <v>2023.0</v>
      </c>
      <c r="D1387" s="5">
        <v>68.0</v>
      </c>
      <c r="E1387" s="5">
        <v>5.0</v>
      </c>
    </row>
    <row r="1388">
      <c r="A1388" s="5">
        <v>163426.0</v>
      </c>
      <c r="B1388" s="4" t="s">
        <v>1030</v>
      </c>
      <c r="C1388" s="5">
        <v>2023.0</v>
      </c>
      <c r="D1388" s="5">
        <v>17780.0</v>
      </c>
      <c r="E1388" s="5">
        <v>671.0</v>
      </c>
    </row>
    <row r="1389">
      <c r="A1389" s="5">
        <v>163453.0</v>
      </c>
      <c r="B1389" s="4" t="s">
        <v>1034</v>
      </c>
      <c r="C1389" s="5">
        <v>2023.0</v>
      </c>
      <c r="D1389" s="5">
        <v>9808.0</v>
      </c>
      <c r="E1389" s="5">
        <v>545.0</v>
      </c>
    </row>
    <row r="1390">
      <c r="A1390" s="5">
        <v>163462.0</v>
      </c>
      <c r="B1390" s="4" t="s">
        <v>2322</v>
      </c>
      <c r="C1390" s="5">
        <v>2023.0</v>
      </c>
      <c r="D1390" s="5">
        <v>2499.0</v>
      </c>
      <c r="E1390" s="5">
        <v>168.0</v>
      </c>
    </row>
    <row r="1391">
      <c r="A1391" s="5">
        <v>163532.0</v>
      </c>
      <c r="B1391" s="4" t="s">
        <v>2323</v>
      </c>
      <c r="C1391" s="5">
        <v>2023.0</v>
      </c>
      <c r="D1391" s="5">
        <v>449.0</v>
      </c>
      <c r="E1391" s="5">
        <v>14.0</v>
      </c>
    </row>
    <row r="1392">
      <c r="A1392" s="5">
        <v>163541.0</v>
      </c>
      <c r="B1392" s="4" t="s">
        <v>2324</v>
      </c>
      <c r="C1392" s="5">
        <v>2023.0</v>
      </c>
      <c r="D1392" s="5">
        <v>241.0</v>
      </c>
      <c r="E1392" s="5">
        <v>9.0</v>
      </c>
    </row>
    <row r="1393">
      <c r="A1393" s="5">
        <v>163578.0</v>
      </c>
      <c r="B1393" s="4" t="s">
        <v>2325</v>
      </c>
      <c r="C1393" s="5">
        <v>2023.0</v>
      </c>
      <c r="D1393" s="5">
        <v>1836.0</v>
      </c>
      <c r="E1393" s="5">
        <v>149.0</v>
      </c>
    </row>
    <row r="1394">
      <c r="A1394" s="5">
        <v>163657.0</v>
      </c>
      <c r="B1394" s="4" t="s">
        <v>2326</v>
      </c>
      <c r="C1394" s="5">
        <v>2023.0</v>
      </c>
      <c r="D1394" s="5">
        <v>10513.0</v>
      </c>
      <c r="E1394" s="5">
        <v>367.0</v>
      </c>
    </row>
    <row r="1395">
      <c r="A1395" s="5">
        <v>163815.0</v>
      </c>
      <c r="B1395" s="4" t="s">
        <v>2327</v>
      </c>
      <c r="C1395" s="5">
        <v>2023.0</v>
      </c>
      <c r="D1395" s="5">
        <v>36.0</v>
      </c>
      <c r="E1395" s="5">
        <v>3.0</v>
      </c>
    </row>
    <row r="1396">
      <c r="A1396" s="5">
        <v>163851.0</v>
      </c>
      <c r="B1396" s="4" t="s">
        <v>547</v>
      </c>
      <c r="C1396" s="5">
        <v>2023.0</v>
      </c>
      <c r="D1396" s="5">
        <v>7030.0</v>
      </c>
      <c r="E1396" s="5">
        <v>479.0</v>
      </c>
    </row>
    <row r="1397">
      <c r="A1397" s="5">
        <v>163912.0</v>
      </c>
      <c r="B1397" s="4" t="s">
        <v>490</v>
      </c>
      <c r="C1397" s="5">
        <v>2023.0</v>
      </c>
      <c r="D1397" s="5">
        <v>1587.0</v>
      </c>
      <c r="E1397" s="5">
        <v>151.0</v>
      </c>
    </row>
    <row r="1398">
      <c r="A1398" s="5">
        <v>163976.0</v>
      </c>
      <c r="B1398" s="4" t="s">
        <v>231</v>
      </c>
      <c r="C1398" s="5">
        <v>2023.0</v>
      </c>
      <c r="D1398" s="5">
        <v>578.0</v>
      </c>
      <c r="E1398" s="5">
        <v>69.0</v>
      </c>
    </row>
    <row r="1399">
      <c r="A1399" s="5">
        <v>164076.0</v>
      </c>
      <c r="B1399" s="4" t="s">
        <v>339</v>
      </c>
      <c r="C1399" s="5">
        <v>2023.0</v>
      </c>
      <c r="D1399" s="5">
        <v>19527.0</v>
      </c>
      <c r="E1399" s="5">
        <v>1180.0</v>
      </c>
    </row>
    <row r="1400">
      <c r="A1400" s="5">
        <v>164085.0</v>
      </c>
      <c r="B1400" s="4" t="s">
        <v>2328</v>
      </c>
      <c r="C1400" s="5">
        <v>2023.0</v>
      </c>
      <c r="D1400" s="5">
        <v>646.0</v>
      </c>
      <c r="E1400" s="5">
        <v>60.0</v>
      </c>
    </row>
    <row r="1401">
      <c r="A1401" s="5">
        <v>164146.0</v>
      </c>
      <c r="B1401" s="4" t="s">
        <v>2329</v>
      </c>
      <c r="C1401" s="5">
        <v>2023.0</v>
      </c>
      <c r="D1401" s="4"/>
      <c r="E1401" s="5">
        <v>0.0</v>
      </c>
    </row>
    <row r="1402">
      <c r="A1402" s="5">
        <v>164155.0</v>
      </c>
      <c r="B1402" s="4" t="s">
        <v>2330</v>
      </c>
      <c r="C1402" s="5">
        <v>2023.0</v>
      </c>
      <c r="D1402" s="5">
        <v>4465.0</v>
      </c>
      <c r="E1402" s="5">
        <v>327.0</v>
      </c>
    </row>
    <row r="1403">
      <c r="A1403" s="5">
        <v>164173.0</v>
      </c>
      <c r="B1403" s="4" t="s">
        <v>2331</v>
      </c>
      <c r="C1403" s="5">
        <v>2023.0</v>
      </c>
      <c r="D1403" s="5">
        <v>3507.0</v>
      </c>
      <c r="E1403" s="5">
        <v>215.0</v>
      </c>
    </row>
    <row r="1404">
      <c r="A1404" s="5">
        <v>164216.0</v>
      </c>
      <c r="B1404" s="4" t="s">
        <v>912</v>
      </c>
      <c r="C1404" s="5">
        <v>2023.0</v>
      </c>
      <c r="D1404" s="5">
        <v>916.0</v>
      </c>
      <c r="E1404" s="5">
        <v>114.0</v>
      </c>
    </row>
    <row r="1405">
      <c r="A1405" s="5">
        <v>164270.0</v>
      </c>
      <c r="B1405" s="4" t="s">
        <v>466</v>
      </c>
      <c r="C1405" s="5">
        <v>2023.0</v>
      </c>
      <c r="D1405" s="5">
        <v>2882.0</v>
      </c>
      <c r="E1405" s="5">
        <v>258.0</v>
      </c>
    </row>
    <row r="1406">
      <c r="A1406" s="5">
        <v>164313.0</v>
      </c>
      <c r="B1406" s="4" t="s">
        <v>2332</v>
      </c>
      <c r="C1406" s="5">
        <v>2023.0</v>
      </c>
      <c r="D1406" s="5">
        <v>2636.0</v>
      </c>
      <c r="E1406" s="5">
        <v>88.0</v>
      </c>
    </row>
    <row r="1407">
      <c r="A1407" s="5">
        <v>164368.0</v>
      </c>
      <c r="B1407" s="4" t="s">
        <v>2333</v>
      </c>
      <c r="C1407" s="5">
        <v>2023.0</v>
      </c>
      <c r="D1407" s="5">
        <v>2003.0</v>
      </c>
      <c r="E1407" s="5">
        <v>59.0</v>
      </c>
    </row>
    <row r="1408">
      <c r="A1408" s="5">
        <v>164447.0</v>
      </c>
      <c r="B1408" s="4" t="s">
        <v>2334</v>
      </c>
      <c r="C1408" s="5">
        <v>2023.0</v>
      </c>
      <c r="D1408" s="5">
        <v>2142.0</v>
      </c>
      <c r="E1408" s="5">
        <v>164.0</v>
      </c>
    </row>
    <row r="1409">
      <c r="A1409" s="5">
        <v>164465.0</v>
      </c>
      <c r="B1409" s="4" t="s">
        <v>269</v>
      </c>
      <c r="C1409" s="5">
        <v>2023.0</v>
      </c>
      <c r="D1409" s="5">
        <v>1910.0</v>
      </c>
      <c r="E1409" s="5">
        <v>286.0</v>
      </c>
    </row>
    <row r="1410">
      <c r="A1410" s="5">
        <v>164492.0</v>
      </c>
      <c r="B1410" s="4" t="s">
        <v>820</v>
      </c>
      <c r="C1410" s="5">
        <v>2023.0</v>
      </c>
      <c r="D1410" s="5">
        <v>1332.0</v>
      </c>
      <c r="E1410" s="5">
        <v>85.0</v>
      </c>
    </row>
    <row r="1411">
      <c r="A1411" s="5">
        <v>164535.0</v>
      </c>
      <c r="B1411" s="4" t="s">
        <v>2335</v>
      </c>
      <c r="C1411" s="5">
        <v>2023.0</v>
      </c>
      <c r="D1411" s="5">
        <v>48.0</v>
      </c>
      <c r="E1411" s="5">
        <v>4.0</v>
      </c>
    </row>
    <row r="1412">
      <c r="A1412" s="5">
        <v>164562.0</v>
      </c>
      <c r="B1412" s="4" t="s">
        <v>2336</v>
      </c>
      <c r="C1412" s="5">
        <v>2023.0</v>
      </c>
      <c r="D1412" s="5">
        <v>2046.0</v>
      </c>
      <c r="E1412" s="5">
        <v>177.0</v>
      </c>
    </row>
    <row r="1413">
      <c r="A1413" s="5">
        <v>164580.0</v>
      </c>
      <c r="B1413" s="4" t="s">
        <v>920</v>
      </c>
      <c r="C1413" s="5">
        <v>2023.0</v>
      </c>
      <c r="D1413" s="5">
        <v>3943.0</v>
      </c>
      <c r="E1413" s="5">
        <v>223.0</v>
      </c>
    </row>
    <row r="1414">
      <c r="A1414" s="5">
        <v>164599.0</v>
      </c>
      <c r="B1414" s="4" t="s">
        <v>2337</v>
      </c>
      <c r="C1414" s="5">
        <v>2023.0</v>
      </c>
      <c r="D1414" s="5">
        <v>51.0</v>
      </c>
      <c r="E1414" s="5">
        <v>4.0</v>
      </c>
    </row>
    <row r="1415">
      <c r="A1415" s="5">
        <v>164614.0</v>
      </c>
      <c r="B1415" s="4" t="s">
        <v>2338</v>
      </c>
      <c r="C1415" s="5">
        <v>2023.0</v>
      </c>
      <c r="D1415" s="5">
        <v>33.0</v>
      </c>
      <c r="E1415" s="5">
        <v>4.0</v>
      </c>
    </row>
    <row r="1416">
      <c r="A1416" s="5">
        <v>164632.0</v>
      </c>
      <c r="B1416" s="4" t="s">
        <v>2339</v>
      </c>
      <c r="C1416" s="5">
        <v>2023.0</v>
      </c>
      <c r="D1416" s="5">
        <v>2643.0</v>
      </c>
      <c r="E1416" s="5">
        <v>230.0</v>
      </c>
    </row>
    <row r="1417">
      <c r="A1417" s="5">
        <v>164641.0</v>
      </c>
      <c r="B1417" s="4" t="s">
        <v>2340</v>
      </c>
      <c r="C1417" s="5">
        <v>2023.0</v>
      </c>
      <c r="D1417" s="4"/>
      <c r="E1417" s="4"/>
    </row>
    <row r="1418">
      <c r="A1418" s="5">
        <v>164739.0</v>
      </c>
      <c r="B1418" s="4" t="s">
        <v>167</v>
      </c>
      <c r="C1418" s="5">
        <v>2023.0</v>
      </c>
      <c r="D1418" s="5">
        <v>5264.0</v>
      </c>
      <c r="E1418" s="5">
        <v>334.0</v>
      </c>
    </row>
    <row r="1419">
      <c r="A1419" s="5">
        <v>164748.0</v>
      </c>
      <c r="B1419" s="4" t="s">
        <v>571</v>
      </c>
      <c r="C1419" s="5">
        <v>2023.0</v>
      </c>
      <c r="D1419" s="5">
        <v>8448.0</v>
      </c>
      <c r="E1419" s="5">
        <v>616.0</v>
      </c>
    </row>
    <row r="1420">
      <c r="A1420" s="5">
        <v>164775.0</v>
      </c>
      <c r="B1420" s="4" t="s">
        <v>2341</v>
      </c>
      <c r="C1420" s="5">
        <v>2023.0</v>
      </c>
      <c r="D1420" s="5">
        <v>1572.0</v>
      </c>
      <c r="E1420" s="5">
        <v>86.0</v>
      </c>
    </row>
    <row r="1421">
      <c r="A1421" s="5">
        <v>164845.0</v>
      </c>
      <c r="B1421" s="4" t="s">
        <v>2342</v>
      </c>
      <c r="C1421" s="5">
        <v>2023.0</v>
      </c>
      <c r="D1421" s="4"/>
      <c r="E1421" s="4"/>
    </row>
    <row r="1422">
      <c r="A1422" s="5">
        <v>164872.0</v>
      </c>
      <c r="B1422" s="4" t="s">
        <v>2343</v>
      </c>
      <c r="C1422" s="5">
        <v>2023.0</v>
      </c>
      <c r="D1422" s="5">
        <v>787.0</v>
      </c>
      <c r="E1422" s="5">
        <v>89.0</v>
      </c>
    </row>
    <row r="1423">
      <c r="A1423" s="5">
        <v>164915.0</v>
      </c>
      <c r="B1423" s="4" t="s">
        <v>2344</v>
      </c>
      <c r="C1423" s="5">
        <v>2023.0</v>
      </c>
      <c r="D1423" s="5">
        <v>169.0</v>
      </c>
      <c r="E1423" s="5">
        <v>11.0</v>
      </c>
    </row>
    <row r="1424">
      <c r="A1424" s="5">
        <v>164924.0</v>
      </c>
      <c r="B1424" s="4" t="s">
        <v>541</v>
      </c>
      <c r="C1424" s="5">
        <v>2023.0</v>
      </c>
      <c r="D1424" s="5">
        <v>15280.0</v>
      </c>
      <c r="E1424" s="5">
        <v>1115.0</v>
      </c>
    </row>
    <row r="1425">
      <c r="A1425" s="5">
        <v>164988.0</v>
      </c>
      <c r="B1425" s="4" t="s">
        <v>739</v>
      </c>
      <c r="C1425" s="5">
        <v>2023.0</v>
      </c>
      <c r="D1425" s="5">
        <v>36624.0</v>
      </c>
      <c r="E1425" s="5">
        <v>3600.0</v>
      </c>
    </row>
    <row r="1426">
      <c r="A1426" s="5">
        <v>165015.0</v>
      </c>
      <c r="B1426" s="4" t="s">
        <v>551</v>
      </c>
      <c r="C1426" s="5">
        <v>2023.0</v>
      </c>
      <c r="D1426" s="5">
        <v>5302.0</v>
      </c>
      <c r="E1426" s="5">
        <v>455.0</v>
      </c>
    </row>
    <row r="1427">
      <c r="A1427" s="5">
        <v>165024.0</v>
      </c>
      <c r="B1427" s="4" t="s">
        <v>171</v>
      </c>
      <c r="C1427" s="5">
        <v>2023.0</v>
      </c>
      <c r="D1427" s="5">
        <v>9550.0</v>
      </c>
      <c r="E1427" s="5">
        <v>474.0</v>
      </c>
    </row>
    <row r="1428">
      <c r="A1428" s="5">
        <v>165033.0</v>
      </c>
      <c r="B1428" s="4" t="s">
        <v>2345</v>
      </c>
      <c r="C1428" s="5">
        <v>2023.0</v>
      </c>
      <c r="D1428" s="5">
        <v>6096.0</v>
      </c>
      <c r="E1428" s="5">
        <v>227.0</v>
      </c>
    </row>
    <row r="1429">
      <c r="A1429" s="5">
        <v>165060.0</v>
      </c>
      <c r="B1429" s="4" t="s">
        <v>2346</v>
      </c>
      <c r="C1429" s="5">
        <v>2023.0</v>
      </c>
      <c r="D1429" s="5">
        <v>152.0</v>
      </c>
      <c r="E1429" s="5">
        <v>19.0</v>
      </c>
    </row>
    <row r="1430">
      <c r="A1430" s="5">
        <v>165112.0</v>
      </c>
      <c r="B1430" s="4" t="s">
        <v>265</v>
      </c>
      <c r="C1430" s="5">
        <v>2023.0</v>
      </c>
      <c r="D1430" s="5">
        <v>8545.0</v>
      </c>
      <c r="E1430" s="5">
        <v>261.0</v>
      </c>
    </row>
    <row r="1431">
      <c r="A1431" s="5">
        <v>165167.0</v>
      </c>
      <c r="B1431" s="4" t="s">
        <v>2347</v>
      </c>
      <c r="C1431" s="5">
        <v>2023.0</v>
      </c>
      <c r="D1431" s="5">
        <v>1952.0</v>
      </c>
      <c r="E1431" s="5">
        <v>139.0</v>
      </c>
    </row>
    <row r="1432">
      <c r="A1432" s="5">
        <v>165194.0</v>
      </c>
      <c r="B1432" s="4" t="s">
        <v>210</v>
      </c>
      <c r="C1432" s="5">
        <v>2023.0</v>
      </c>
      <c r="D1432" s="5">
        <v>2604.0</v>
      </c>
      <c r="E1432" s="5">
        <v>126.0</v>
      </c>
    </row>
    <row r="1433">
      <c r="A1433" s="5">
        <v>165255.0</v>
      </c>
      <c r="B1433" s="4" t="s">
        <v>2348</v>
      </c>
      <c r="C1433" s="5">
        <v>2023.0</v>
      </c>
      <c r="D1433" s="5">
        <v>163.0</v>
      </c>
      <c r="E1433" s="5">
        <v>8.0</v>
      </c>
    </row>
    <row r="1434">
      <c r="A1434" s="5">
        <v>165264.0</v>
      </c>
      <c r="B1434" s="4" t="s">
        <v>442</v>
      </c>
      <c r="C1434" s="5">
        <v>2023.0</v>
      </c>
      <c r="D1434" s="5">
        <v>717.0</v>
      </c>
      <c r="E1434" s="5">
        <v>59.0</v>
      </c>
    </row>
    <row r="1435">
      <c r="A1435" s="5">
        <v>165334.0</v>
      </c>
      <c r="B1435" s="4" t="s">
        <v>293</v>
      </c>
      <c r="C1435" s="5">
        <v>2023.0</v>
      </c>
      <c r="D1435" s="5">
        <v>4124.0</v>
      </c>
      <c r="E1435" s="5">
        <v>304.0</v>
      </c>
    </row>
    <row r="1436">
      <c r="A1436" s="5">
        <v>165495.0</v>
      </c>
      <c r="B1436" s="4" t="s">
        <v>2349</v>
      </c>
      <c r="C1436" s="5">
        <v>2023.0</v>
      </c>
      <c r="D1436" s="5">
        <v>18.0</v>
      </c>
      <c r="E1436" s="5">
        <v>3.0</v>
      </c>
    </row>
    <row r="1437">
      <c r="A1437" s="5">
        <v>165529.0</v>
      </c>
      <c r="B1437" s="4" t="s">
        <v>2350</v>
      </c>
      <c r="C1437" s="5">
        <v>2023.0</v>
      </c>
      <c r="D1437" s="5">
        <v>1994.0</v>
      </c>
      <c r="E1437" s="5">
        <v>164.0</v>
      </c>
    </row>
    <row r="1438">
      <c r="A1438" s="5">
        <v>165556.0</v>
      </c>
      <c r="B1438" s="4" t="s">
        <v>2351</v>
      </c>
      <c r="C1438" s="5">
        <v>2023.0</v>
      </c>
      <c r="D1438" s="5">
        <v>27.0</v>
      </c>
      <c r="E1438" s="5">
        <v>0.0</v>
      </c>
    </row>
    <row r="1439">
      <c r="A1439" s="5">
        <v>165574.0</v>
      </c>
      <c r="B1439" s="4" t="s">
        <v>2352</v>
      </c>
      <c r="C1439" s="5">
        <v>2023.0</v>
      </c>
      <c r="D1439" s="5">
        <v>1151.0</v>
      </c>
      <c r="E1439" s="5">
        <v>67.0</v>
      </c>
    </row>
    <row r="1440">
      <c r="A1440" s="5">
        <v>165608.0</v>
      </c>
      <c r="B1440" s="4" t="s">
        <v>2353</v>
      </c>
      <c r="C1440" s="5">
        <v>2023.0</v>
      </c>
      <c r="D1440" s="5">
        <v>56.0</v>
      </c>
      <c r="E1440" s="5">
        <v>6.0</v>
      </c>
    </row>
    <row r="1441">
      <c r="A1441" s="5">
        <v>165635.0</v>
      </c>
      <c r="B1441" s="4" t="s">
        <v>2354</v>
      </c>
      <c r="C1441" s="5">
        <v>2023.0</v>
      </c>
      <c r="D1441" s="5">
        <v>210.0</v>
      </c>
      <c r="E1441" s="5">
        <v>15.0</v>
      </c>
    </row>
    <row r="1442">
      <c r="A1442" s="5">
        <v>165644.0</v>
      </c>
      <c r="B1442" s="4" t="s">
        <v>2355</v>
      </c>
      <c r="C1442" s="5">
        <v>2023.0</v>
      </c>
      <c r="D1442" s="5">
        <v>458.0</v>
      </c>
      <c r="E1442" s="5">
        <v>54.0</v>
      </c>
    </row>
    <row r="1443">
      <c r="A1443" s="5">
        <v>165662.0</v>
      </c>
      <c r="B1443" s="4" t="s">
        <v>82</v>
      </c>
      <c r="C1443" s="5">
        <v>2023.0</v>
      </c>
      <c r="D1443" s="5">
        <v>5670.0</v>
      </c>
      <c r="E1443" s="5">
        <v>396.0</v>
      </c>
    </row>
    <row r="1444">
      <c r="A1444" s="5">
        <v>165671.0</v>
      </c>
      <c r="B1444" s="4" t="s">
        <v>850</v>
      </c>
      <c r="C1444" s="5">
        <v>2023.0</v>
      </c>
      <c r="D1444" s="5">
        <v>2059.0</v>
      </c>
      <c r="E1444" s="5">
        <v>138.0</v>
      </c>
    </row>
    <row r="1445">
      <c r="A1445" s="5">
        <v>165699.0</v>
      </c>
      <c r="B1445" s="4" t="s">
        <v>2356</v>
      </c>
      <c r="C1445" s="5">
        <v>2023.0</v>
      </c>
      <c r="D1445" s="5">
        <v>4254.0</v>
      </c>
      <c r="E1445" s="5">
        <v>263.0</v>
      </c>
    </row>
    <row r="1446">
      <c r="A1446" s="5">
        <v>165750.0</v>
      </c>
      <c r="B1446" s="4" t="s">
        <v>2357</v>
      </c>
      <c r="C1446" s="5">
        <v>2023.0</v>
      </c>
      <c r="D1446" s="5">
        <v>98.0</v>
      </c>
      <c r="E1446" s="5">
        <v>6.0</v>
      </c>
    </row>
    <row r="1447">
      <c r="A1447" s="5">
        <v>165802.0</v>
      </c>
      <c r="B1447" s="4" t="s">
        <v>2358</v>
      </c>
      <c r="C1447" s="5">
        <v>2023.0</v>
      </c>
      <c r="D1447" s="5">
        <v>1501.0</v>
      </c>
      <c r="E1447" s="5">
        <v>65.0</v>
      </c>
    </row>
    <row r="1448">
      <c r="A1448" s="5">
        <v>165820.0</v>
      </c>
      <c r="B1448" s="4" t="s">
        <v>425</v>
      </c>
      <c r="C1448" s="5">
        <v>2023.0</v>
      </c>
      <c r="D1448" s="5">
        <v>6296.0</v>
      </c>
      <c r="E1448" s="5">
        <v>255.0</v>
      </c>
    </row>
    <row r="1449">
      <c r="A1449" s="5">
        <v>165866.0</v>
      </c>
      <c r="B1449" s="4" t="s">
        <v>709</v>
      </c>
      <c r="C1449" s="5">
        <v>2023.0</v>
      </c>
      <c r="D1449" s="5">
        <v>4028.0</v>
      </c>
      <c r="E1449" s="5">
        <v>209.0</v>
      </c>
    </row>
    <row r="1450">
      <c r="A1450" s="5">
        <v>165884.0</v>
      </c>
      <c r="B1450" s="4" t="s">
        <v>301</v>
      </c>
      <c r="C1450" s="5">
        <v>2023.0</v>
      </c>
      <c r="D1450" s="5">
        <v>592.0</v>
      </c>
      <c r="E1450" s="5">
        <v>41.0</v>
      </c>
    </row>
    <row r="1451">
      <c r="A1451" s="5">
        <v>165936.0</v>
      </c>
      <c r="B1451" s="4" t="s">
        <v>2359</v>
      </c>
      <c r="C1451" s="5">
        <v>2023.0</v>
      </c>
      <c r="D1451" s="5">
        <v>1610.0</v>
      </c>
      <c r="E1451" s="5">
        <v>102.0</v>
      </c>
    </row>
    <row r="1452">
      <c r="A1452" s="5">
        <v>165945.0</v>
      </c>
      <c r="B1452" s="4" t="s">
        <v>2360</v>
      </c>
      <c r="C1452" s="5">
        <v>2023.0</v>
      </c>
      <c r="D1452" s="5">
        <v>1373.0</v>
      </c>
      <c r="E1452" s="5">
        <v>24.0</v>
      </c>
    </row>
    <row r="1453">
      <c r="A1453" s="5">
        <v>165981.0</v>
      </c>
      <c r="B1453" s="4" t="s">
        <v>2361</v>
      </c>
      <c r="C1453" s="5">
        <v>2023.0</v>
      </c>
      <c r="D1453" s="5">
        <v>1544.0</v>
      </c>
      <c r="E1453" s="5">
        <v>79.0</v>
      </c>
    </row>
    <row r="1454">
      <c r="A1454" s="5">
        <v>166018.0</v>
      </c>
      <c r="B1454" s="4" t="s">
        <v>1036</v>
      </c>
      <c r="C1454" s="5">
        <v>2023.0</v>
      </c>
      <c r="D1454" s="5">
        <v>717.0</v>
      </c>
      <c r="E1454" s="5">
        <v>52.0</v>
      </c>
    </row>
    <row r="1455">
      <c r="A1455" s="5">
        <v>166027.0</v>
      </c>
      <c r="B1455" s="4" t="s">
        <v>319</v>
      </c>
      <c r="C1455" s="5">
        <v>2023.0</v>
      </c>
      <c r="D1455" s="5">
        <v>30386.0</v>
      </c>
      <c r="E1455" s="5">
        <v>2227.0</v>
      </c>
    </row>
    <row r="1456">
      <c r="A1456" s="5">
        <v>166045.0</v>
      </c>
      <c r="B1456" s="4" t="s">
        <v>2362</v>
      </c>
      <c r="C1456" s="5">
        <v>2023.0</v>
      </c>
      <c r="D1456" s="5">
        <v>177.0</v>
      </c>
      <c r="E1456" s="5">
        <v>19.0</v>
      </c>
    </row>
    <row r="1457">
      <c r="A1457" s="5">
        <v>166054.0</v>
      </c>
      <c r="B1457" s="4" t="s">
        <v>2363</v>
      </c>
      <c r="C1457" s="5">
        <v>2023.0</v>
      </c>
      <c r="D1457" s="5">
        <v>199.0</v>
      </c>
      <c r="E1457" s="5">
        <v>21.0</v>
      </c>
    </row>
    <row r="1458">
      <c r="A1458" s="5">
        <v>166124.0</v>
      </c>
      <c r="B1458" s="4" t="s">
        <v>854</v>
      </c>
      <c r="C1458" s="5">
        <v>2023.0</v>
      </c>
      <c r="D1458" s="5">
        <v>3035.0</v>
      </c>
      <c r="E1458" s="5">
        <v>323.0</v>
      </c>
    </row>
    <row r="1459">
      <c r="A1459" s="5">
        <v>166133.0</v>
      </c>
      <c r="B1459" s="4" t="s">
        <v>965</v>
      </c>
      <c r="C1459" s="5">
        <v>2023.0</v>
      </c>
      <c r="D1459" s="5">
        <v>3706.0</v>
      </c>
      <c r="E1459" s="5">
        <v>162.0</v>
      </c>
    </row>
    <row r="1460">
      <c r="A1460" s="5">
        <v>166391.0</v>
      </c>
      <c r="B1460" s="4" t="s">
        <v>983</v>
      </c>
      <c r="C1460" s="5">
        <v>2023.0</v>
      </c>
      <c r="D1460" s="5">
        <v>1527.0</v>
      </c>
      <c r="E1460" s="5">
        <v>103.0</v>
      </c>
    </row>
    <row r="1461">
      <c r="A1461" s="5">
        <v>166407.0</v>
      </c>
      <c r="B1461" s="4" t="s">
        <v>2364</v>
      </c>
      <c r="C1461" s="5">
        <v>2023.0</v>
      </c>
      <c r="D1461" s="5">
        <v>195.0</v>
      </c>
      <c r="E1461" s="5">
        <v>35.0</v>
      </c>
    </row>
    <row r="1462">
      <c r="A1462" s="5">
        <v>166452.0</v>
      </c>
      <c r="B1462" s="4" t="s">
        <v>923</v>
      </c>
      <c r="C1462" s="5">
        <v>2023.0</v>
      </c>
      <c r="D1462" s="5">
        <v>3134.0</v>
      </c>
      <c r="E1462" s="5">
        <v>223.0</v>
      </c>
    </row>
    <row r="1463">
      <c r="A1463" s="5">
        <v>166489.0</v>
      </c>
      <c r="B1463" s="4" t="s">
        <v>2365</v>
      </c>
      <c r="C1463" s="5">
        <v>2023.0</v>
      </c>
      <c r="D1463" s="5">
        <v>318.0</v>
      </c>
      <c r="E1463" s="5">
        <v>55.0</v>
      </c>
    </row>
    <row r="1464">
      <c r="A1464" s="5">
        <v>166498.0</v>
      </c>
      <c r="B1464" s="4" t="s">
        <v>2366</v>
      </c>
      <c r="C1464" s="5">
        <v>2023.0</v>
      </c>
      <c r="D1464" s="5">
        <v>59.0</v>
      </c>
      <c r="E1464" s="5">
        <v>3.0</v>
      </c>
    </row>
    <row r="1465">
      <c r="A1465" s="5">
        <v>166513.0</v>
      </c>
      <c r="B1465" s="4" t="s">
        <v>2367</v>
      </c>
      <c r="C1465" s="5">
        <v>2023.0</v>
      </c>
      <c r="D1465" s="5">
        <v>16770.0</v>
      </c>
      <c r="E1465" s="5">
        <v>749.0</v>
      </c>
    </row>
    <row r="1466">
      <c r="A1466" s="5">
        <v>166629.0</v>
      </c>
      <c r="B1466" s="4" t="s">
        <v>2368</v>
      </c>
      <c r="C1466" s="5">
        <v>2023.0</v>
      </c>
      <c r="D1466" s="5">
        <v>31810.0</v>
      </c>
      <c r="E1466" s="5">
        <v>1566.0</v>
      </c>
    </row>
    <row r="1467">
      <c r="A1467" s="5">
        <v>166638.0</v>
      </c>
      <c r="B1467" s="4" t="s">
        <v>2369</v>
      </c>
      <c r="C1467" s="5">
        <v>2023.0</v>
      </c>
      <c r="D1467" s="5">
        <v>15810.0</v>
      </c>
      <c r="E1467" s="5">
        <v>856.0</v>
      </c>
    </row>
    <row r="1468">
      <c r="A1468" s="5">
        <v>166647.0</v>
      </c>
      <c r="B1468" s="4" t="s">
        <v>2370</v>
      </c>
      <c r="C1468" s="5">
        <v>2023.0</v>
      </c>
      <c r="D1468" s="5">
        <v>3973.0</v>
      </c>
      <c r="E1468" s="5">
        <v>156.0</v>
      </c>
    </row>
    <row r="1469">
      <c r="A1469" s="5">
        <v>166656.0</v>
      </c>
      <c r="B1469" s="4" t="s">
        <v>2371</v>
      </c>
      <c r="C1469" s="5">
        <v>2023.0</v>
      </c>
      <c r="D1469" s="5">
        <v>6321.0</v>
      </c>
      <c r="E1469" s="5">
        <v>569.0</v>
      </c>
    </row>
    <row r="1470">
      <c r="A1470" s="5">
        <v>166665.0</v>
      </c>
      <c r="B1470" s="4" t="s">
        <v>2372</v>
      </c>
      <c r="C1470" s="5">
        <v>2023.0</v>
      </c>
      <c r="D1470" s="4"/>
      <c r="E1470" s="5">
        <v>0.0</v>
      </c>
    </row>
    <row r="1471">
      <c r="A1471" s="5">
        <v>166674.0</v>
      </c>
      <c r="B1471" s="4" t="s">
        <v>357</v>
      </c>
      <c r="C1471" s="5">
        <v>2023.0</v>
      </c>
      <c r="D1471" s="5">
        <v>1986.0</v>
      </c>
      <c r="E1471" s="5">
        <v>184.0</v>
      </c>
    </row>
    <row r="1472">
      <c r="A1472" s="5">
        <v>166683.0</v>
      </c>
      <c r="B1472" s="4" t="s">
        <v>521</v>
      </c>
      <c r="C1472" s="5">
        <v>2023.0</v>
      </c>
      <c r="D1472" s="5">
        <v>11920.0</v>
      </c>
      <c r="E1472" s="5">
        <v>1499.0</v>
      </c>
    </row>
    <row r="1473">
      <c r="A1473" s="5">
        <v>166692.0</v>
      </c>
      <c r="B1473" s="4" t="s">
        <v>2373</v>
      </c>
      <c r="C1473" s="5">
        <v>2023.0</v>
      </c>
      <c r="D1473" s="5">
        <v>1362.0</v>
      </c>
      <c r="E1473" s="5">
        <v>108.0</v>
      </c>
    </row>
    <row r="1474">
      <c r="A1474" s="5">
        <v>166708.0</v>
      </c>
      <c r="B1474" s="4" t="s">
        <v>185</v>
      </c>
      <c r="C1474" s="5">
        <v>2023.0</v>
      </c>
      <c r="D1474" s="5">
        <v>1394.0</v>
      </c>
      <c r="E1474" s="5">
        <v>1581.0</v>
      </c>
    </row>
    <row r="1475">
      <c r="A1475" s="5">
        <v>166717.0</v>
      </c>
      <c r="B1475" s="4" t="s">
        <v>2374</v>
      </c>
      <c r="C1475" s="5">
        <v>2023.0</v>
      </c>
      <c r="D1475" s="5">
        <v>951.0</v>
      </c>
      <c r="E1475" s="5">
        <v>102.0</v>
      </c>
    </row>
    <row r="1476">
      <c r="A1476" s="5">
        <v>166805.0</v>
      </c>
      <c r="B1476" s="4" t="s">
        <v>2375</v>
      </c>
      <c r="C1476" s="5">
        <v>2023.0</v>
      </c>
      <c r="D1476" s="5">
        <v>48.0</v>
      </c>
      <c r="E1476" s="5">
        <v>2.0</v>
      </c>
    </row>
    <row r="1477">
      <c r="A1477" s="5">
        <v>166823.0</v>
      </c>
      <c r="B1477" s="4" t="s">
        <v>2376</v>
      </c>
      <c r="C1477" s="5">
        <v>2023.0</v>
      </c>
      <c r="D1477" s="5">
        <v>5029.0</v>
      </c>
      <c r="E1477" s="5">
        <v>236.0</v>
      </c>
    </row>
    <row r="1478">
      <c r="A1478" s="5">
        <v>166850.0</v>
      </c>
      <c r="B1478" s="4" t="s">
        <v>2377</v>
      </c>
      <c r="C1478" s="5">
        <v>2023.0</v>
      </c>
      <c r="D1478" s="5">
        <v>5688.0</v>
      </c>
      <c r="E1478" s="5">
        <v>289.0</v>
      </c>
    </row>
    <row r="1479">
      <c r="A1479" s="5">
        <v>166869.0</v>
      </c>
      <c r="B1479" s="4" t="s">
        <v>2378</v>
      </c>
      <c r="C1479" s="5">
        <v>2023.0</v>
      </c>
      <c r="D1479" s="5">
        <v>1484.0</v>
      </c>
      <c r="E1479" s="5">
        <v>120.0</v>
      </c>
    </row>
    <row r="1480">
      <c r="A1480" s="5">
        <v>166887.0</v>
      </c>
      <c r="B1480" s="4" t="s">
        <v>1590</v>
      </c>
      <c r="C1480" s="5">
        <v>2023.0</v>
      </c>
      <c r="D1480" s="5">
        <v>8280.0</v>
      </c>
      <c r="E1480" s="5">
        <v>193.0</v>
      </c>
    </row>
    <row r="1481">
      <c r="A1481" s="5">
        <v>166911.0</v>
      </c>
      <c r="B1481" s="4" t="s">
        <v>2379</v>
      </c>
      <c r="C1481" s="5">
        <v>2023.0</v>
      </c>
      <c r="D1481" s="5">
        <v>276.0</v>
      </c>
      <c r="E1481" s="5">
        <v>33.0</v>
      </c>
    </row>
    <row r="1482">
      <c r="A1482" s="5">
        <v>166939.0</v>
      </c>
      <c r="B1482" s="4" t="s">
        <v>429</v>
      </c>
      <c r="C1482" s="5">
        <v>2023.0</v>
      </c>
      <c r="D1482" s="5">
        <v>2330.0</v>
      </c>
      <c r="E1482" s="5">
        <v>236.0</v>
      </c>
    </row>
    <row r="1483">
      <c r="A1483" s="5">
        <v>166957.0</v>
      </c>
      <c r="B1483" s="4" t="s">
        <v>993</v>
      </c>
      <c r="C1483" s="5">
        <v>2023.0</v>
      </c>
      <c r="D1483" s="5">
        <v>3204.0</v>
      </c>
      <c r="E1483" s="5">
        <v>117.0</v>
      </c>
    </row>
    <row r="1484">
      <c r="A1484" s="5">
        <v>167039.0</v>
      </c>
      <c r="B1484" s="4" t="s">
        <v>2380</v>
      </c>
      <c r="C1484" s="5">
        <v>2023.0</v>
      </c>
      <c r="D1484" s="5">
        <v>15.0</v>
      </c>
      <c r="E1484" s="5">
        <v>2.0</v>
      </c>
    </row>
    <row r="1485">
      <c r="A1485" s="5">
        <v>167057.0</v>
      </c>
      <c r="B1485" s="4" t="s">
        <v>2381</v>
      </c>
      <c r="C1485" s="5">
        <v>2023.0</v>
      </c>
      <c r="D1485" s="5">
        <v>784.0</v>
      </c>
      <c r="E1485" s="5">
        <v>234.0</v>
      </c>
    </row>
    <row r="1486">
      <c r="A1486" s="5">
        <v>167093.0</v>
      </c>
      <c r="B1486" s="4" t="s">
        <v>794</v>
      </c>
      <c r="C1486" s="5">
        <v>2023.0</v>
      </c>
      <c r="D1486" s="5">
        <v>529.0</v>
      </c>
      <c r="E1486" s="5">
        <v>52.0</v>
      </c>
    </row>
    <row r="1487">
      <c r="A1487" s="5">
        <v>167215.0</v>
      </c>
      <c r="B1487" s="4" t="s">
        <v>2382</v>
      </c>
      <c r="C1487" s="5">
        <v>2023.0</v>
      </c>
      <c r="D1487" s="5">
        <v>1083.0</v>
      </c>
      <c r="E1487" s="5">
        <v>54.0</v>
      </c>
    </row>
    <row r="1488">
      <c r="A1488" s="5">
        <v>167260.0</v>
      </c>
      <c r="B1488" s="4" t="s">
        <v>2383</v>
      </c>
      <c r="C1488" s="5">
        <v>2023.0</v>
      </c>
      <c r="D1488" s="5">
        <v>1354.0</v>
      </c>
      <c r="E1488" s="5">
        <v>80.0</v>
      </c>
    </row>
    <row r="1489">
      <c r="A1489" s="5">
        <v>167288.0</v>
      </c>
      <c r="B1489" s="4" t="s">
        <v>90</v>
      </c>
      <c r="C1489" s="5">
        <v>2023.0</v>
      </c>
      <c r="D1489" s="5">
        <v>933.0</v>
      </c>
      <c r="E1489" s="5">
        <v>93.0</v>
      </c>
    </row>
    <row r="1490">
      <c r="A1490" s="5">
        <v>167297.0</v>
      </c>
      <c r="B1490" s="4" t="s">
        <v>2384</v>
      </c>
      <c r="C1490" s="5">
        <v>2023.0</v>
      </c>
      <c r="D1490" s="5">
        <v>151.0</v>
      </c>
      <c r="E1490" s="5">
        <v>14.0</v>
      </c>
    </row>
    <row r="1491">
      <c r="A1491" s="5">
        <v>167312.0</v>
      </c>
      <c r="B1491" s="4" t="s">
        <v>2385</v>
      </c>
      <c r="C1491" s="5">
        <v>2023.0</v>
      </c>
      <c r="D1491" s="5">
        <v>4833.0</v>
      </c>
      <c r="E1491" s="5">
        <v>206.0</v>
      </c>
    </row>
    <row r="1492">
      <c r="A1492" s="5">
        <v>167358.0</v>
      </c>
      <c r="B1492" s="4" t="s">
        <v>45</v>
      </c>
      <c r="C1492" s="5">
        <v>2023.0</v>
      </c>
      <c r="D1492" s="5">
        <v>31159.0</v>
      </c>
      <c r="E1492" s="5">
        <v>2007.0</v>
      </c>
    </row>
    <row r="1493">
      <c r="A1493" s="5">
        <v>167376.0</v>
      </c>
      <c r="B1493" s="4" t="s">
        <v>343</v>
      </c>
      <c r="C1493" s="5">
        <v>2023.0</v>
      </c>
      <c r="D1493" s="5">
        <v>4510.0</v>
      </c>
      <c r="E1493" s="5">
        <v>131.0</v>
      </c>
    </row>
    <row r="1494">
      <c r="A1494" s="5">
        <v>167394.0</v>
      </c>
      <c r="B1494" s="4" t="s">
        <v>2386</v>
      </c>
      <c r="C1494" s="5">
        <v>2023.0</v>
      </c>
      <c r="D1494" s="5">
        <v>1332.0</v>
      </c>
      <c r="E1494" s="5">
        <v>91.0</v>
      </c>
    </row>
    <row r="1495">
      <c r="A1495" s="5">
        <v>167464.0</v>
      </c>
      <c r="B1495" s="4" t="s">
        <v>2387</v>
      </c>
      <c r="C1495" s="5">
        <v>2023.0</v>
      </c>
      <c r="D1495" s="5">
        <v>42.0</v>
      </c>
      <c r="E1495" s="5">
        <v>14.0</v>
      </c>
    </row>
    <row r="1496">
      <c r="A1496" s="5">
        <v>167525.0</v>
      </c>
      <c r="B1496" s="4" t="s">
        <v>2388</v>
      </c>
      <c r="C1496" s="5">
        <v>2023.0</v>
      </c>
      <c r="D1496" s="5">
        <v>2603.0</v>
      </c>
      <c r="E1496" s="5">
        <v>72.0</v>
      </c>
    </row>
    <row r="1497">
      <c r="A1497" s="5">
        <v>167534.0</v>
      </c>
      <c r="B1497" s="4" t="s">
        <v>2389</v>
      </c>
      <c r="C1497" s="5">
        <v>2023.0</v>
      </c>
      <c r="D1497" s="5">
        <v>6930.0</v>
      </c>
      <c r="E1497" s="5">
        <v>238.0</v>
      </c>
    </row>
    <row r="1498">
      <c r="A1498" s="5">
        <v>167598.0</v>
      </c>
      <c r="B1498" s="4" t="s">
        <v>397</v>
      </c>
      <c r="C1498" s="5">
        <v>2023.0</v>
      </c>
      <c r="D1498" s="5">
        <v>2842.0</v>
      </c>
      <c r="E1498" s="5">
        <v>211.0</v>
      </c>
    </row>
    <row r="1499">
      <c r="A1499" s="5">
        <v>167631.0</v>
      </c>
      <c r="B1499" s="4" t="s">
        <v>468</v>
      </c>
      <c r="C1499" s="5">
        <v>2023.0</v>
      </c>
      <c r="D1499" s="5">
        <v>1631.0</v>
      </c>
      <c r="E1499" s="5">
        <v>77.0</v>
      </c>
    </row>
    <row r="1500">
      <c r="A1500" s="5">
        <v>167677.0</v>
      </c>
      <c r="B1500" s="4" t="s">
        <v>2390</v>
      </c>
      <c r="C1500" s="5">
        <v>2023.0</v>
      </c>
      <c r="D1500" s="5">
        <v>120.0</v>
      </c>
      <c r="E1500" s="5">
        <v>15.0</v>
      </c>
    </row>
    <row r="1501">
      <c r="A1501" s="5">
        <v>167729.0</v>
      </c>
      <c r="B1501" s="4" t="s">
        <v>498</v>
      </c>
      <c r="C1501" s="5">
        <v>2023.0</v>
      </c>
      <c r="D1501" s="5">
        <v>6239.0</v>
      </c>
      <c r="E1501" s="5">
        <v>438.0</v>
      </c>
    </row>
    <row r="1502">
      <c r="A1502" s="5">
        <v>167783.0</v>
      </c>
      <c r="B1502" s="4" t="s">
        <v>1042</v>
      </c>
      <c r="C1502" s="5">
        <v>2023.0</v>
      </c>
      <c r="D1502" s="5">
        <v>5053.0</v>
      </c>
      <c r="E1502" s="5">
        <v>384.0</v>
      </c>
    </row>
    <row r="1503">
      <c r="A1503" s="5">
        <v>167792.0</v>
      </c>
      <c r="B1503" s="4" t="s">
        <v>2391</v>
      </c>
      <c r="C1503" s="5">
        <v>2023.0</v>
      </c>
      <c r="D1503" s="5">
        <v>312.0</v>
      </c>
      <c r="E1503" s="5">
        <v>50.0</v>
      </c>
    </row>
    <row r="1504">
      <c r="A1504" s="5">
        <v>167835.0</v>
      </c>
      <c r="B1504" s="4" t="s">
        <v>1032</v>
      </c>
      <c r="C1504" s="5">
        <v>2023.0</v>
      </c>
      <c r="D1504" s="5">
        <v>2830.0</v>
      </c>
      <c r="E1504" s="5">
        <v>367.0</v>
      </c>
    </row>
    <row r="1505">
      <c r="A1505" s="5">
        <v>167871.0</v>
      </c>
      <c r="B1505" s="4" t="s">
        <v>2392</v>
      </c>
      <c r="C1505" s="5">
        <v>2023.0</v>
      </c>
      <c r="D1505" s="5">
        <v>144.0</v>
      </c>
      <c r="E1505" s="5">
        <v>16.0</v>
      </c>
    </row>
    <row r="1506">
      <c r="A1506" s="5">
        <v>167899.0</v>
      </c>
      <c r="B1506" s="4" t="s">
        <v>2393</v>
      </c>
      <c r="C1506" s="5">
        <v>2023.0</v>
      </c>
      <c r="D1506" s="5">
        <v>2785.0</v>
      </c>
      <c r="E1506" s="5">
        <v>250.0</v>
      </c>
    </row>
    <row r="1507">
      <c r="A1507" s="5">
        <v>167905.0</v>
      </c>
      <c r="B1507" s="4" t="s">
        <v>2394</v>
      </c>
      <c r="C1507" s="5">
        <v>2023.0</v>
      </c>
      <c r="D1507" s="5">
        <v>4561.0</v>
      </c>
      <c r="E1507" s="5">
        <v>140.0</v>
      </c>
    </row>
    <row r="1508">
      <c r="A1508" s="5">
        <v>167987.0</v>
      </c>
      <c r="B1508" s="4" t="s">
        <v>2395</v>
      </c>
      <c r="C1508" s="5">
        <v>2023.0</v>
      </c>
      <c r="D1508" s="5">
        <v>7759.0</v>
      </c>
      <c r="E1508" s="5">
        <v>447.0</v>
      </c>
    </row>
    <row r="1509">
      <c r="A1509" s="5">
        <v>167996.0</v>
      </c>
      <c r="B1509" s="4" t="s">
        <v>233</v>
      </c>
      <c r="C1509" s="5">
        <v>2023.0</v>
      </c>
      <c r="D1509" s="5">
        <v>2584.0</v>
      </c>
      <c r="E1509" s="5">
        <v>213.0</v>
      </c>
    </row>
    <row r="1510">
      <c r="A1510" s="5">
        <v>168005.0</v>
      </c>
      <c r="B1510" s="4" t="s">
        <v>502</v>
      </c>
      <c r="C1510" s="5">
        <v>2023.0</v>
      </c>
      <c r="D1510" s="5">
        <v>6697.0</v>
      </c>
      <c r="E1510" s="5">
        <v>401.0</v>
      </c>
    </row>
    <row r="1511">
      <c r="A1511" s="5">
        <v>168032.0</v>
      </c>
      <c r="B1511" s="4" t="s">
        <v>2396</v>
      </c>
      <c r="C1511" s="5">
        <v>2023.0</v>
      </c>
      <c r="D1511" s="5">
        <v>21.0</v>
      </c>
      <c r="E1511" s="5">
        <v>2.0</v>
      </c>
    </row>
    <row r="1512">
      <c r="A1512" s="5">
        <v>168148.0</v>
      </c>
      <c r="B1512" s="4" t="s">
        <v>531</v>
      </c>
      <c r="C1512" s="5">
        <v>2023.0</v>
      </c>
      <c r="D1512" s="5">
        <v>13274.0</v>
      </c>
      <c r="E1512" s="5">
        <v>1215.0</v>
      </c>
    </row>
    <row r="1513">
      <c r="A1513" s="5">
        <v>168218.0</v>
      </c>
      <c r="B1513" s="4" t="s">
        <v>478</v>
      </c>
      <c r="C1513" s="5">
        <v>2023.0</v>
      </c>
      <c r="D1513" s="5">
        <v>2418.0</v>
      </c>
      <c r="E1513" s="5">
        <v>359.0</v>
      </c>
    </row>
    <row r="1514">
      <c r="A1514" s="5">
        <v>168227.0</v>
      </c>
      <c r="B1514" s="4" t="s">
        <v>2397</v>
      </c>
      <c r="C1514" s="5">
        <v>2023.0</v>
      </c>
      <c r="D1514" s="5">
        <v>4018.0</v>
      </c>
      <c r="E1514" s="5">
        <v>221.0</v>
      </c>
    </row>
    <row r="1515">
      <c r="A1515" s="5">
        <v>168254.0</v>
      </c>
      <c r="B1515" s="4" t="s">
        <v>2398</v>
      </c>
      <c r="C1515" s="5">
        <v>2023.0</v>
      </c>
      <c r="D1515" s="5">
        <v>3574.0</v>
      </c>
      <c r="E1515" s="5">
        <v>282.0</v>
      </c>
    </row>
    <row r="1516">
      <c r="A1516" s="5">
        <v>168263.0</v>
      </c>
      <c r="B1516" s="4" t="s">
        <v>961</v>
      </c>
      <c r="C1516" s="5">
        <v>2023.0</v>
      </c>
      <c r="D1516" s="5">
        <v>4555.0</v>
      </c>
      <c r="E1516" s="5">
        <v>229.0</v>
      </c>
    </row>
    <row r="1517">
      <c r="A1517" s="5">
        <v>168281.0</v>
      </c>
      <c r="B1517" s="4" t="s">
        <v>2399</v>
      </c>
      <c r="C1517" s="5">
        <v>2023.0</v>
      </c>
      <c r="D1517" s="5">
        <v>1778.0</v>
      </c>
      <c r="E1517" s="5">
        <v>151.0</v>
      </c>
    </row>
    <row r="1518">
      <c r="A1518" s="5">
        <v>168342.0</v>
      </c>
      <c r="B1518" s="4" t="s">
        <v>593</v>
      </c>
      <c r="C1518" s="5">
        <v>2023.0</v>
      </c>
      <c r="D1518" s="5">
        <v>2168.0</v>
      </c>
      <c r="E1518" s="5">
        <v>339.0</v>
      </c>
    </row>
    <row r="1519">
      <c r="A1519" s="5">
        <v>168421.0</v>
      </c>
      <c r="B1519" s="4" t="s">
        <v>1005</v>
      </c>
      <c r="C1519" s="5">
        <v>2023.0</v>
      </c>
      <c r="D1519" s="5">
        <v>7353.0</v>
      </c>
      <c r="E1519" s="5">
        <v>479.0</v>
      </c>
    </row>
    <row r="1520">
      <c r="A1520" s="5">
        <v>168430.0</v>
      </c>
      <c r="B1520" s="4" t="s">
        <v>591</v>
      </c>
      <c r="C1520" s="5">
        <v>2023.0</v>
      </c>
      <c r="D1520" s="5">
        <v>5611.0</v>
      </c>
      <c r="E1520" s="5">
        <v>268.0</v>
      </c>
    </row>
    <row r="1521">
      <c r="A1521" s="5">
        <v>168528.0</v>
      </c>
      <c r="B1521" s="4" t="s">
        <v>2400</v>
      </c>
      <c r="C1521" s="5">
        <v>2023.0</v>
      </c>
      <c r="D1521" s="5">
        <v>1760.0</v>
      </c>
      <c r="E1521" s="5">
        <v>108.0</v>
      </c>
    </row>
    <row r="1522">
      <c r="A1522" s="5">
        <v>168546.0</v>
      </c>
      <c r="B1522" s="4" t="s">
        <v>2401</v>
      </c>
      <c r="C1522" s="5">
        <v>2023.0</v>
      </c>
      <c r="D1522" s="5">
        <v>1354.0</v>
      </c>
      <c r="E1522" s="5">
        <v>124.0</v>
      </c>
    </row>
    <row r="1523">
      <c r="A1523" s="5">
        <v>168555.0</v>
      </c>
      <c r="B1523" s="4" t="s">
        <v>2402</v>
      </c>
      <c r="C1523" s="5">
        <v>2023.0</v>
      </c>
      <c r="D1523" s="5">
        <v>32.0</v>
      </c>
      <c r="E1523" s="5">
        <v>1.0</v>
      </c>
    </row>
    <row r="1524">
      <c r="A1524" s="5">
        <v>168573.0</v>
      </c>
      <c r="B1524" s="4" t="s">
        <v>2403</v>
      </c>
      <c r="C1524" s="5">
        <v>2023.0</v>
      </c>
      <c r="D1524" s="5">
        <v>689.0</v>
      </c>
      <c r="E1524" s="5">
        <v>12.0</v>
      </c>
    </row>
    <row r="1525">
      <c r="A1525" s="5">
        <v>168591.0</v>
      </c>
      <c r="B1525" s="4" t="s">
        <v>2404</v>
      </c>
      <c r="C1525" s="5">
        <v>2023.0</v>
      </c>
      <c r="D1525" s="5">
        <v>1273.0</v>
      </c>
      <c r="E1525" s="5">
        <v>100.0</v>
      </c>
    </row>
    <row r="1526">
      <c r="A1526" s="5">
        <v>168607.0</v>
      </c>
      <c r="B1526" s="4" t="s">
        <v>2405</v>
      </c>
      <c r="C1526" s="5">
        <v>2023.0</v>
      </c>
      <c r="D1526" s="5">
        <v>1530.0</v>
      </c>
      <c r="E1526" s="5">
        <v>61.0</v>
      </c>
    </row>
    <row r="1527">
      <c r="A1527" s="5">
        <v>168740.0</v>
      </c>
      <c r="B1527" s="4" t="s">
        <v>2406</v>
      </c>
      <c r="C1527" s="5">
        <v>2023.0</v>
      </c>
      <c r="D1527" s="5">
        <v>2837.0</v>
      </c>
      <c r="E1527" s="5">
        <v>254.0</v>
      </c>
    </row>
    <row r="1528">
      <c r="A1528" s="5">
        <v>168786.0</v>
      </c>
      <c r="B1528" s="4" t="s">
        <v>2407</v>
      </c>
      <c r="C1528" s="5">
        <v>2023.0</v>
      </c>
      <c r="D1528" s="5">
        <v>1295.0</v>
      </c>
      <c r="E1528" s="5">
        <v>96.0</v>
      </c>
    </row>
    <row r="1529">
      <c r="A1529" s="5">
        <v>168847.0</v>
      </c>
      <c r="B1529" s="4" t="s">
        <v>2408</v>
      </c>
      <c r="C1529" s="5">
        <v>2023.0</v>
      </c>
      <c r="D1529" s="5">
        <v>3898.0</v>
      </c>
      <c r="E1529" s="5">
        <v>270.0</v>
      </c>
    </row>
    <row r="1530">
      <c r="A1530" s="5">
        <v>168883.0</v>
      </c>
      <c r="B1530" s="4" t="s">
        <v>2409</v>
      </c>
      <c r="C1530" s="5">
        <v>2023.0</v>
      </c>
      <c r="D1530" s="5">
        <v>1996.0</v>
      </c>
      <c r="E1530" s="5">
        <v>60.0</v>
      </c>
    </row>
    <row r="1531">
      <c r="A1531" s="5">
        <v>168892.0</v>
      </c>
      <c r="B1531" s="4" t="s">
        <v>2410</v>
      </c>
      <c r="C1531" s="5">
        <v>2023.0</v>
      </c>
      <c r="D1531" s="5">
        <v>104.0</v>
      </c>
      <c r="E1531" s="5">
        <v>4.0</v>
      </c>
    </row>
    <row r="1532">
      <c r="A1532" s="5">
        <v>169080.0</v>
      </c>
      <c r="B1532" s="4" t="s">
        <v>2411</v>
      </c>
      <c r="C1532" s="5">
        <v>2023.0</v>
      </c>
      <c r="D1532" s="5">
        <v>3364.0</v>
      </c>
      <c r="E1532" s="5">
        <v>264.0</v>
      </c>
    </row>
    <row r="1533">
      <c r="A1533" s="5">
        <v>169099.0</v>
      </c>
      <c r="B1533" s="4" t="s">
        <v>2412</v>
      </c>
      <c r="C1533" s="5">
        <v>2023.0</v>
      </c>
      <c r="D1533" s="5">
        <v>307.0</v>
      </c>
      <c r="E1533" s="5">
        <v>13.0</v>
      </c>
    </row>
    <row r="1534">
      <c r="A1534" s="5">
        <v>169187.0</v>
      </c>
      <c r="B1534" s="4" t="s">
        <v>2413</v>
      </c>
      <c r="C1534" s="5">
        <v>2023.0</v>
      </c>
      <c r="D1534" s="5">
        <v>103.0</v>
      </c>
      <c r="E1534" s="5">
        <v>13.0</v>
      </c>
    </row>
    <row r="1535">
      <c r="A1535" s="5">
        <v>169220.0</v>
      </c>
      <c r="B1535" s="4" t="s">
        <v>2414</v>
      </c>
      <c r="C1535" s="5">
        <v>2023.0</v>
      </c>
      <c r="D1535" s="5">
        <v>176.0</v>
      </c>
      <c r="E1535" s="5">
        <v>20.0</v>
      </c>
    </row>
    <row r="1536">
      <c r="A1536" s="5">
        <v>169248.0</v>
      </c>
      <c r="B1536" s="4" t="s">
        <v>2415</v>
      </c>
      <c r="C1536" s="5">
        <v>2023.0</v>
      </c>
      <c r="D1536" s="5">
        <v>14399.0</v>
      </c>
      <c r="E1536" s="5">
        <v>728.0</v>
      </c>
    </row>
    <row r="1537">
      <c r="A1537" s="5">
        <v>169275.0</v>
      </c>
      <c r="B1537" s="4" t="s">
        <v>2416</v>
      </c>
      <c r="C1537" s="5">
        <v>2023.0</v>
      </c>
      <c r="D1537" s="5">
        <v>6482.0</v>
      </c>
      <c r="E1537" s="5">
        <v>189.0</v>
      </c>
    </row>
    <row r="1538">
      <c r="A1538" s="5">
        <v>169284.0</v>
      </c>
      <c r="B1538" s="4" t="s">
        <v>2417</v>
      </c>
      <c r="C1538" s="5">
        <v>2023.0</v>
      </c>
      <c r="D1538" s="5">
        <v>285.0</v>
      </c>
      <c r="E1538" s="5">
        <v>12.0</v>
      </c>
    </row>
    <row r="1539">
      <c r="A1539" s="5">
        <v>169327.0</v>
      </c>
      <c r="B1539" s="4" t="s">
        <v>2418</v>
      </c>
      <c r="C1539" s="5">
        <v>2023.0</v>
      </c>
      <c r="D1539" s="5">
        <v>1040.0</v>
      </c>
      <c r="E1539" s="5">
        <v>41.0</v>
      </c>
    </row>
    <row r="1540">
      <c r="A1540" s="5">
        <v>169363.0</v>
      </c>
      <c r="B1540" s="4" t="s">
        <v>2419</v>
      </c>
      <c r="C1540" s="5">
        <v>2023.0</v>
      </c>
      <c r="D1540" s="5">
        <v>1351.0</v>
      </c>
      <c r="E1540" s="5">
        <v>93.0</v>
      </c>
    </row>
    <row r="1541">
      <c r="A1541" s="5">
        <v>169424.0</v>
      </c>
      <c r="B1541" s="4" t="s">
        <v>2420</v>
      </c>
      <c r="C1541" s="5">
        <v>2023.0</v>
      </c>
      <c r="D1541" s="5">
        <v>119.0</v>
      </c>
      <c r="E1541" s="5">
        <v>12.0</v>
      </c>
    </row>
    <row r="1542">
      <c r="A1542" s="5">
        <v>169442.0</v>
      </c>
      <c r="B1542" s="4" t="s">
        <v>2421</v>
      </c>
      <c r="C1542" s="5">
        <v>2023.0</v>
      </c>
      <c r="D1542" s="5">
        <v>1459.0</v>
      </c>
      <c r="E1542" s="5">
        <v>137.0</v>
      </c>
    </row>
    <row r="1543">
      <c r="A1543" s="5">
        <v>169479.0</v>
      </c>
      <c r="B1543" s="4" t="s">
        <v>2422</v>
      </c>
      <c r="C1543" s="5">
        <v>2023.0</v>
      </c>
      <c r="D1543" s="5">
        <v>4848.0</v>
      </c>
      <c r="E1543" s="5">
        <v>153.0</v>
      </c>
    </row>
    <row r="1544">
      <c r="A1544" s="5">
        <v>169503.0</v>
      </c>
      <c r="B1544" s="4" t="s">
        <v>2423</v>
      </c>
      <c r="C1544" s="5">
        <v>2023.0</v>
      </c>
      <c r="D1544" s="5">
        <v>263.0</v>
      </c>
      <c r="E1544" s="5">
        <v>11.0</v>
      </c>
    </row>
    <row r="1545">
      <c r="A1545" s="5">
        <v>169521.0</v>
      </c>
      <c r="B1545" s="4" t="s">
        <v>325</v>
      </c>
      <c r="C1545" s="5">
        <v>2023.0</v>
      </c>
      <c r="D1545" s="5">
        <v>7646.0</v>
      </c>
      <c r="E1545" s="5">
        <v>264.0</v>
      </c>
    </row>
    <row r="1546">
      <c r="A1546" s="5">
        <v>169576.0</v>
      </c>
      <c r="B1546" s="4" t="s">
        <v>2424</v>
      </c>
      <c r="C1546" s="5">
        <v>2023.0</v>
      </c>
      <c r="D1546" s="5">
        <v>141.0</v>
      </c>
      <c r="E1546" s="5">
        <v>1.0</v>
      </c>
    </row>
    <row r="1547">
      <c r="A1547" s="5">
        <v>169655.0</v>
      </c>
      <c r="B1547" s="4" t="s">
        <v>2425</v>
      </c>
      <c r="C1547" s="5">
        <v>2023.0</v>
      </c>
      <c r="D1547" s="5">
        <v>1645.0</v>
      </c>
      <c r="E1547" s="5">
        <v>63.0</v>
      </c>
    </row>
    <row r="1548">
      <c r="A1548" s="5">
        <v>169716.0</v>
      </c>
      <c r="B1548" s="4" t="s">
        <v>947</v>
      </c>
      <c r="C1548" s="5">
        <v>2023.0</v>
      </c>
      <c r="D1548" s="5">
        <v>5528.0</v>
      </c>
      <c r="E1548" s="5">
        <v>417.0</v>
      </c>
    </row>
    <row r="1549">
      <c r="A1549" s="5">
        <v>169761.0</v>
      </c>
      <c r="B1549" s="4" t="s">
        <v>2426</v>
      </c>
      <c r="C1549" s="5">
        <v>2023.0</v>
      </c>
      <c r="D1549" s="5">
        <v>547.0</v>
      </c>
      <c r="E1549" s="5">
        <v>44.0</v>
      </c>
    </row>
    <row r="1550">
      <c r="A1550" s="5">
        <v>169798.0</v>
      </c>
      <c r="B1550" s="4" t="s">
        <v>2427</v>
      </c>
      <c r="C1550" s="5">
        <v>2023.0</v>
      </c>
      <c r="D1550" s="5">
        <v>13324.0</v>
      </c>
      <c r="E1550" s="5">
        <v>718.0</v>
      </c>
    </row>
    <row r="1551">
      <c r="A1551" s="5">
        <v>169813.0</v>
      </c>
      <c r="B1551" s="4" t="s">
        <v>2428</v>
      </c>
      <c r="C1551" s="5">
        <v>2023.0</v>
      </c>
      <c r="D1551" s="5">
        <v>48.0</v>
      </c>
      <c r="E1551" s="5">
        <v>3.0</v>
      </c>
    </row>
    <row r="1552">
      <c r="A1552" s="5">
        <v>169910.0</v>
      </c>
      <c r="B1552" s="4" t="s">
        <v>2429</v>
      </c>
      <c r="C1552" s="5">
        <v>2023.0</v>
      </c>
      <c r="D1552" s="5">
        <v>9918.0</v>
      </c>
      <c r="E1552" s="5">
        <v>539.0</v>
      </c>
    </row>
    <row r="1553">
      <c r="A1553" s="5">
        <v>169974.0</v>
      </c>
      <c r="B1553" s="4" t="s">
        <v>2430</v>
      </c>
      <c r="C1553" s="5">
        <v>2023.0</v>
      </c>
      <c r="D1553" s="5">
        <v>1215.0</v>
      </c>
      <c r="E1553" s="5">
        <v>29.0</v>
      </c>
    </row>
    <row r="1554">
      <c r="A1554" s="5">
        <v>169983.0</v>
      </c>
      <c r="B1554" s="4" t="s">
        <v>2431</v>
      </c>
      <c r="C1554" s="5">
        <v>2023.0</v>
      </c>
      <c r="D1554" s="5">
        <v>1605.0</v>
      </c>
      <c r="E1554" s="5">
        <v>100.0</v>
      </c>
    </row>
    <row r="1555">
      <c r="A1555" s="5">
        <v>169992.0</v>
      </c>
      <c r="B1555" s="4" t="s">
        <v>2432</v>
      </c>
      <c r="C1555" s="5">
        <v>2023.0</v>
      </c>
      <c r="D1555" s="5">
        <v>844.0</v>
      </c>
      <c r="E1555" s="5">
        <v>36.0</v>
      </c>
    </row>
    <row r="1556">
      <c r="A1556" s="5">
        <v>170000.0</v>
      </c>
      <c r="B1556" s="4" t="s">
        <v>2433</v>
      </c>
      <c r="C1556" s="5">
        <v>2023.0</v>
      </c>
      <c r="D1556" s="5">
        <v>954.0</v>
      </c>
      <c r="E1556" s="5">
        <v>53.0</v>
      </c>
    </row>
    <row r="1557">
      <c r="A1557" s="5">
        <v>170037.0</v>
      </c>
      <c r="B1557" s="4" t="s">
        <v>2434</v>
      </c>
      <c r="C1557" s="5">
        <v>2023.0</v>
      </c>
      <c r="D1557" s="5">
        <v>1735.0</v>
      </c>
      <c r="E1557" s="5">
        <v>86.0</v>
      </c>
    </row>
    <row r="1558">
      <c r="A1558" s="5">
        <v>170055.0</v>
      </c>
      <c r="B1558" s="4" t="s">
        <v>2435</v>
      </c>
      <c r="C1558" s="5">
        <v>2023.0</v>
      </c>
      <c r="D1558" s="5">
        <v>12142.0</v>
      </c>
      <c r="E1558" s="5">
        <v>322.0</v>
      </c>
    </row>
    <row r="1559">
      <c r="A1559" s="5">
        <v>170082.0</v>
      </c>
      <c r="B1559" s="4" t="s">
        <v>601</v>
      </c>
      <c r="C1559" s="5">
        <v>2023.0</v>
      </c>
      <c r="D1559" s="5">
        <v>22269.0</v>
      </c>
      <c r="E1559" s="5">
        <v>1349.0</v>
      </c>
    </row>
    <row r="1560">
      <c r="A1560" s="5">
        <v>170091.0</v>
      </c>
      <c r="B1560" s="4" t="s">
        <v>2436</v>
      </c>
      <c r="C1560" s="5">
        <v>2023.0</v>
      </c>
      <c r="D1560" s="5">
        <v>130.0</v>
      </c>
      <c r="E1560" s="5">
        <v>13.0</v>
      </c>
    </row>
    <row r="1561">
      <c r="A1561" s="5">
        <v>170240.0</v>
      </c>
      <c r="B1561" s="4" t="s">
        <v>2437</v>
      </c>
      <c r="C1561" s="5">
        <v>2023.0</v>
      </c>
      <c r="D1561" s="5">
        <v>11239.0</v>
      </c>
      <c r="E1561" s="5">
        <v>284.0</v>
      </c>
    </row>
    <row r="1562">
      <c r="A1562" s="5">
        <v>170286.0</v>
      </c>
      <c r="B1562" s="4" t="s">
        <v>2438</v>
      </c>
      <c r="C1562" s="5">
        <v>2023.0</v>
      </c>
      <c r="D1562" s="5">
        <v>1823.0</v>
      </c>
      <c r="E1562" s="5">
        <v>189.0</v>
      </c>
    </row>
    <row r="1563">
      <c r="A1563" s="5">
        <v>170301.0</v>
      </c>
      <c r="B1563" s="4" t="s">
        <v>2439</v>
      </c>
      <c r="C1563" s="5">
        <v>2023.0</v>
      </c>
      <c r="D1563" s="5">
        <v>3368.0</v>
      </c>
      <c r="E1563" s="5">
        <v>295.0</v>
      </c>
    </row>
    <row r="1564">
      <c r="A1564" s="5">
        <v>170444.0</v>
      </c>
      <c r="B1564" s="4" t="s">
        <v>2440</v>
      </c>
      <c r="C1564" s="5">
        <v>2023.0</v>
      </c>
      <c r="D1564" s="5">
        <v>4975.0</v>
      </c>
      <c r="E1564" s="5">
        <v>65.0</v>
      </c>
    </row>
    <row r="1565">
      <c r="A1565" s="5">
        <v>170532.0</v>
      </c>
      <c r="B1565" s="4" t="s">
        <v>349</v>
      </c>
      <c r="C1565" s="5">
        <v>2023.0</v>
      </c>
      <c r="D1565" s="5">
        <v>1196.0</v>
      </c>
      <c r="E1565" s="5">
        <v>123.0</v>
      </c>
    </row>
    <row r="1566">
      <c r="A1566" s="5">
        <v>170541.0</v>
      </c>
      <c r="B1566" s="4" t="s">
        <v>2441</v>
      </c>
      <c r="C1566" s="5">
        <v>2023.0</v>
      </c>
      <c r="D1566" s="5">
        <v>6320.0</v>
      </c>
      <c r="E1566" s="5">
        <v>237.0</v>
      </c>
    </row>
    <row r="1567">
      <c r="A1567" s="5">
        <v>170550.0</v>
      </c>
      <c r="B1567" s="4" t="s">
        <v>2442</v>
      </c>
      <c r="C1567" s="5">
        <v>2023.0</v>
      </c>
      <c r="D1567" s="5">
        <v>3734.0</v>
      </c>
      <c r="E1567" s="5">
        <v>202.0</v>
      </c>
    </row>
    <row r="1568">
      <c r="A1568" s="5">
        <v>170587.0</v>
      </c>
      <c r="B1568" s="4" t="s">
        <v>2443</v>
      </c>
      <c r="C1568" s="5">
        <v>2023.0</v>
      </c>
      <c r="D1568" s="5">
        <v>1538.0</v>
      </c>
      <c r="E1568" s="5">
        <v>25.0</v>
      </c>
    </row>
    <row r="1569">
      <c r="A1569" s="5">
        <v>170611.0</v>
      </c>
      <c r="B1569" s="4" t="s">
        <v>2444</v>
      </c>
      <c r="C1569" s="5">
        <v>2023.0</v>
      </c>
      <c r="D1569" s="5">
        <v>100.0</v>
      </c>
      <c r="E1569" s="5">
        <v>8.0</v>
      </c>
    </row>
    <row r="1570">
      <c r="A1570" s="5">
        <v>170620.0</v>
      </c>
      <c r="B1570" s="4" t="s">
        <v>2445</v>
      </c>
      <c r="C1570" s="5">
        <v>2023.0</v>
      </c>
      <c r="D1570" s="5">
        <v>2904.0</v>
      </c>
      <c r="E1570" s="5">
        <v>54.0</v>
      </c>
    </row>
    <row r="1571">
      <c r="A1571" s="5">
        <v>170639.0</v>
      </c>
      <c r="B1571" s="4" t="s">
        <v>2446</v>
      </c>
      <c r="C1571" s="5">
        <v>2023.0</v>
      </c>
      <c r="D1571" s="5">
        <v>1669.0</v>
      </c>
      <c r="E1571" s="5">
        <v>104.0</v>
      </c>
    </row>
    <row r="1572">
      <c r="A1572" s="5">
        <v>170657.0</v>
      </c>
      <c r="B1572" s="4" t="s">
        <v>2447</v>
      </c>
      <c r="C1572" s="5">
        <v>2023.0</v>
      </c>
      <c r="D1572" s="5">
        <v>9207.0</v>
      </c>
      <c r="E1572" s="5">
        <v>416.0</v>
      </c>
    </row>
    <row r="1573">
      <c r="A1573" s="5">
        <v>170675.0</v>
      </c>
      <c r="B1573" s="4" t="s">
        <v>2448</v>
      </c>
      <c r="C1573" s="5">
        <v>2023.0</v>
      </c>
      <c r="D1573" s="5">
        <v>3260.0</v>
      </c>
      <c r="E1573" s="5">
        <v>194.0</v>
      </c>
    </row>
    <row r="1574">
      <c r="A1574" s="5">
        <v>170736.0</v>
      </c>
      <c r="B1574" s="4" t="s">
        <v>2449</v>
      </c>
      <c r="C1574" s="5">
        <v>2023.0</v>
      </c>
      <c r="D1574" s="5">
        <v>35.0</v>
      </c>
      <c r="E1574" s="5">
        <v>2.0</v>
      </c>
    </row>
    <row r="1575">
      <c r="A1575" s="5">
        <v>170790.0</v>
      </c>
      <c r="B1575" s="4" t="s">
        <v>2450</v>
      </c>
      <c r="C1575" s="5">
        <v>2023.0</v>
      </c>
      <c r="D1575" s="5">
        <v>15983.0</v>
      </c>
      <c r="E1575" s="5">
        <v>348.0</v>
      </c>
    </row>
    <row r="1576">
      <c r="A1576" s="5">
        <v>170806.0</v>
      </c>
      <c r="B1576" s="4" t="s">
        <v>2451</v>
      </c>
      <c r="C1576" s="5">
        <v>2023.0</v>
      </c>
      <c r="D1576" s="5">
        <v>2054.0</v>
      </c>
      <c r="E1576" s="5">
        <v>140.0</v>
      </c>
    </row>
    <row r="1577">
      <c r="A1577" s="5">
        <v>170967.0</v>
      </c>
      <c r="B1577" s="4" t="s">
        <v>2452</v>
      </c>
      <c r="C1577" s="5">
        <v>2023.0</v>
      </c>
      <c r="D1577" s="5">
        <v>1173.0</v>
      </c>
      <c r="E1577" s="5">
        <v>73.0</v>
      </c>
    </row>
    <row r="1578">
      <c r="A1578" s="5">
        <v>170976.0</v>
      </c>
      <c r="B1578" s="4" t="s">
        <v>2453</v>
      </c>
      <c r="C1578" s="5">
        <v>2023.0</v>
      </c>
      <c r="D1578" s="5">
        <v>52065.0</v>
      </c>
      <c r="E1578" s="5">
        <v>7667.0</v>
      </c>
    </row>
    <row r="1579">
      <c r="A1579" s="5">
        <v>171012.0</v>
      </c>
      <c r="B1579" s="4" t="s">
        <v>2454</v>
      </c>
      <c r="C1579" s="5">
        <v>2023.0</v>
      </c>
      <c r="D1579" s="5">
        <v>82.0</v>
      </c>
      <c r="E1579" s="5">
        <v>2.0</v>
      </c>
    </row>
    <row r="1580">
      <c r="A1580" s="5">
        <v>171100.0</v>
      </c>
      <c r="B1580" s="4" t="s">
        <v>371</v>
      </c>
      <c r="C1580" s="5">
        <v>2023.0</v>
      </c>
      <c r="D1580" s="5">
        <v>51316.0</v>
      </c>
      <c r="E1580" s="5">
        <v>3203.0</v>
      </c>
    </row>
    <row r="1581">
      <c r="A1581" s="5">
        <v>171128.0</v>
      </c>
      <c r="B1581" s="4" t="s">
        <v>2455</v>
      </c>
      <c r="C1581" s="5">
        <v>2023.0</v>
      </c>
      <c r="D1581" s="5">
        <v>7313.0</v>
      </c>
      <c r="E1581" s="5">
        <v>419.0</v>
      </c>
    </row>
    <row r="1582">
      <c r="A1582" s="5">
        <v>171137.0</v>
      </c>
      <c r="B1582" s="4" t="s">
        <v>359</v>
      </c>
      <c r="C1582" s="5">
        <v>2023.0</v>
      </c>
      <c r="D1582" s="5">
        <v>8035.0</v>
      </c>
      <c r="E1582" s="5">
        <v>390.0</v>
      </c>
    </row>
    <row r="1583">
      <c r="A1583" s="5">
        <v>171146.0</v>
      </c>
      <c r="B1583" s="4" t="s">
        <v>2456</v>
      </c>
      <c r="C1583" s="5">
        <v>2023.0</v>
      </c>
      <c r="D1583" s="5">
        <v>6130.0</v>
      </c>
      <c r="E1583" s="5">
        <v>321.0</v>
      </c>
    </row>
    <row r="1584">
      <c r="A1584" s="5">
        <v>171155.0</v>
      </c>
      <c r="B1584" s="4" t="s">
        <v>2457</v>
      </c>
      <c r="C1584" s="5">
        <v>2023.0</v>
      </c>
      <c r="D1584" s="5">
        <v>3416.0</v>
      </c>
      <c r="E1584" s="5">
        <v>68.0</v>
      </c>
    </row>
    <row r="1585">
      <c r="A1585" s="5">
        <v>171225.0</v>
      </c>
      <c r="B1585" s="4" t="s">
        <v>2458</v>
      </c>
      <c r="C1585" s="5">
        <v>2023.0</v>
      </c>
      <c r="D1585" s="5">
        <v>2250.0</v>
      </c>
      <c r="E1585" s="5">
        <v>71.0</v>
      </c>
    </row>
    <row r="1586">
      <c r="A1586" s="5">
        <v>171234.0</v>
      </c>
      <c r="B1586" s="4" t="s">
        <v>2459</v>
      </c>
      <c r="C1586" s="5">
        <v>2023.0</v>
      </c>
      <c r="D1586" s="5">
        <v>1587.0</v>
      </c>
      <c r="E1586" s="5">
        <v>36.0</v>
      </c>
    </row>
    <row r="1587">
      <c r="A1587" s="5">
        <v>171304.0</v>
      </c>
      <c r="B1587" s="4" t="s">
        <v>2460</v>
      </c>
      <c r="C1587" s="5">
        <v>2023.0</v>
      </c>
      <c r="D1587" s="5">
        <v>3518.0</v>
      </c>
      <c r="E1587" s="5">
        <v>137.0</v>
      </c>
    </row>
    <row r="1588">
      <c r="A1588" s="5">
        <v>171395.0</v>
      </c>
      <c r="B1588" s="4" t="s">
        <v>2461</v>
      </c>
      <c r="C1588" s="5">
        <v>2023.0</v>
      </c>
      <c r="D1588" s="5">
        <v>1540.0</v>
      </c>
      <c r="E1588" s="5">
        <v>36.0</v>
      </c>
    </row>
    <row r="1589">
      <c r="A1589" s="5">
        <v>171456.0</v>
      </c>
      <c r="B1589" s="4" t="s">
        <v>2462</v>
      </c>
      <c r="C1589" s="5">
        <v>2023.0</v>
      </c>
      <c r="D1589" s="5">
        <v>7197.0</v>
      </c>
      <c r="E1589" s="5">
        <v>359.0</v>
      </c>
    </row>
    <row r="1590">
      <c r="A1590" s="5">
        <v>171483.0</v>
      </c>
      <c r="B1590" s="4" t="s">
        <v>2463</v>
      </c>
      <c r="C1590" s="5">
        <v>2023.0</v>
      </c>
      <c r="D1590" s="5">
        <v>3146.0</v>
      </c>
      <c r="E1590" s="5">
        <v>142.0</v>
      </c>
    </row>
    <row r="1591">
      <c r="A1591" s="5">
        <v>171492.0</v>
      </c>
      <c r="B1591" s="4" t="s">
        <v>2464</v>
      </c>
      <c r="C1591" s="5">
        <v>2023.0</v>
      </c>
      <c r="D1591" s="5">
        <v>2360.0</v>
      </c>
      <c r="E1591" s="5">
        <v>116.0</v>
      </c>
    </row>
    <row r="1592">
      <c r="A1592" s="5">
        <v>171535.0</v>
      </c>
      <c r="B1592" s="4" t="s">
        <v>2465</v>
      </c>
      <c r="C1592" s="5">
        <v>2023.0</v>
      </c>
      <c r="D1592" s="5">
        <v>13831.0</v>
      </c>
      <c r="E1592" s="5">
        <v>315.0</v>
      </c>
    </row>
    <row r="1593">
      <c r="A1593" s="5">
        <v>171571.0</v>
      </c>
      <c r="B1593" s="4" t="s">
        <v>754</v>
      </c>
      <c r="C1593" s="5">
        <v>2023.0</v>
      </c>
      <c r="D1593" s="5">
        <v>15922.0</v>
      </c>
      <c r="E1593" s="5">
        <v>786.0</v>
      </c>
    </row>
    <row r="1594">
      <c r="A1594" s="5">
        <v>171599.0</v>
      </c>
      <c r="B1594" s="4" t="s">
        <v>2466</v>
      </c>
      <c r="C1594" s="5">
        <v>2023.0</v>
      </c>
      <c r="D1594" s="5">
        <v>973.0</v>
      </c>
      <c r="E1594" s="5">
        <v>59.0</v>
      </c>
    </row>
    <row r="1595">
      <c r="A1595" s="5">
        <v>171775.0</v>
      </c>
      <c r="B1595" s="4" t="s">
        <v>2467</v>
      </c>
      <c r="C1595" s="5">
        <v>2023.0</v>
      </c>
      <c r="D1595" s="5">
        <v>52.0</v>
      </c>
      <c r="E1595" s="5">
        <v>2.0</v>
      </c>
    </row>
    <row r="1596">
      <c r="A1596" s="5">
        <v>171881.0</v>
      </c>
      <c r="B1596" s="4" t="s">
        <v>2468</v>
      </c>
      <c r="C1596" s="5">
        <v>2023.0</v>
      </c>
      <c r="D1596" s="5">
        <v>153.0</v>
      </c>
      <c r="E1596" s="5">
        <v>11.0</v>
      </c>
    </row>
    <row r="1597">
      <c r="A1597" s="5">
        <v>171988.0</v>
      </c>
      <c r="B1597" s="4" t="s">
        <v>2469</v>
      </c>
      <c r="C1597" s="5">
        <v>2023.0</v>
      </c>
      <c r="D1597" s="5">
        <v>96.0</v>
      </c>
      <c r="E1597" s="5">
        <v>3.0</v>
      </c>
    </row>
    <row r="1598">
      <c r="A1598" s="5">
        <v>171997.0</v>
      </c>
      <c r="B1598" s="4" t="s">
        <v>2470</v>
      </c>
      <c r="C1598" s="5">
        <v>2023.0</v>
      </c>
      <c r="D1598" s="5">
        <v>153.0</v>
      </c>
      <c r="E1598" s="5">
        <v>6.0</v>
      </c>
    </row>
    <row r="1599">
      <c r="A1599" s="5">
        <v>172015.0</v>
      </c>
      <c r="B1599" s="4" t="s">
        <v>2471</v>
      </c>
      <c r="C1599" s="5">
        <v>2023.0</v>
      </c>
      <c r="D1599" s="5">
        <v>87.0</v>
      </c>
      <c r="E1599" s="5">
        <v>5.0</v>
      </c>
    </row>
    <row r="1600">
      <c r="A1600" s="5">
        <v>172033.0</v>
      </c>
      <c r="B1600" s="4" t="s">
        <v>2472</v>
      </c>
      <c r="C1600" s="5">
        <v>2023.0</v>
      </c>
      <c r="D1600" s="5">
        <v>357.0</v>
      </c>
      <c r="E1600" s="5">
        <v>25.0</v>
      </c>
    </row>
    <row r="1601">
      <c r="A1601" s="5">
        <v>172051.0</v>
      </c>
      <c r="B1601" s="4" t="s">
        <v>2473</v>
      </c>
      <c r="C1601" s="5">
        <v>2023.0</v>
      </c>
      <c r="D1601" s="5">
        <v>6889.0</v>
      </c>
      <c r="E1601" s="5">
        <v>354.0</v>
      </c>
    </row>
    <row r="1602">
      <c r="A1602" s="5">
        <v>172200.0</v>
      </c>
      <c r="B1602" s="4" t="s">
        <v>2474</v>
      </c>
      <c r="C1602" s="5">
        <v>2023.0</v>
      </c>
      <c r="D1602" s="5">
        <v>7596.0</v>
      </c>
      <c r="E1602" s="5">
        <v>181.0</v>
      </c>
    </row>
    <row r="1603">
      <c r="A1603" s="5">
        <v>172264.0</v>
      </c>
      <c r="B1603" s="4" t="s">
        <v>725</v>
      </c>
      <c r="C1603" s="5">
        <v>2023.0</v>
      </c>
      <c r="D1603" s="5">
        <v>1832.0</v>
      </c>
      <c r="E1603" s="5">
        <v>95.0</v>
      </c>
    </row>
    <row r="1604">
      <c r="A1604" s="5">
        <v>172291.0</v>
      </c>
      <c r="B1604" s="4" t="s">
        <v>2475</v>
      </c>
      <c r="C1604" s="5">
        <v>2023.0</v>
      </c>
      <c r="D1604" s="5">
        <v>3105.0</v>
      </c>
      <c r="E1604" s="5">
        <v>110.0</v>
      </c>
    </row>
    <row r="1605">
      <c r="A1605" s="5">
        <v>172307.0</v>
      </c>
      <c r="B1605" s="4" t="s">
        <v>2476</v>
      </c>
      <c r="C1605" s="5">
        <v>2023.0</v>
      </c>
      <c r="D1605" s="5">
        <v>1953.0</v>
      </c>
      <c r="E1605" s="5">
        <v>74.0</v>
      </c>
    </row>
    <row r="1606">
      <c r="A1606" s="5">
        <v>172334.0</v>
      </c>
      <c r="B1606" s="4" t="s">
        <v>2477</v>
      </c>
      <c r="C1606" s="5">
        <v>2023.0</v>
      </c>
      <c r="D1606" s="5">
        <v>2390.0</v>
      </c>
      <c r="E1606" s="5">
        <v>134.0</v>
      </c>
    </row>
    <row r="1607">
      <c r="A1607" s="5">
        <v>172422.0</v>
      </c>
      <c r="B1607" s="4" t="s">
        <v>2478</v>
      </c>
      <c r="C1607" s="5">
        <v>2023.0</v>
      </c>
      <c r="D1607" s="5">
        <v>118.0</v>
      </c>
      <c r="E1607" s="5">
        <v>23.0</v>
      </c>
    </row>
    <row r="1608">
      <c r="A1608" s="5">
        <v>172440.0</v>
      </c>
      <c r="B1608" s="4" t="s">
        <v>2479</v>
      </c>
      <c r="C1608" s="5">
        <v>2023.0</v>
      </c>
      <c r="D1608" s="4"/>
      <c r="E1608" s="4"/>
    </row>
    <row r="1609">
      <c r="A1609" s="5">
        <v>172477.0</v>
      </c>
      <c r="B1609" s="4" t="s">
        <v>2480</v>
      </c>
      <c r="C1609" s="5">
        <v>2023.0</v>
      </c>
      <c r="D1609" s="5">
        <v>451.0</v>
      </c>
      <c r="E1609" s="5">
        <v>40.0</v>
      </c>
    </row>
    <row r="1610">
      <c r="A1610" s="5">
        <v>172495.0</v>
      </c>
      <c r="B1610" s="4" t="s">
        <v>2481</v>
      </c>
      <c r="C1610" s="5">
        <v>2023.0</v>
      </c>
      <c r="D1610" s="5">
        <v>269.0</v>
      </c>
      <c r="E1610" s="5">
        <v>15.0</v>
      </c>
    </row>
    <row r="1611">
      <c r="A1611" s="5">
        <v>172608.0</v>
      </c>
      <c r="B1611" s="4" t="s">
        <v>2482</v>
      </c>
      <c r="C1611" s="5">
        <v>2023.0</v>
      </c>
      <c r="D1611" s="5">
        <v>1134.0</v>
      </c>
      <c r="E1611" s="5">
        <v>48.0</v>
      </c>
    </row>
    <row r="1612">
      <c r="A1612" s="5">
        <v>172617.0</v>
      </c>
      <c r="B1612" s="4" t="s">
        <v>2483</v>
      </c>
      <c r="C1612" s="5">
        <v>2023.0</v>
      </c>
      <c r="D1612" s="5">
        <v>10756.0</v>
      </c>
      <c r="E1612" s="5">
        <v>311.0</v>
      </c>
    </row>
    <row r="1613">
      <c r="A1613" s="5">
        <v>172635.0</v>
      </c>
      <c r="B1613" s="4" t="s">
        <v>2484</v>
      </c>
      <c r="C1613" s="5">
        <v>2023.0</v>
      </c>
      <c r="D1613" s="5">
        <v>12554.0</v>
      </c>
      <c r="E1613" s="5">
        <v>209.0</v>
      </c>
    </row>
    <row r="1614">
      <c r="A1614" s="5">
        <v>172644.0</v>
      </c>
      <c r="B1614" s="4" t="s">
        <v>275</v>
      </c>
      <c r="C1614" s="5">
        <v>2023.0</v>
      </c>
      <c r="D1614" s="5">
        <v>23553.0</v>
      </c>
      <c r="E1614" s="5">
        <v>1779.0</v>
      </c>
    </row>
    <row r="1615">
      <c r="A1615" s="5">
        <v>172671.0</v>
      </c>
      <c r="B1615" s="4" t="s">
        <v>2485</v>
      </c>
      <c r="C1615" s="5">
        <v>2023.0</v>
      </c>
      <c r="D1615" s="5">
        <v>1028.0</v>
      </c>
      <c r="E1615" s="5">
        <v>30.0</v>
      </c>
    </row>
    <row r="1616">
      <c r="A1616" s="5">
        <v>172680.0</v>
      </c>
      <c r="B1616" s="4" t="s">
        <v>2486</v>
      </c>
      <c r="C1616" s="5">
        <v>2023.0</v>
      </c>
      <c r="D1616" s="5">
        <v>84.0</v>
      </c>
      <c r="E1616" s="5">
        <v>6.0</v>
      </c>
    </row>
    <row r="1617">
      <c r="A1617" s="5">
        <v>172699.0</v>
      </c>
      <c r="B1617" s="4" t="s">
        <v>672</v>
      </c>
      <c r="C1617" s="5">
        <v>2023.0</v>
      </c>
      <c r="D1617" s="5">
        <v>16693.0</v>
      </c>
      <c r="E1617" s="5">
        <v>892.0</v>
      </c>
    </row>
    <row r="1618">
      <c r="A1618" s="5">
        <v>172705.0</v>
      </c>
      <c r="B1618" s="4" t="s">
        <v>2487</v>
      </c>
      <c r="C1618" s="5">
        <v>2023.0</v>
      </c>
      <c r="D1618" s="5">
        <v>424.0</v>
      </c>
      <c r="E1618" s="5">
        <v>19.0</v>
      </c>
    </row>
    <row r="1619">
      <c r="A1619" s="5">
        <v>172866.0</v>
      </c>
      <c r="B1619" s="4" t="s">
        <v>2488</v>
      </c>
      <c r="C1619" s="5">
        <v>2023.0</v>
      </c>
      <c r="D1619" s="5">
        <v>118.0</v>
      </c>
      <c r="E1619" s="5">
        <v>9.0</v>
      </c>
    </row>
    <row r="1620">
      <c r="A1620" s="5">
        <v>172918.0</v>
      </c>
      <c r="B1620" s="4" t="s">
        <v>2489</v>
      </c>
      <c r="C1620" s="5">
        <v>2023.0</v>
      </c>
      <c r="D1620" s="5">
        <v>3038.0</v>
      </c>
      <c r="E1620" s="5">
        <v>77.0</v>
      </c>
    </row>
    <row r="1621">
      <c r="A1621" s="5">
        <v>172954.0</v>
      </c>
      <c r="B1621" s="4" t="s">
        <v>2490</v>
      </c>
      <c r="C1621" s="5">
        <v>2023.0</v>
      </c>
      <c r="D1621" s="5">
        <v>1822.0</v>
      </c>
      <c r="E1621" s="5">
        <v>66.0</v>
      </c>
    </row>
    <row r="1622">
      <c r="A1622" s="5">
        <v>172963.0</v>
      </c>
      <c r="B1622" s="4" t="s">
        <v>2491</v>
      </c>
      <c r="C1622" s="5">
        <v>2023.0</v>
      </c>
      <c r="D1622" s="5">
        <v>7843.0</v>
      </c>
      <c r="E1622" s="5">
        <v>161.0</v>
      </c>
    </row>
    <row r="1623">
      <c r="A1623" s="5">
        <v>173045.0</v>
      </c>
      <c r="B1623" s="4" t="s">
        <v>785</v>
      </c>
      <c r="C1623" s="5">
        <v>2023.0</v>
      </c>
      <c r="D1623" s="5">
        <v>3161.0</v>
      </c>
      <c r="E1623" s="5">
        <v>215.0</v>
      </c>
    </row>
    <row r="1624">
      <c r="A1624" s="5">
        <v>173063.0</v>
      </c>
      <c r="B1624" s="4" t="s">
        <v>2492</v>
      </c>
      <c r="C1624" s="5">
        <v>2023.0</v>
      </c>
      <c r="D1624" s="5">
        <v>3591.0</v>
      </c>
      <c r="E1624" s="5">
        <v>83.0</v>
      </c>
    </row>
    <row r="1625">
      <c r="A1625" s="5">
        <v>173115.0</v>
      </c>
      <c r="B1625" s="4" t="s">
        <v>2493</v>
      </c>
      <c r="C1625" s="5">
        <v>2023.0</v>
      </c>
      <c r="D1625" s="5">
        <v>901.0</v>
      </c>
      <c r="E1625" s="5">
        <v>28.0</v>
      </c>
    </row>
    <row r="1626">
      <c r="A1626" s="5">
        <v>173124.0</v>
      </c>
      <c r="B1626" s="4" t="s">
        <v>2494</v>
      </c>
      <c r="C1626" s="5">
        <v>2023.0</v>
      </c>
      <c r="D1626" s="5">
        <v>3926.0</v>
      </c>
      <c r="E1626" s="5">
        <v>177.0</v>
      </c>
    </row>
    <row r="1627">
      <c r="A1627" s="5">
        <v>173142.0</v>
      </c>
      <c r="B1627" s="4" t="s">
        <v>2495</v>
      </c>
      <c r="C1627" s="5">
        <v>2023.0</v>
      </c>
      <c r="D1627" s="5">
        <v>902.0</v>
      </c>
      <c r="E1627" s="5">
        <v>53.0</v>
      </c>
    </row>
    <row r="1628">
      <c r="A1628" s="5">
        <v>173160.0</v>
      </c>
      <c r="B1628" s="4" t="s">
        <v>1983</v>
      </c>
      <c r="C1628" s="5">
        <v>2023.0</v>
      </c>
      <c r="D1628" s="5">
        <v>3521.0</v>
      </c>
      <c r="E1628" s="5">
        <v>226.0</v>
      </c>
    </row>
    <row r="1629">
      <c r="A1629" s="5">
        <v>173203.0</v>
      </c>
      <c r="B1629" s="4" t="s">
        <v>2496</v>
      </c>
      <c r="C1629" s="5">
        <v>2023.0</v>
      </c>
      <c r="D1629" s="5">
        <v>4532.0</v>
      </c>
      <c r="E1629" s="5">
        <v>92.0</v>
      </c>
    </row>
    <row r="1630">
      <c r="A1630" s="5">
        <v>173258.0</v>
      </c>
      <c r="B1630" s="4" t="s">
        <v>132</v>
      </c>
      <c r="C1630" s="5">
        <v>2023.0</v>
      </c>
      <c r="D1630" s="5">
        <v>2069.0</v>
      </c>
      <c r="E1630" s="5">
        <v>277.0</v>
      </c>
    </row>
    <row r="1631">
      <c r="A1631" s="5">
        <v>173300.0</v>
      </c>
      <c r="B1631" s="4" t="s">
        <v>2497</v>
      </c>
      <c r="C1631" s="5">
        <v>2023.0</v>
      </c>
      <c r="D1631" s="5">
        <v>1868.0</v>
      </c>
      <c r="E1631" s="5">
        <v>148.0</v>
      </c>
    </row>
    <row r="1632">
      <c r="A1632" s="5">
        <v>173328.0</v>
      </c>
      <c r="B1632" s="4" t="s">
        <v>2498</v>
      </c>
      <c r="C1632" s="5">
        <v>2023.0</v>
      </c>
      <c r="D1632" s="5">
        <v>5854.0</v>
      </c>
      <c r="E1632" s="5">
        <v>193.0</v>
      </c>
    </row>
    <row r="1633">
      <c r="A1633" s="5">
        <v>173416.0</v>
      </c>
      <c r="B1633" s="4" t="s">
        <v>2499</v>
      </c>
      <c r="C1633" s="5">
        <v>2023.0</v>
      </c>
      <c r="D1633" s="5">
        <v>2662.0</v>
      </c>
      <c r="E1633" s="5">
        <v>81.0</v>
      </c>
    </row>
    <row r="1634">
      <c r="A1634" s="5">
        <v>173452.0</v>
      </c>
      <c r="B1634" s="4" t="s">
        <v>2500</v>
      </c>
      <c r="C1634" s="5">
        <v>2023.0</v>
      </c>
      <c r="D1634" s="5">
        <v>860.0</v>
      </c>
      <c r="E1634" s="5">
        <v>90.0</v>
      </c>
    </row>
    <row r="1635">
      <c r="A1635" s="5">
        <v>173461.0</v>
      </c>
      <c r="B1635" s="4" t="s">
        <v>2501</v>
      </c>
      <c r="C1635" s="5">
        <v>2023.0</v>
      </c>
      <c r="D1635" s="5">
        <v>4001.0</v>
      </c>
      <c r="E1635" s="5">
        <v>106.0</v>
      </c>
    </row>
    <row r="1636">
      <c r="A1636" s="5">
        <v>173559.0</v>
      </c>
      <c r="B1636" s="4" t="s">
        <v>2502</v>
      </c>
      <c r="C1636" s="5">
        <v>2023.0</v>
      </c>
      <c r="D1636" s="5">
        <v>5414.0</v>
      </c>
      <c r="E1636" s="5">
        <v>149.0</v>
      </c>
    </row>
    <row r="1637">
      <c r="A1637" s="5">
        <v>173638.0</v>
      </c>
      <c r="B1637" s="4" t="s">
        <v>2503</v>
      </c>
      <c r="C1637" s="5">
        <v>2023.0</v>
      </c>
      <c r="D1637" s="5">
        <v>3438.0</v>
      </c>
      <c r="E1637" s="5">
        <v>97.0</v>
      </c>
    </row>
    <row r="1638">
      <c r="A1638" s="5">
        <v>173647.0</v>
      </c>
      <c r="B1638" s="4" t="s">
        <v>80</v>
      </c>
      <c r="C1638" s="5">
        <v>2023.0</v>
      </c>
      <c r="D1638" s="5">
        <v>1952.0</v>
      </c>
      <c r="E1638" s="5">
        <v>178.0</v>
      </c>
    </row>
    <row r="1639">
      <c r="A1639" s="5">
        <v>173665.0</v>
      </c>
      <c r="B1639" s="4" t="s">
        <v>693</v>
      </c>
      <c r="C1639" s="5">
        <v>2023.0</v>
      </c>
      <c r="D1639" s="5">
        <v>2432.0</v>
      </c>
      <c r="E1639" s="5">
        <v>153.0</v>
      </c>
    </row>
    <row r="1640">
      <c r="A1640" s="5">
        <v>173683.0</v>
      </c>
      <c r="B1640" s="4" t="s">
        <v>2504</v>
      </c>
      <c r="C1640" s="5">
        <v>2023.0</v>
      </c>
      <c r="D1640" s="5">
        <v>159.0</v>
      </c>
      <c r="E1640" s="5">
        <v>6.0</v>
      </c>
    </row>
    <row r="1641">
      <c r="A1641" s="5">
        <v>173708.0</v>
      </c>
      <c r="B1641" s="4" t="s">
        <v>2505</v>
      </c>
      <c r="C1641" s="5">
        <v>2023.0</v>
      </c>
      <c r="D1641" s="5">
        <v>3891.0</v>
      </c>
      <c r="E1641" s="5">
        <v>121.0</v>
      </c>
    </row>
    <row r="1642">
      <c r="A1642" s="5">
        <v>173735.0</v>
      </c>
      <c r="B1642" s="4" t="s">
        <v>2506</v>
      </c>
      <c r="C1642" s="5">
        <v>2023.0</v>
      </c>
      <c r="D1642" s="5">
        <v>3020.0</v>
      </c>
      <c r="E1642" s="5">
        <v>127.0</v>
      </c>
    </row>
    <row r="1643">
      <c r="A1643" s="5">
        <v>173744.0</v>
      </c>
      <c r="B1643" s="4" t="s">
        <v>2507</v>
      </c>
      <c r="C1643" s="5">
        <v>2023.0</v>
      </c>
      <c r="D1643" s="5">
        <v>608.0</v>
      </c>
      <c r="E1643" s="5">
        <v>29.0</v>
      </c>
    </row>
    <row r="1644">
      <c r="A1644" s="5">
        <v>173799.0</v>
      </c>
      <c r="B1644" s="4" t="s">
        <v>2508</v>
      </c>
      <c r="C1644" s="5">
        <v>2023.0</v>
      </c>
      <c r="D1644" s="5">
        <v>3689.0</v>
      </c>
      <c r="E1644" s="5">
        <v>97.0</v>
      </c>
    </row>
    <row r="1645">
      <c r="A1645" s="5">
        <v>173896.0</v>
      </c>
      <c r="B1645" s="4" t="s">
        <v>2509</v>
      </c>
      <c r="C1645" s="5">
        <v>2023.0</v>
      </c>
      <c r="D1645" s="5">
        <v>348.0</v>
      </c>
      <c r="E1645" s="5">
        <v>22.0</v>
      </c>
    </row>
    <row r="1646">
      <c r="A1646" s="5">
        <v>173902.0</v>
      </c>
      <c r="B1646" s="4" t="s">
        <v>834</v>
      </c>
      <c r="C1646" s="5">
        <v>2023.0</v>
      </c>
      <c r="D1646" s="5">
        <v>2142.0</v>
      </c>
      <c r="E1646" s="5">
        <v>213.0</v>
      </c>
    </row>
    <row r="1647">
      <c r="A1647" s="5">
        <v>173911.0</v>
      </c>
      <c r="B1647" s="4" t="s">
        <v>2510</v>
      </c>
      <c r="C1647" s="5">
        <v>2023.0</v>
      </c>
      <c r="D1647" s="5">
        <v>2652.0</v>
      </c>
      <c r="E1647" s="5">
        <v>98.0</v>
      </c>
    </row>
    <row r="1648">
      <c r="A1648" s="5">
        <v>173920.0</v>
      </c>
      <c r="B1648" s="4" t="s">
        <v>2511</v>
      </c>
      <c r="C1648" s="5">
        <v>2023.0</v>
      </c>
      <c r="D1648" s="5">
        <v>14709.0</v>
      </c>
      <c r="E1648" s="5">
        <v>557.0</v>
      </c>
    </row>
    <row r="1649">
      <c r="A1649" s="5">
        <v>173957.0</v>
      </c>
      <c r="B1649" s="4" t="s">
        <v>2512</v>
      </c>
      <c r="C1649" s="5">
        <v>2023.0</v>
      </c>
      <c r="D1649" s="5">
        <v>1480.0</v>
      </c>
      <c r="E1649" s="5">
        <v>356.0</v>
      </c>
    </row>
    <row r="1650">
      <c r="A1650" s="5">
        <v>174020.0</v>
      </c>
      <c r="B1650" s="4" t="s">
        <v>2513</v>
      </c>
      <c r="C1650" s="5">
        <v>2023.0</v>
      </c>
      <c r="D1650" s="5">
        <v>6005.0</v>
      </c>
      <c r="E1650" s="5">
        <v>281.0</v>
      </c>
    </row>
    <row r="1651">
      <c r="A1651" s="5">
        <v>174066.0</v>
      </c>
      <c r="B1651" s="4" t="s">
        <v>2514</v>
      </c>
      <c r="C1651" s="5">
        <v>2023.0</v>
      </c>
      <c r="D1651" s="5">
        <v>54890.0</v>
      </c>
      <c r="E1651" s="5">
        <v>4229.0</v>
      </c>
    </row>
    <row r="1652">
      <c r="A1652" s="5">
        <v>174075.0</v>
      </c>
      <c r="B1652" s="4" t="s">
        <v>2515</v>
      </c>
      <c r="C1652" s="5">
        <v>2023.0</v>
      </c>
      <c r="D1652" s="5">
        <v>2518.0</v>
      </c>
      <c r="E1652" s="5">
        <v>79.0</v>
      </c>
    </row>
    <row r="1653">
      <c r="A1653" s="5">
        <v>174127.0</v>
      </c>
      <c r="B1653" s="4" t="s">
        <v>886</v>
      </c>
      <c r="C1653" s="5">
        <v>2023.0</v>
      </c>
      <c r="D1653" s="5">
        <v>824.0</v>
      </c>
      <c r="E1653" s="5">
        <v>71.0</v>
      </c>
    </row>
    <row r="1654">
      <c r="A1654" s="5">
        <v>174136.0</v>
      </c>
      <c r="B1654" s="4" t="s">
        <v>2516</v>
      </c>
      <c r="C1654" s="5">
        <v>2023.0</v>
      </c>
      <c r="D1654" s="5">
        <v>6269.0</v>
      </c>
      <c r="E1654" s="5">
        <v>142.0</v>
      </c>
    </row>
    <row r="1655">
      <c r="A1655" s="5">
        <v>174154.0</v>
      </c>
      <c r="B1655" s="4" t="s">
        <v>2517</v>
      </c>
      <c r="C1655" s="5">
        <v>2023.0</v>
      </c>
      <c r="D1655" s="5">
        <v>752.0</v>
      </c>
      <c r="E1655" s="5">
        <v>57.0</v>
      </c>
    </row>
    <row r="1656">
      <c r="A1656" s="5">
        <v>174190.0</v>
      </c>
      <c r="B1656" s="4" t="s">
        <v>2518</v>
      </c>
      <c r="C1656" s="5">
        <v>2023.0</v>
      </c>
      <c r="D1656" s="5">
        <v>56.0</v>
      </c>
      <c r="E1656" s="5">
        <v>5.0</v>
      </c>
    </row>
    <row r="1657">
      <c r="A1657" s="5">
        <v>174233.0</v>
      </c>
      <c r="B1657" s="4" t="s">
        <v>2519</v>
      </c>
      <c r="C1657" s="5">
        <v>2023.0</v>
      </c>
      <c r="D1657" s="5">
        <v>9350.0</v>
      </c>
      <c r="E1657" s="5">
        <v>497.0</v>
      </c>
    </row>
    <row r="1658">
      <c r="A1658" s="5">
        <v>174251.0</v>
      </c>
      <c r="B1658" s="4" t="s">
        <v>2520</v>
      </c>
      <c r="C1658" s="5">
        <v>2023.0</v>
      </c>
      <c r="D1658" s="5">
        <v>1020.0</v>
      </c>
      <c r="E1658" s="5">
        <v>111.0</v>
      </c>
    </row>
    <row r="1659">
      <c r="A1659" s="5">
        <v>174321.0</v>
      </c>
      <c r="B1659" s="4" t="s">
        <v>2521</v>
      </c>
      <c r="C1659" s="5">
        <v>2023.0</v>
      </c>
      <c r="D1659" s="5">
        <v>108.0</v>
      </c>
      <c r="E1659" s="5">
        <v>4.0</v>
      </c>
    </row>
    <row r="1660">
      <c r="A1660" s="5">
        <v>174358.0</v>
      </c>
      <c r="B1660" s="4" t="s">
        <v>2522</v>
      </c>
      <c r="C1660" s="5">
        <v>2023.0</v>
      </c>
      <c r="D1660" s="5">
        <v>4410.0</v>
      </c>
      <c r="E1660" s="5">
        <v>203.0</v>
      </c>
    </row>
    <row r="1661">
      <c r="A1661" s="5">
        <v>174376.0</v>
      </c>
      <c r="B1661" s="4" t="s">
        <v>2523</v>
      </c>
      <c r="C1661" s="5">
        <v>2023.0</v>
      </c>
      <c r="D1661" s="5">
        <v>5195.0</v>
      </c>
      <c r="E1661" s="5">
        <v>113.0</v>
      </c>
    </row>
    <row r="1662">
      <c r="A1662" s="5">
        <v>174428.0</v>
      </c>
      <c r="B1662" s="4" t="s">
        <v>2524</v>
      </c>
      <c r="C1662" s="5">
        <v>2023.0</v>
      </c>
      <c r="D1662" s="5">
        <v>9620.0</v>
      </c>
      <c r="E1662" s="5">
        <v>192.0</v>
      </c>
    </row>
    <row r="1663">
      <c r="A1663" s="5">
        <v>174437.0</v>
      </c>
      <c r="B1663" s="4" t="s">
        <v>2525</v>
      </c>
      <c r="C1663" s="5">
        <v>2023.0</v>
      </c>
      <c r="D1663" s="5">
        <v>984.0</v>
      </c>
      <c r="E1663" s="5">
        <v>82.0</v>
      </c>
    </row>
    <row r="1664">
      <c r="A1664" s="5">
        <v>174473.0</v>
      </c>
      <c r="B1664" s="4" t="s">
        <v>2526</v>
      </c>
      <c r="C1664" s="5">
        <v>2023.0</v>
      </c>
      <c r="D1664" s="5">
        <v>2477.0</v>
      </c>
      <c r="E1664" s="5">
        <v>79.0</v>
      </c>
    </row>
    <row r="1665">
      <c r="A1665" s="5">
        <v>174491.0</v>
      </c>
      <c r="B1665" s="4" t="s">
        <v>2527</v>
      </c>
      <c r="C1665" s="5">
        <v>2023.0</v>
      </c>
      <c r="D1665" s="5">
        <v>3262.0</v>
      </c>
      <c r="E1665" s="5">
        <v>137.0</v>
      </c>
    </row>
    <row r="1666">
      <c r="A1666" s="5">
        <v>174507.0</v>
      </c>
      <c r="B1666" s="4" t="s">
        <v>2528</v>
      </c>
      <c r="C1666" s="5">
        <v>2023.0</v>
      </c>
      <c r="D1666" s="5">
        <v>1032.0</v>
      </c>
      <c r="E1666" s="5">
        <v>72.0</v>
      </c>
    </row>
    <row r="1667">
      <c r="A1667" s="5">
        <v>174525.0</v>
      </c>
      <c r="B1667" s="4" t="s">
        <v>2529</v>
      </c>
      <c r="C1667" s="5">
        <v>2023.0</v>
      </c>
      <c r="D1667" s="5">
        <v>117.0</v>
      </c>
      <c r="E1667" s="5">
        <v>8.0</v>
      </c>
    </row>
    <row r="1668">
      <c r="A1668" s="5">
        <v>174570.0</v>
      </c>
      <c r="B1668" s="4" t="s">
        <v>2530</v>
      </c>
      <c r="C1668" s="5">
        <v>2023.0</v>
      </c>
      <c r="D1668" s="5">
        <v>1913.0</v>
      </c>
      <c r="E1668" s="5">
        <v>37.0</v>
      </c>
    </row>
    <row r="1669">
      <c r="A1669" s="5">
        <v>174738.0</v>
      </c>
      <c r="B1669" s="4" t="s">
        <v>2531</v>
      </c>
      <c r="C1669" s="5">
        <v>2023.0</v>
      </c>
      <c r="D1669" s="5">
        <v>4714.0</v>
      </c>
      <c r="E1669" s="5">
        <v>126.0</v>
      </c>
    </row>
    <row r="1670">
      <c r="A1670" s="5">
        <v>174747.0</v>
      </c>
      <c r="B1670" s="4" t="s">
        <v>2532</v>
      </c>
      <c r="C1670" s="5">
        <v>2023.0</v>
      </c>
      <c r="D1670" s="5">
        <v>1451.0</v>
      </c>
      <c r="E1670" s="5">
        <v>126.0</v>
      </c>
    </row>
    <row r="1671">
      <c r="A1671" s="5">
        <v>174756.0</v>
      </c>
      <c r="B1671" s="4" t="s">
        <v>2533</v>
      </c>
      <c r="C1671" s="5">
        <v>2023.0</v>
      </c>
      <c r="D1671" s="5">
        <v>3565.0</v>
      </c>
      <c r="E1671" s="5">
        <v>110.0</v>
      </c>
    </row>
    <row r="1672">
      <c r="A1672" s="5">
        <v>174783.0</v>
      </c>
      <c r="B1672" s="4" t="s">
        <v>2534</v>
      </c>
      <c r="C1672" s="5">
        <v>2023.0</v>
      </c>
      <c r="D1672" s="5">
        <v>10514.0</v>
      </c>
      <c r="E1672" s="5">
        <v>387.0</v>
      </c>
    </row>
    <row r="1673">
      <c r="A1673" s="5">
        <v>174792.0</v>
      </c>
      <c r="B1673" s="4" t="s">
        <v>2535</v>
      </c>
      <c r="C1673" s="5">
        <v>2023.0</v>
      </c>
      <c r="D1673" s="5">
        <v>1624.0</v>
      </c>
      <c r="E1673" s="5">
        <v>125.0</v>
      </c>
    </row>
    <row r="1674">
      <c r="A1674" s="5">
        <v>174817.0</v>
      </c>
      <c r="B1674" s="4" t="s">
        <v>2536</v>
      </c>
      <c r="C1674" s="5">
        <v>2023.0</v>
      </c>
      <c r="D1674" s="5">
        <v>3831.0</v>
      </c>
      <c r="E1674" s="5">
        <v>161.0</v>
      </c>
    </row>
    <row r="1675">
      <c r="A1675" s="5">
        <v>174844.0</v>
      </c>
      <c r="B1675" s="4" t="s">
        <v>2537</v>
      </c>
      <c r="C1675" s="5">
        <v>2023.0</v>
      </c>
      <c r="D1675" s="5">
        <v>3074.0</v>
      </c>
      <c r="E1675" s="5">
        <v>257.0</v>
      </c>
    </row>
    <row r="1676">
      <c r="A1676" s="5">
        <v>174862.0</v>
      </c>
      <c r="B1676" s="4" t="s">
        <v>2538</v>
      </c>
      <c r="C1676" s="5">
        <v>2023.0</v>
      </c>
      <c r="D1676" s="5">
        <v>1727.0</v>
      </c>
      <c r="E1676" s="5">
        <v>57.0</v>
      </c>
    </row>
    <row r="1677">
      <c r="A1677" s="5">
        <v>174899.0</v>
      </c>
      <c r="B1677" s="4" t="s">
        <v>2539</v>
      </c>
      <c r="C1677" s="5">
        <v>2023.0</v>
      </c>
      <c r="D1677" s="5">
        <v>2979.0</v>
      </c>
      <c r="E1677" s="5">
        <v>213.0</v>
      </c>
    </row>
    <row r="1678">
      <c r="A1678" s="5">
        <v>174914.0</v>
      </c>
      <c r="B1678" s="4" t="s">
        <v>2540</v>
      </c>
      <c r="C1678" s="5">
        <v>2023.0</v>
      </c>
      <c r="D1678" s="5">
        <v>9121.0</v>
      </c>
      <c r="E1678" s="5">
        <v>569.0</v>
      </c>
    </row>
    <row r="1679">
      <c r="A1679" s="5">
        <v>174978.0</v>
      </c>
      <c r="B1679" s="4" t="s">
        <v>2541</v>
      </c>
      <c r="C1679" s="5">
        <v>2023.0</v>
      </c>
      <c r="D1679" s="5">
        <v>157.0</v>
      </c>
      <c r="E1679" s="5">
        <v>7.0</v>
      </c>
    </row>
    <row r="1680">
      <c r="A1680" s="5">
        <v>175005.0</v>
      </c>
      <c r="B1680" s="4" t="s">
        <v>2542</v>
      </c>
      <c r="C1680" s="5">
        <v>2023.0</v>
      </c>
      <c r="D1680" s="5">
        <v>3533.0</v>
      </c>
      <c r="E1680" s="5">
        <v>281.0</v>
      </c>
    </row>
    <row r="1681">
      <c r="A1681" s="5">
        <v>175014.0</v>
      </c>
      <c r="B1681" s="4" t="s">
        <v>2543</v>
      </c>
      <c r="C1681" s="5">
        <v>2023.0</v>
      </c>
      <c r="D1681" s="5">
        <v>8823.0</v>
      </c>
      <c r="E1681" s="5">
        <v>435.0</v>
      </c>
    </row>
    <row r="1682">
      <c r="A1682" s="5">
        <v>175041.0</v>
      </c>
      <c r="B1682" s="4" t="s">
        <v>746</v>
      </c>
      <c r="C1682" s="5">
        <v>2023.0</v>
      </c>
      <c r="D1682" s="5">
        <v>5155.0</v>
      </c>
      <c r="E1682" s="5">
        <v>142.0</v>
      </c>
    </row>
    <row r="1683">
      <c r="A1683" s="5">
        <v>175078.0</v>
      </c>
      <c r="B1683" s="4" t="s">
        <v>2544</v>
      </c>
      <c r="C1683" s="5">
        <v>2023.0</v>
      </c>
      <c r="D1683" s="5">
        <v>7324.0</v>
      </c>
      <c r="E1683" s="5">
        <v>146.0</v>
      </c>
    </row>
    <row r="1684">
      <c r="A1684" s="5">
        <v>175120.0</v>
      </c>
      <c r="B1684" s="4" t="s">
        <v>2545</v>
      </c>
      <c r="C1684" s="5">
        <v>2023.0</v>
      </c>
      <c r="D1684" s="5">
        <v>270.0</v>
      </c>
      <c r="E1684" s="5">
        <v>33.0</v>
      </c>
    </row>
    <row r="1685">
      <c r="A1685" s="5">
        <v>175139.0</v>
      </c>
      <c r="B1685" s="4" t="s">
        <v>2546</v>
      </c>
      <c r="C1685" s="5">
        <v>2023.0</v>
      </c>
      <c r="D1685" s="5">
        <v>244.0</v>
      </c>
      <c r="E1685" s="5">
        <v>7.0</v>
      </c>
    </row>
    <row r="1686">
      <c r="A1686" s="5">
        <v>175227.0</v>
      </c>
      <c r="B1686" s="4" t="s">
        <v>2547</v>
      </c>
      <c r="C1686" s="5">
        <v>2023.0</v>
      </c>
      <c r="D1686" s="5">
        <v>1424.0</v>
      </c>
      <c r="E1686" s="5">
        <v>106.0</v>
      </c>
    </row>
    <row r="1687">
      <c r="A1687" s="5">
        <v>175236.0</v>
      </c>
      <c r="B1687" s="4" t="s">
        <v>2548</v>
      </c>
      <c r="C1687" s="5">
        <v>2023.0</v>
      </c>
      <c r="D1687" s="5">
        <v>2855.0</v>
      </c>
      <c r="E1687" s="5">
        <v>106.0</v>
      </c>
    </row>
    <row r="1688">
      <c r="A1688" s="5">
        <v>175263.0</v>
      </c>
      <c r="B1688" s="4" t="s">
        <v>2549</v>
      </c>
      <c r="C1688" s="5">
        <v>2023.0</v>
      </c>
      <c r="D1688" s="5">
        <v>2020.0</v>
      </c>
      <c r="E1688" s="5">
        <v>60.0</v>
      </c>
    </row>
    <row r="1689">
      <c r="A1689" s="5">
        <v>175272.0</v>
      </c>
      <c r="B1689" s="4" t="s">
        <v>2550</v>
      </c>
      <c r="C1689" s="5">
        <v>2023.0</v>
      </c>
      <c r="D1689" s="5">
        <v>6058.0</v>
      </c>
      <c r="E1689" s="5">
        <v>342.0</v>
      </c>
    </row>
    <row r="1690">
      <c r="A1690" s="5">
        <v>175281.0</v>
      </c>
      <c r="B1690" s="4" t="s">
        <v>223</v>
      </c>
      <c r="C1690" s="5">
        <v>2023.0</v>
      </c>
      <c r="D1690" s="5">
        <v>1217.0</v>
      </c>
      <c r="E1690" s="5">
        <v>107.0</v>
      </c>
    </row>
    <row r="1691">
      <c r="A1691" s="5">
        <v>175315.0</v>
      </c>
      <c r="B1691" s="4" t="s">
        <v>2551</v>
      </c>
      <c r="C1691" s="5">
        <v>2023.0</v>
      </c>
      <c r="D1691" s="5">
        <v>8248.0</v>
      </c>
      <c r="E1691" s="5">
        <v>187.0</v>
      </c>
    </row>
    <row r="1692">
      <c r="A1692" s="5">
        <v>175342.0</v>
      </c>
      <c r="B1692" s="4" t="s">
        <v>2552</v>
      </c>
      <c r="C1692" s="5">
        <v>2023.0</v>
      </c>
      <c r="D1692" s="5">
        <v>2894.0</v>
      </c>
      <c r="E1692" s="5">
        <v>147.0</v>
      </c>
    </row>
    <row r="1693">
      <c r="A1693" s="5">
        <v>175421.0</v>
      </c>
      <c r="B1693" s="4" t="s">
        <v>2553</v>
      </c>
      <c r="C1693" s="5">
        <v>2023.0</v>
      </c>
      <c r="D1693" s="5">
        <v>3616.0</v>
      </c>
      <c r="E1693" s="5">
        <v>234.0</v>
      </c>
    </row>
    <row r="1694">
      <c r="A1694" s="5">
        <v>175430.0</v>
      </c>
      <c r="B1694" s="4" t="s">
        <v>2554</v>
      </c>
      <c r="C1694" s="5">
        <v>2023.0</v>
      </c>
      <c r="D1694" s="5">
        <v>971.0</v>
      </c>
      <c r="E1694" s="5">
        <v>51.0</v>
      </c>
    </row>
    <row r="1695">
      <c r="A1695" s="5">
        <v>175494.0</v>
      </c>
      <c r="B1695" s="4" t="s">
        <v>2555</v>
      </c>
      <c r="C1695" s="5">
        <v>2023.0</v>
      </c>
      <c r="D1695" s="5">
        <v>105.0</v>
      </c>
      <c r="E1695" s="5">
        <v>9.0</v>
      </c>
    </row>
    <row r="1696">
      <c r="A1696" s="5">
        <v>175519.0</v>
      </c>
      <c r="B1696" s="4" t="s">
        <v>2556</v>
      </c>
      <c r="C1696" s="5">
        <v>2023.0</v>
      </c>
      <c r="D1696" s="5">
        <v>1808.0</v>
      </c>
      <c r="E1696" s="5">
        <v>78.0</v>
      </c>
    </row>
    <row r="1697">
      <c r="A1697" s="5">
        <v>175573.0</v>
      </c>
      <c r="B1697" s="4" t="s">
        <v>2557</v>
      </c>
      <c r="C1697" s="5">
        <v>2023.0</v>
      </c>
      <c r="D1697" s="5">
        <v>2834.0</v>
      </c>
      <c r="E1697" s="5">
        <v>120.0</v>
      </c>
    </row>
    <row r="1698">
      <c r="A1698" s="5">
        <v>175616.0</v>
      </c>
      <c r="B1698" s="4" t="s">
        <v>2558</v>
      </c>
      <c r="C1698" s="5">
        <v>2023.0</v>
      </c>
      <c r="D1698" s="5">
        <v>2716.0</v>
      </c>
      <c r="E1698" s="5">
        <v>154.0</v>
      </c>
    </row>
    <row r="1699">
      <c r="A1699" s="5">
        <v>175643.0</v>
      </c>
      <c r="B1699" s="4" t="s">
        <v>2559</v>
      </c>
      <c r="C1699" s="5">
        <v>2023.0</v>
      </c>
      <c r="D1699" s="5">
        <v>2523.0</v>
      </c>
      <c r="E1699" s="5">
        <v>116.0</v>
      </c>
    </row>
    <row r="1700">
      <c r="A1700" s="5">
        <v>175652.0</v>
      </c>
      <c r="B1700" s="4" t="s">
        <v>2560</v>
      </c>
      <c r="C1700" s="5">
        <v>2023.0</v>
      </c>
      <c r="D1700" s="5">
        <v>3642.0</v>
      </c>
      <c r="E1700" s="5">
        <v>150.0</v>
      </c>
    </row>
    <row r="1701">
      <c r="A1701" s="5">
        <v>175698.0</v>
      </c>
      <c r="B1701" s="4" t="s">
        <v>2561</v>
      </c>
      <c r="C1701" s="5">
        <v>2023.0</v>
      </c>
      <c r="D1701" s="5">
        <v>22.0</v>
      </c>
      <c r="E1701" s="5">
        <v>3.0</v>
      </c>
    </row>
    <row r="1702">
      <c r="A1702" s="5">
        <v>175722.0</v>
      </c>
      <c r="B1702" s="4" t="s">
        <v>2562</v>
      </c>
      <c r="C1702" s="5">
        <v>2023.0</v>
      </c>
      <c r="D1702" s="5">
        <v>33.0</v>
      </c>
      <c r="E1702" s="5">
        <v>2.0</v>
      </c>
    </row>
    <row r="1703">
      <c r="A1703" s="5">
        <v>175786.0</v>
      </c>
      <c r="B1703" s="4" t="s">
        <v>2563</v>
      </c>
      <c r="C1703" s="5">
        <v>2023.0</v>
      </c>
      <c r="D1703" s="5">
        <v>9332.0</v>
      </c>
      <c r="E1703" s="5">
        <v>466.0</v>
      </c>
    </row>
    <row r="1704">
      <c r="A1704" s="5">
        <v>175810.0</v>
      </c>
      <c r="B1704" s="4" t="s">
        <v>2564</v>
      </c>
      <c r="C1704" s="5">
        <v>2023.0</v>
      </c>
      <c r="D1704" s="5">
        <v>4959.0</v>
      </c>
      <c r="E1704" s="5">
        <v>206.0</v>
      </c>
    </row>
    <row r="1705">
      <c r="A1705" s="5">
        <v>175829.0</v>
      </c>
      <c r="B1705" s="4" t="s">
        <v>2565</v>
      </c>
      <c r="C1705" s="5">
        <v>2023.0</v>
      </c>
      <c r="D1705" s="5">
        <v>4937.0</v>
      </c>
      <c r="E1705" s="5">
        <v>183.0</v>
      </c>
    </row>
    <row r="1706">
      <c r="A1706" s="5">
        <v>175856.0</v>
      </c>
      <c r="B1706" s="4" t="s">
        <v>2566</v>
      </c>
      <c r="C1706" s="5">
        <v>2023.0</v>
      </c>
      <c r="D1706" s="5">
        <v>6564.0</v>
      </c>
      <c r="E1706" s="5">
        <v>383.0</v>
      </c>
    </row>
    <row r="1707">
      <c r="A1707" s="5">
        <v>175883.0</v>
      </c>
      <c r="B1707" s="4" t="s">
        <v>2567</v>
      </c>
      <c r="C1707" s="5">
        <v>2023.0</v>
      </c>
      <c r="D1707" s="5">
        <v>4305.0</v>
      </c>
      <c r="E1707" s="5">
        <v>134.0</v>
      </c>
    </row>
    <row r="1708">
      <c r="A1708" s="5">
        <v>175935.0</v>
      </c>
      <c r="B1708" s="4" t="s">
        <v>2568</v>
      </c>
      <c r="C1708" s="5">
        <v>2023.0</v>
      </c>
      <c r="D1708" s="5">
        <v>2556.0</v>
      </c>
      <c r="E1708" s="5">
        <v>134.0</v>
      </c>
    </row>
    <row r="1709">
      <c r="A1709" s="5">
        <v>175980.0</v>
      </c>
      <c r="B1709" s="4" t="s">
        <v>703</v>
      </c>
      <c r="C1709" s="5">
        <v>2023.0</v>
      </c>
      <c r="D1709" s="5">
        <v>626.0</v>
      </c>
      <c r="E1709" s="5">
        <v>78.0</v>
      </c>
    </row>
    <row r="1710">
      <c r="A1710" s="5">
        <v>175999.0</v>
      </c>
      <c r="B1710" s="4" t="s">
        <v>2569</v>
      </c>
      <c r="C1710" s="5">
        <v>2023.0</v>
      </c>
      <c r="D1710" s="4"/>
      <c r="E1710" s="5">
        <v>0.0</v>
      </c>
    </row>
    <row r="1711">
      <c r="A1711" s="5">
        <v>176008.0</v>
      </c>
      <c r="B1711" s="4" t="s">
        <v>2570</v>
      </c>
      <c r="C1711" s="5">
        <v>2023.0</v>
      </c>
      <c r="D1711" s="5">
        <v>2037.0</v>
      </c>
      <c r="E1711" s="5">
        <v>104.0</v>
      </c>
    </row>
    <row r="1712">
      <c r="A1712" s="5">
        <v>176017.0</v>
      </c>
      <c r="B1712" s="4" t="s">
        <v>2571</v>
      </c>
      <c r="C1712" s="5">
        <v>2023.0</v>
      </c>
      <c r="D1712" s="5">
        <v>24043.0</v>
      </c>
      <c r="E1712" s="5">
        <v>2005.0</v>
      </c>
    </row>
    <row r="1713">
      <c r="A1713" s="5">
        <v>176035.0</v>
      </c>
      <c r="B1713" s="4" t="s">
        <v>2572</v>
      </c>
      <c r="C1713" s="5">
        <v>2023.0</v>
      </c>
      <c r="D1713" s="5">
        <v>2227.0</v>
      </c>
      <c r="E1713" s="5">
        <v>165.0</v>
      </c>
    </row>
    <row r="1714">
      <c r="A1714" s="5">
        <v>176044.0</v>
      </c>
      <c r="B1714" s="4" t="s">
        <v>2573</v>
      </c>
      <c r="C1714" s="5">
        <v>2023.0</v>
      </c>
      <c r="D1714" s="5">
        <v>2196.0</v>
      </c>
      <c r="E1714" s="5">
        <v>108.0</v>
      </c>
    </row>
    <row r="1715">
      <c r="A1715" s="5">
        <v>176053.0</v>
      </c>
      <c r="B1715" s="4" t="s">
        <v>2574</v>
      </c>
      <c r="C1715" s="5">
        <v>2023.0</v>
      </c>
      <c r="D1715" s="5">
        <v>4087.0</v>
      </c>
      <c r="E1715" s="5">
        <v>248.0</v>
      </c>
    </row>
    <row r="1716">
      <c r="A1716" s="5">
        <v>176062.0</v>
      </c>
      <c r="B1716" s="4" t="s">
        <v>2575</v>
      </c>
      <c r="C1716" s="5">
        <v>2023.0</v>
      </c>
      <c r="D1716" s="5">
        <v>51.0</v>
      </c>
      <c r="E1716" s="5">
        <v>3.0</v>
      </c>
    </row>
    <row r="1717">
      <c r="A1717" s="5">
        <v>176071.0</v>
      </c>
      <c r="B1717" s="4" t="s">
        <v>2576</v>
      </c>
      <c r="C1717" s="5">
        <v>2023.0</v>
      </c>
      <c r="D1717" s="5">
        <v>8091.0</v>
      </c>
      <c r="E1717" s="5">
        <v>317.0</v>
      </c>
    </row>
    <row r="1718">
      <c r="A1718" s="5">
        <v>176080.0</v>
      </c>
      <c r="B1718" s="4" t="s">
        <v>2577</v>
      </c>
      <c r="C1718" s="5">
        <v>2023.0</v>
      </c>
      <c r="D1718" s="5">
        <v>22657.0</v>
      </c>
      <c r="E1718" s="5">
        <v>1110.0</v>
      </c>
    </row>
    <row r="1719">
      <c r="A1719" s="5">
        <v>176169.0</v>
      </c>
      <c r="B1719" s="4" t="s">
        <v>2578</v>
      </c>
      <c r="C1719" s="5">
        <v>2023.0</v>
      </c>
      <c r="D1719" s="5">
        <v>3338.0</v>
      </c>
      <c r="E1719" s="5">
        <v>125.0</v>
      </c>
    </row>
    <row r="1720">
      <c r="A1720" s="5">
        <v>176178.0</v>
      </c>
      <c r="B1720" s="4" t="s">
        <v>2579</v>
      </c>
      <c r="C1720" s="5">
        <v>2023.0</v>
      </c>
      <c r="D1720" s="5">
        <v>7520.0</v>
      </c>
      <c r="E1720" s="5">
        <v>257.0</v>
      </c>
    </row>
    <row r="1721">
      <c r="A1721" s="5">
        <v>176239.0</v>
      </c>
      <c r="B1721" s="4" t="s">
        <v>2580</v>
      </c>
      <c r="C1721" s="5">
        <v>2023.0</v>
      </c>
      <c r="D1721" s="5">
        <v>5620.0</v>
      </c>
      <c r="E1721" s="5">
        <v>169.0</v>
      </c>
    </row>
    <row r="1722">
      <c r="A1722" s="5">
        <v>176318.0</v>
      </c>
      <c r="B1722" s="4" t="s">
        <v>2581</v>
      </c>
      <c r="C1722" s="5">
        <v>2023.0</v>
      </c>
      <c r="D1722" s="5">
        <v>429.0</v>
      </c>
      <c r="E1722" s="5">
        <v>36.0</v>
      </c>
    </row>
    <row r="1723">
      <c r="A1723" s="5">
        <v>176336.0</v>
      </c>
      <c r="B1723" s="4" t="s">
        <v>2582</v>
      </c>
      <c r="C1723" s="5">
        <v>2023.0</v>
      </c>
      <c r="D1723" s="5">
        <v>69.0</v>
      </c>
      <c r="E1723" s="5">
        <v>14.0</v>
      </c>
    </row>
    <row r="1724">
      <c r="A1724" s="5">
        <v>176354.0</v>
      </c>
      <c r="B1724" s="4" t="s">
        <v>2583</v>
      </c>
      <c r="C1724" s="5">
        <v>2023.0</v>
      </c>
      <c r="D1724" s="5">
        <v>1752.0</v>
      </c>
      <c r="E1724" s="5">
        <v>70.0</v>
      </c>
    </row>
    <row r="1725">
      <c r="A1725" s="5">
        <v>176372.0</v>
      </c>
      <c r="B1725" s="4" t="s">
        <v>2584</v>
      </c>
      <c r="C1725" s="5">
        <v>2023.0</v>
      </c>
      <c r="D1725" s="5">
        <v>13110.0</v>
      </c>
      <c r="E1725" s="5">
        <v>729.0</v>
      </c>
    </row>
    <row r="1726">
      <c r="A1726" s="5">
        <v>176406.0</v>
      </c>
      <c r="B1726" s="4" t="s">
        <v>2585</v>
      </c>
      <c r="C1726" s="5">
        <v>2023.0</v>
      </c>
      <c r="D1726" s="5">
        <v>725.0</v>
      </c>
      <c r="E1726" s="5">
        <v>46.0</v>
      </c>
    </row>
    <row r="1727">
      <c r="A1727" s="5">
        <v>176433.0</v>
      </c>
      <c r="B1727" s="4" t="s">
        <v>2586</v>
      </c>
      <c r="C1727" s="5">
        <v>2023.0</v>
      </c>
      <c r="D1727" s="5">
        <v>60.0</v>
      </c>
      <c r="E1727" s="5">
        <v>5.0</v>
      </c>
    </row>
    <row r="1728">
      <c r="A1728" s="5">
        <v>176451.0</v>
      </c>
      <c r="B1728" s="4" t="s">
        <v>2587</v>
      </c>
      <c r="C1728" s="5">
        <v>2023.0</v>
      </c>
      <c r="D1728" s="5">
        <v>163.0</v>
      </c>
      <c r="E1728" s="5">
        <v>10.0</v>
      </c>
    </row>
    <row r="1729">
      <c r="A1729" s="5">
        <v>176479.0</v>
      </c>
      <c r="B1729" s="4" t="s">
        <v>2588</v>
      </c>
      <c r="C1729" s="5">
        <v>2023.0</v>
      </c>
      <c r="D1729" s="5">
        <v>5448.0</v>
      </c>
      <c r="E1729" s="5">
        <v>310.0</v>
      </c>
    </row>
    <row r="1730">
      <c r="A1730" s="5">
        <v>176600.0</v>
      </c>
      <c r="B1730" s="4" t="s">
        <v>2589</v>
      </c>
      <c r="C1730" s="5">
        <v>2023.0</v>
      </c>
      <c r="D1730" s="5">
        <v>83.0</v>
      </c>
      <c r="E1730" s="5">
        <v>15.0</v>
      </c>
    </row>
    <row r="1731">
      <c r="A1731" s="5">
        <v>176628.0</v>
      </c>
      <c r="B1731" s="4" t="s">
        <v>2590</v>
      </c>
      <c r="C1731" s="5">
        <v>2023.0</v>
      </c>
      <c r="D1731" s="5">
        <v>1733.0</v>
      </c>
      <c r="E1731" s="5">
        <v>105.0</v>
      </c>
    </row>
    <row r="1732">
      <c r="A1732" s="5">
        <v>176664.0</v>
      </c>
      <c r="B1732" s="4" t="s">
        <v>2591</v>
      </c>
      <c r="C1732" s="5">
        <v>2023.0</v>
      </c>
      <c r="D1732" s="5">
        <v>377.0</v>
      </c>
      <c r="E1732" s="5">
        <v>29.0</v>
      </c>
    </row>
    <row r="1733">
      <c r="A1733" s="5">
        <v>176716.0</v>
      </c>
      <c r="B1733" s="4" t="s">
        <v>2592</v>
      </c>
      <c r="C1733" s="5">
        <v>2023.0</v>
      </c>
      <c r="D1733" s="5">
        <v>120.0</v>
      </c>
      <c r="E1733" s="5">
        <v>11.0</v>
      </c>
    </row>
    <row r="1734">
      <c r="A1734" s="5">
        <v>176770.0</v>
      </c>
      <c r="B1734" s="4" t="s">
        <v>2593</v>
      </c>
      <c r="C1734" s="5">
        <v>2023.0</v>
      </c>
      <c r="D1734" s="5">
        <v>795.0</v>
      </c>
      <c r="E1734" s="5">
        <v>66.0</v>
      </c>
    </row>
    <row r="1735">
      <c r="A1735" s="5">
        <v>176789.0</v>
      </c>
      <c r="B1735" s="4" t="s">
        <v>2594</v>
      </c>
      <c r="C1735" s="5">
        <v>2023.0</v>
      </c>
      <c r="D1735" s="5">
        <v>262.0</v>
      </c>
      <c r="E1735" s="5">
        <v>23.0</v>
      </c>
    </row>
    <row r="1736">
      <c r="A1736" s="5">
        <v>176798.0</v>
      </c>
      <c r="B1736" s="4" t="s">
        <v>2595</v>
      </c>
      <c r="C1736" s="5">
        <v>2023.0</v>
      </c>
      <c r="D1736" s="5">
        <v>212.0</v>
      </c>
      <c r="E1736" s="5">
        <v>37.0</v>
      </c>
    </row>
    <row r="1737">
      <c r="A1737" s="5">
        <v>176910.0</v>
      </c>
      <c r="B1737" s="4" t="s">
        <v>2596</v>
      </c>
      <c r="C1737" s="5">
        <v>2023.0</v>
      </c>
      <c r="D1737" s="5">
        <v>183.0</v>
      </c>
      <c r="E1737" s="5">
        <v>13.0</v>
      </c>
    </row>
    <row r="1738">
      <c r="A1738" s="5">
        <v>176947.0</v>
      </c>
      <c r="B1738" s="4" t="s">
        <v>2597</v>
      </c>
      <c r="C1738" s="5">
        <v>2023.0</v>
      </c>
      <c r="D1738" s="5">
        <v>1017.0</v>
      </c>
      <c r="E1738" s="5">
        <v>90.0</v>
      </c>
    </row>
    <row r="1739">
      <c r="A1739" s="5">
        <v>176965.0</v>
      </c>
      <c r="B1739" s="4" t="s">
        <v>2598</v>
      </c>
      <c r="C1739" s="5">
        <v>2023.0</v>
      </c>
      <c r="D1739" s="5">
        <v>12788.0</v>
      </c>
      <c r="E1739" s="5">
        <v>453.0</v>
      </c>
    </row>
    <row r="1740">
      <c r="A1740" s="5">
        <v>176983.0</v>
      </c>
      <c r="B1740" s="4" t="s">
        <v>2599</v>
      </c>
      <c r="C1740" s="5">
        <v>2023.0</v>
      </c>
      <c r="D1740" s="5">
        <v>39.0</v>
      </c>
      <c r="E1740" s="5">
        <v>15.0</v>
      </c>
    </row>
    <row r="1741">
      <c r="A1741" s="5">
        <v>177038.0</v>
      </c>
      <c r="B1741" s="4" t="s">
        <v>2600</v>
      </c>
      <c r="C1741" s="5">
        <v>2023.0</v>
      </c>
      <c r="D1741" s="5">
        <v>588.0</v>
      </c>
      <c r="E1741" s="5">
        <v>51.0</v>
      </c>
    </row>
    <row r="1742">
      <c r="A1742" s="5">
        <v>177065.0</v>
      </c>
      <c r="B1742" s="4" t="s">
        <v>1316</v>
      </c>
      <c r="C1742" s="5">
        <v>2023.0</v>
      </c>
      <c r="D1742" s="5">
        <v>6046.0</v>
      </c>
      <c r="E1742" s="5">
        <v>175.0</v>
      </c>
    </row>
    <row r="1743">
      <c r="A1743" s="5">
        <v>177083.0</v>
      </c>
      <c r="B1743" s="4" t="s">
        <v>2601</v>
      </c>
      <c r="C1743" s="5">
        <v>2023.0</v>
      </c>
      <c r="D1743" s="5">
        <v>41.0</v>
      </c>
      <c r="E1743" s="5">
        <v>4.0</v>
      </c>
    </row>
    <row r="1744">
      <c r="A1744" s="5">
        <v>177092.0</v>
      </c>
      <c r="B1744" s="4" t="s">
        <v>2602</v>
      </c>
      <c r="C1744" s="5">
        <v>2023.0</v>
      </c>
      <c r="D1744" s="5">
        <v>600.0</v>
      </c>
      <c r="E1744" s="5">
        <v>35.0</v>
      </c>
    </row>
    <row r="1745">
      <c r="A1745" s="5">
        <v>177117.0</v>
      </c>
      <c r="B1745" s="4" t="s">
        <v>711</v>
      </c>
      <c r="C1745" s="5">
        <v>2023.0</v>
      </c>
      <c r="D1745" s="5">
        <v>266.0</v>
      </c>
      <c r="E1745" s="5">
        <v>39.0</v>
      </c>
    </row>
    <row r="1746">
      <c r="A1746" s="5">
        <v>177126.0</v>
      </c>
      <c r="B1746" s="4" t="s">
        <v>2603</v>
      </c>
      <c r="C1746" s="5">
        <v>2023.0</v>
      </c>
      <c r="D1746" s="5">
        <v>607.0</v>
      </c>
      <c r="E1746" s="5">
        <v>33.0</v>
      </c>
    </row>
    <row r="1747">
      <c r="A1747" s="5">
        <v>177135.0</v>
      </c>
      <c r="B1747" s="4" t="s">
        <v>2604</v>
      </c>
      <c r="C1747" s="5">
        <v>2023.0</v>
      </c>
      <c r="D1747" s="5">
        <v>3865.0</v>
      </c>
      <c r="E1747" s="5">
        <v>187.0</v>
      </c>
    </row>
    <row r="1748">
      <c r="A1748" s="5">
        <v>177144.0</v>
      </c>
      <c r="B1748" s="4" t="s">
        <v>2605</v>
      </c>
      <c r="C1748" s="5">
        <v>2023.0</v>
      </c>
      <c r="D1748" s="5">
        <v>1069.0</v>
      </c>
      <c r="E1748" s="5">
        <v>52.0</v>
      </c>
    </row>
    <row r="1749">
      <c r="A1749" s="5">
        <v>177214.0</v>
      </c>
      <c r="B1749" s="4" t="s">
        <v>303</v>
      </c>
      <c r="C1749" s="5">
        <v>2023.0</v>
      </c>
      <c r="D1749" s="5">
        <v>1596.0</v>
      </c>
      <c r="E1749" s="5">
        <v>138.0</v>
      </c>
    </row>
    <row r="1750">
      <c r="A1750" s="5">
        <v>177250.0</v>
      </c>
      <c r="B1750" s="4" t="s">
        <v>2606</v>
      </c>
      <c r="C1750" s="5">
        <v>2023.0</v>
      </c>
      <c r="D1750" s="5">
        <v>2638.0</v>
      </c>
      <c r="E1750" s="5">
        <v>126.0</v>
      </c>
    </row>
    <row r="1751">
      <c r="A1751" s="5">
        <v>177278.0</v>
      </c>
      <c r="B1751" s="4" t="s">
        <v>2607</v>
      </c>
      <c r="C1751" s="5">
        <v>2023.0</v>
      </c>
      <c r="D1751" s="5">
        <v>85.0</v>
      </c>
      <c r="E1751" s="5">
        <v>11.0</v>
      </c>
    </row>
    <row r="1752">
      <c r="A1752" s="5">
        <v>177302.0</v>
      </c>
      <c r="B1752" s="4" t="s">
        <v>2608</v>
      </c>
      <c r="C1752" s="5">
        <v>2023.0</v>
      </c>
      <c r="D1752" s="5">
        <v>488.0</v>
      </c>
      <c r="E1752" s="5">
        <v>12.0</v>
      </c>
    </row>
    <row r="1753">
      <c r="A1753" s="5">
        <v>177339.0</v>
      </c>
      <c r="B1753" s="4" t="s">
        <v>2609</v>
      </c>
      <c r="C1753" s="5">
        <v>2023.0</v>
      </c>
      <c r="D1753" s="5">
        <v>2157.0</v>
      </c>
      <c r="E1753" s="5">
        <v>153.0</v>
      </c>
    </row>
    <row r="1754">
      <c r="A1754" s="5">
        <v>177418.0</v>
      </c>
      <c r="B1754" s="4" t="s">
        <v>2610</v>
      </c>
      <c r="C1754" s="5">
        <v>2023.0</v>
      </c>
      <c r="D1754" s="5">
        <v>874.0</v>
      </c>
      <c r="E1754" s="5">
        <v>87.0</v>
      </c>
    </row>
    <row r="1755">
      <c r="A1755" s="5">
        <v>177436.0</v>
      </c>
      <c r="B1755" s="4" t="s">
        <v>2611</v>
      </c>
      <c r="C1755" s="5">
        <v>2023.0</v>
      </c>
      <c r="D1755" s="5">
        <v>24.0</v>
      </c>
      <c r="E1755" s="5">
        <v>3.0</v>
      </c>
    </row>
    <row r="1756">
      <c r="A1756" s="5">
        <v>177472.0</v>
      </c>
      <c r="B1756" s="4" t="s">
        <v>2612</v>
      </c>
      <c r="C1756" s="5">
        <v>2023.0</v>
      </c>
      <c r="D1756" s="5">
        <v>11036.0</v>
      </c>
      <c r="E1756" s="5">
        <v>402.0</v>
      </c>
    </row>
    <row r="1757">
      <c r="A1757" s="5">
        <v>177542.0</v>
      </c>
      <c r="B1757" s="4" t="s">
        <v>2613</v>
      </c>
      <c r="C1757" s="5">
        <v>2023.0</v>
      </c>
      <c r="D1757" s="5">
        <v>441.0</v>
      </c>
      <c r="E1757" s="5">
        <v>44.0</v>
      </c>
    </row>
    <row r="1758">
      <c r="A1758" s="5">
        <v>177551.0</v>
      </c>
      <c r="B1758" s="4" t="s">
        <v>2614</v>
      </c>
      <c r="C1758" s="5">
        <v>2023.0</v>
      </c>
      <c r="D1758" s="5">
        <v>1098.0</v>
      </c>
      <c r="E1758" s="5">
        <v>73.0</v>
      </c>
    </row>
    <row r="1759">
      <c r="A1759" s="5">
        <v>177588.0</v>
      </c>
      <c r="B1759" s="4" t="s">
        <v>2615</v>
      </c>
      <c r="C1759" s="5">
        <v>2023.0</v>
      </c>
      <c r="D1759" s="5">
        <v>60.0</v>
      </c>
      <c r="E1759" s="5">
        <v>3.0</v>
      </c>
    </row>
    <row r="1760">
      <c r="A1760" s="5">
        <v>177603.0</v>
      </c>
      <c r="B1760" s="4" t="s">
        <v>2616</v>
      </c>
      <c r="C1760" s="5">
        <v>2023.0</v>
      </c>
      <c r="D1760" s="5">
        <v>108.0</v>
      </c>
      <c r="E1760" s="5">
        <v>7.0</v>
      </c>
    </row>
    <row r="1761">
      <c r="A1761" s="5">
        <v>177676.0</v>
      </c>
      <c r="B1761" s="4" t="s">
        <v>2617</v>
      </c>
      <c r="C1761" s="5">
        <v>2023.0</v>
      </c>
      <c r="D1761" s="5">
        <v>3769.0</v>
      </c>
      <c r="E1761" s="5">
        <v>142.0</v>
      </c>
    </row>
    <row r="1762">
      <c r="A1762" s="5">
        <v>177685.0</v>
      </c>
      <c r="B1762" s="4" t="s">
        <v>2618</v>
      </c>
      <c r="C1762" s="5">
        <v>2023.0</v>
      </c>
      <c r="D1762" s="5">
        <v>149.0</v>
      </c>
      <c r="E1762" s="5">
        <v>5.0</v>
      </c>
    </row>
    <row r="1763">
      <c r="A1763" s="5">
        <v>177719.0</v>
      </c>
      <c r="B1763" s="4" t="s">
        <v>2619</v>
      </c>
      <c r="C1763" s="5">
        <v>2023.0</v>
      </c>
      <c r="D1763" s="5">
        <v>499.0</v>
      </c>
      <c r="E1763" s="5">
        <v>62.0</v>
      </c>
    </row>
    <row r="1764">
      <c r="A1764" s="5">
        <v>177746.0</v>
      </c>
      <c r="B1764" s="4" t="s">
        <v>792</v>
      </c>
      <c r="C1764" s="5">
        <v>2023.0</v>
      </c>
      <c r="D1764" s="5">
        <v>789.0</v>
      </c>
      <c r="E1764" s="5">
        <v>83.0</v>
      </c>
    </row>
    <row r="1765">
      <c r="A1765" s="5">
        <v>177816.0</v>
      </c>
      <c r="B1765" s="4" t="s">
        <v>2620</v>
      </c>
      <c r="C1765" s="5">
        <v>2023.0</v>
      </c>
      <c r="D1765" s="5">
        <v>75.0</v>
      </c>
      <c r="E1765" s="5">
        <v>17.0</v>
      </c>
    </row>
    <row r="1766">
      <c r="A1766" s="5">
        <v>177834.0</v>
      </c>
      <c r="B1766" s="4" t="s">
        <v>2621</v>
      </c>
      <c r="C1766" s="5">
        <v>2023.0</v>
      </c>
      <c r="D1766" s="5">
        <v>3629.0</v>
      </c>
      <c r="E1766" s="5">
        <v>426.0</v>
      </c>
    </row>
    <row r="1767">
      <c r="A1767" s="5">
        <v>177931.0</v>
      </c>
      <c r="B1767" s="4" t="s">
        <v>2622</v>
      </c>
      <c r="C1767" s="5">
        <v>2023.0</v>
      </c>
      <c r="D1767" s="5">
        <v>22.0</v>
      </c>
      <c r="E1767" s="5">
        <v>10.0</v>
      </c>
    </row>
    <row r="1768">
      <c r="A1768" s="5">
        <v>177940.0</v>
      </c>
      <c r="B1768" s="4" t="s">
        <v>1378</v>
      </c>
      <c r="C1768" s="5">
        <v>2023.0</v>
      </c>
      <c r="D1768" s="5">
        <v>1799.0</v>
      </c>
      <c r="E1768" s="5">
        <v>107.0</v>
      </c>
    </row>
    <row r="1769">
      <c r="A1769" s="5">
        <v>177968.0</v>
      </c>
      <c r="B1769" s="4" t="s">
        <v>2623</v>
      </c>
      <c r="C1769" s="5">
        <v>2023.0</v>
      </c>
      <c r="D1769" s="5">
        <v>7288.0</v>
      </c>
      <c r="E1769" s="5">
        <v>414.0</v>
      </c>
    </row>
    <row r="1770">
      <c r="A1770" s="5">
        <v>177977.0</v>
      </c>
      <c r="B1770" s="4" t="s">
        <v>2624</v>
      </c>
      <c r="C1770" s="5">
        <v>2023.0</v>
      </c>
      <c r="D1770" s="5">
        <v>2259.0</v>
      </c>
      <c r="E1770" s="5">
        <v>119.0</v>
      </c>
    </row>
    <row r="1771">
      <c r="A1771" s="5">
        <v>177986.0</v>
      </c>
      <c r="B1771" s="4" t="s">
        <v>2625</v>
      </c>
      <c r="C1771" s="5">
        <v>2023.0</v>
      </c>
      <c r="D1771" s="5">
        <v>1582.0</v>
      </c>
      <c r="E1771" s="5">
        <v>86.0</v>
      </c>
    </row>
    <row r="1772">
      <c r="A1772" s="5">
        <v>177995.0</v>
      </c>
      <c r="B1772" s="4" t="s">
        <v>2626</v>
      </c>
      <c r="C1772" s="5">
        <v>2023.0</v>
      </c>
      <c r="D1772" s="5">
        <v>12994.0</v>
      </c>
      <c r="E1772" s="5">
        <v>624.0</v>
      </c>
    </row>
    <row r="1773">
      <c r="A1773" s="5">
        <v>178059.0</v>
      </c>
      <c r="B1773" s="4" t="s">
        <v>2627</v>
      </c>
      <c r="C1773" s="5">
        <v>2023.0</v>
      </c>
      <c r="D1773" s="5">
        <v>9883.0</v>
      </c>
      <c r="E1773" s="5">
        <v>474.0</v>
      </c>
    </row>
    <row r="1774">
      <c r="A1774" s="5">
        <v>178077.0</v>
      </c>
      <c r="B1774" s="4" t="s">
        <v>2628</v>
      </c>
      <c r="C1774" s="5">
        <v>2023.0</v>
      </c>
      <c r="D1774" s="5">
        <v>88.0</v>
      </c>
      <c r="E1774" s="5">
        <v>5.0</v>
      </c>
    </row>
    <row r="1775">
      <c r="A1775" s="5">
        <v>178183.0</v>
      </c>
      <c r="B1775" s="4" t="s">
        <v>2629</v>
      </c>
      <c r="C1775" s="5">
        <v>2023.0</v>
      </c>
      <c r="D1775" s="5">
        <v>151.0</v>
      </c>
      <c r="E1775" s="5">
        <v>9.0</v>
      </c>
    </row>
    <row r="1776">
      <c r="A1776" s="5">
        <v>178208.0</v>
      </c>
      <c r="B1776" s="4" t="s">
        <v>2630</v>
      </c>
      <c r="C1776" s="5">
        <v>2023.0</v>
      </c>
      <c r="D1776" s="5">
        <v>3840.0</v>
      </c>
      <c r="E1776" s="5">
        <v>105.0</v>
      </c>
    </row>
    <row r="1777">
      <c r="A1777" s="5">
        <v>178217.0</v>
      </c>
      <c r="B1777" s="4" t="s">
        <v>2631</v>
      </c>
      <c r="C1777" s="5">
        <v>2023.0</v>
      </c>
      <c r="D1777" s="5">
        <v>2389.0</v>
      </c>
      <c r="E1777" s="5">
        <v>77.0</v>
      </c>
    </row>
    <row r="1778">
      <c r="A1778" s="5">
        <v>178244.0</v>
      </c>
      <c r="B1778" s="4" t="s">
        <v>2632</v>
      </c>
      <c r="C1778" s="5">
        <v>2023.0</v>
      </c>
      <c r="D1778" s="5">
        <v>5641.0</v>
      </c>
      <c r="E1778" s="5">
        <v>134.0</v>
      </c>
    </row>
    <row r="1779">
      <c r="A1779" s="5">
        <v>178341.0</v>
      </c>
      <c r="B1779" s="4" t="s">
        <v>2633</v>
      </c>
      <c r="C1779" s="5">
        <v>2023.0</v>
      </c>
      <c r="D1779" s="5">
        <v>4090.0</v>
      </c>
      <c r="E1779" s="5">
        <v>182.0</v>
      </c>
    </row>
    <row r="1780">
      <c r="A1780" s="5">
        <v>178369.0</v>
      </c>
      <c r="B1780" s="4" t="s">
        <v>2634</v>
      </c>
      <c r="C1780" s="5">
        <v>2023.0</v>
      </c>
      <c r="D1780" s="5">
        <v>1619.0</v>
      </c>
      <c r="E1780" s="5">
        <v>90.0</v>
      </c>
    </row>
    <row r="1781">
      <c r="A1781" s="5">
        <v>178387.0</v>
      </c>
      <c r="B1781" s="4" t="s">
        <v>2635</v>
      </c>
      <c r="C1781" s="5">
        <v>2023.0</v>
      </c>
      <c r="D1781" s="5">
        <v>3817.0</v>
      </c>
      <c r="E1781" s="5">
        <v>163.0</v>
      </c>
    </row>
    <row r="1782">
      <c r="A1782" s="5">
        <v>178396.0</v>
      </c>
      <c r="B1782" s="4" t="s">
        <v>2636</v>
      </c>
      <c r="C1782" s="5">
        <v>2023.0</v>
      </c>
      <c r="D1782" s="5">
        <v>31013.0</v>
      </c>
      <c r="E1782" s="5">
        <v>2322.0</v>
      </c>
    </row>
    <row r="1783">
      <c r="A1783" s="5">
        <v>178402.0</v>
      </c>
      <c r="B1783" s="4" t="s">
        <v>2637</v>
      </c>
      <c r="C1783" s="5">
        <v>2023.0</v>
      </c>
      <c r="D1783" s="5">
        <v>15277.0</v>
      </c>
      <c r="E1783" s="5">
        <v>803.0</v>
      </c>
    </row>
    <row r="1784">
      <c r="A1784" s="5">
        <v>178411.0</v>
      </c>
      <c r="B1784" s="4" t="s">
        <v>2638</v>
      </c>
      <c r="C1784" s="5">
        <v>2023.0</v>
      </c>
      <c r="D1784" s="5">
        <v>7156.0</v>
      </c>
      <c r="E1784" s="5">
        <v>337.0</v>
      </c>
    </row>
    <row r="1785">
      <c r="A1785" s="5">
        <v>178420.0</v>
      </c>
      <c r="B1785" s="4" t="s">
        <v>2639</v>
      </c>
      <c r="C1785" s="5">
        <v>2023.0</v>
      </c>
      <c r="D1785" s="5">
        <v>14800.0</v>
      </c>
      <c r="E1785" s="5">
        <v>471.0</v>
      </c>
    </row>
    <row r="1786">
      <c r="A1786" s="5">
        <v>178439.0</v>
      </c>
      <c r="B1786" s="4" t="s">
        <v>2640</v>
      </c>
      <c r="C1786" s="5">
        <v>2023.0</v>
      </c>
      <c r="D1786" s="4"/>
      <c r="E1786" s="5">
        <v>0.0</v>
      </c>
    </row>
    <row r="1787">
      <c r="A1787" s="5">
        <v>178448.0</v>
      </c>
      <c r="B1787" s="4" t="s">
        <v>2641</v>
      </c>
      <c r="C1787" s="5">
        <v>2023.0</v>
      </c>
      <c r="D1787" s="5">
        <v>4997.0</v>
      </c>
      <c r="E1787" s="5">
        <v>121.0</v>
      </c>
    </row>
    <row r="1788">
      <c r="A1788" s="5">
        <v>178518.0</v>
      </c>
      <c r="B1788" s="4" t="s">
        <v>2642</v>
      </c>
      <c r="C1788" s="5">
        <v>2023.0</v>
      </c>
      <c r="D1788" s="5">
        <v>172.0</v>
      </c>
      <c r="E1788" s="5">
        <v>22.0</v>
      </c>
    </row>
    <row r="1789">
      <c r="A1789" s="5">
        <v>178527.0</v>
      </c>
      <c r="B1789" s="4" t="s">
        <v>2643</v>
      </c>
      <c r="C1789" s="5">
        <v>2023.0</v>
      </c>
      <c r="D1789" s="5">
        <v>62.0</v>
      </c>
      <c r="E1789" s="5">
        <v>3.0</v>
      </c>
    </row>
    <row r="1790">
      <c r="A1790" s="5">
        <v>178615.0</v>
      </c>
      <c r="B1790" s="4" t="s">
        <v>2644</v>
      </c>
      <c r="C1790" s="5">
        <v>2023.0</v>
      </c>
      <c r="D1790" s="5">
        <v>3636.0</v>
      </c>
      <c r="E1790" s="5">
        <v>248.0</v>
      </c>
    </row>
    <row r="1791">
      <c r="A1791" s="5">
        <v>178624.0</v>
      </c>
      <c r="B1791" s="4" t="s">
        <v>2645</v>
      </c>
      <c r="C1791" s="5">
        <v>2023.0</v>
      </c>
      <c r="D1791" s="5">
        <v>9664.0</v>
      </c>
      <c r="E1791" s="5">
        <v>250.0</v>
      </c>
    </row>
    <row r="1792">
      <c r="A1792" s="5">
        <v>178679.0</v>
      </c>
      <c r="B1792" s="4" t="s">
        <v>2646</v>
      </c>
      <c r="C1792" s="5">
        <v>2023.0</v>
      </c>
      <c r="D1792" s="5">
        <v>701.0</v>
      </c>
      <c r="E1792" s="5">
        <v>29.0</v>
      </c>
    </row>
    <row r="1793">
      <c r="A1793" s="5">
        <v>178697.0</v>
      </c>
      <c r="B1793" s="4" t="s">
        <v>2647</v>
      </c>
      <c r="C1793" s="5">
        <v>2023.0</v>
      </c>
      <c r="D1793" s="5">
        <v>1427.0</v>
      </c>
      <c r="E1793" s="5">
        <v>111.0</v>
      </c>
    </row>
    <row r="1794">
      <c r="A1794" s="5">
        <v>178721.0</v>
      </c>
      <c r="B1794" s="4" t="s">
        <v>2648</v>
      </c>
      <c r="C1794" s="5">
        <v>2023.0</v>
      </c>
      <c r="D1794" s="5">
        <v>6634.0</v>
      </c>
      <c r="E1794" s="5">
        <v>311.0</v>
      </c>
    </row>
    <row r="1795">
      <c r="A1795" s="5">
        <v>178767.0</v>
      </c>
      <c r="B1795" s="4" t="s">
        <v>2649</v>
      </c>
      <c r="C1795" s="5">
        <v>2023.0</v>
      </c>
      <c r="D1795" s="5">
        <v>95.0</v>
      </c>
      <c r="E1795" s="5">
        <v>6.0</v>
      </c>
    </row>
    <row r="1796">
      <c r="A1796" s="5">
        <v>178828.0</v>
      </c>
      <c r="B1796" s="4" t="s">
        <v>2650</v>
      </c>
      <c r="C1796" s="5">
        <v>2023.0</v>
      </c>
      <c r="D1796" s="5">
        <v>14.0</v>
      </c>
      <c r="E1796" s="5">
        <v>12.0</v>
      </c>
    </row>
    <row r="1797">
      <c r="A1797" s="5">
        <v>178891.0</v>
      </c>
      <c r="B1797" s="4" t="s">
        <v>2651</v>
      </c>
      <c r="C1797" s="5">
        <v>2023.0</v>
      </c>
      <c r="D1797" s="5">
        <v>1696.0</v>
      </c>
      <c r="E1797" s="5">
        <v>125.0</v>
      </c>
    </row>
    <row r="1798">
      <c r="A1798" s="5">
        <v>178989.0</v>
      </c>
      <c r="B1798" s="4" t="s">
        <v>2652</v>
      </c>
      <c r="C1798" s="5">
        <v>2023.0</v>
      </c>
      <c r="D1798" s="5">
        <v>303.0</v>
      </c>
      <c r="E1798" s="5">
        <v>37.0</v>
      </c>
    </row>
    <row r="1799">
      <c r="A1799" s="5">
        <v>179043.0</v>
      </c>
      <c r="B1799" s="4" t="s">
        <v>155</v>
      </c>
      <c r="C1799" s="5">
        <v>2023.0</v>
      </c>
      <c r="D1799" s="5">
        <v>3496.0</v>
      </c>
      <c r="E1799" s="5">
        <v>189.0</v>
      </c>
    </row>
    <row r="1800">
      <c r="A1800" s="5">
        <v>179159.0</v>
      </c>
      <c r="B1800" s="4" t="s">
        <v>756</v>
      </c>
      <c r="C1800" s="5">
        <v>2023.0</v>
      </c>
      <c r="D1800" s="5">
        <v>17202.0</v>
      </c>
      <c r="E1800" s="5">
        <v>975.0</v>
      </c>
    </row>
    <row r="1801">
      <c r="A1801" s="5">
        <v>179195.0</v>
      </c>
      <c r="B1801" s="4" t="s">
        <v>2653</v>
      </c>
      <c r="C1801" s="5">
        <v>2023.0</v>
      </c>
      <c r="D1801" s="5">
        <v>32.0</v>
      </c>
      <c r="E1801" s="5">
        <v>2.0</v>
      </c>
    </row>
    <row r="1802">
      <c r="A1802" s="5">
        <v>179265.0</v>
      </c>
      <c r="B1802" s="4" t="s">
        <v>2654</v>
      </c>
      <c r="C1802" s="5">
        <v>2023.0</v>
      </c>
      <c r="D1802" s="5">
        <v>631.0</v>
      </c>
      <c r="E1802" s="5">
        <v>65.0</v>
      </c>
    </row>
    <row r="1803">
      <c r="A1803" s="5">
        <v>179308.0</v>
      </c>
      <c r="B1803" s="4" t="s">
        <v>2655</v>
      </c>
      <c r="C1803" s="5">
        <v>2023.0</v>
      </c>
      <c r="D1803" s="5">
        <v>14627.0</v>
      </c>
      <c r="E1803" s="5">
        <v>506.0</v>
      </c>
    </row>
    <row r="1804">
      <c r="A1804" s="5">
        <v>179317.0</v>
      </c>
      <c r="B1804" s="4" t="s">
        <v>2656</v>
      </c>
      <c r="C1804" s="5">
        <v>2023.0</v>
      </c>
      <c r="D1804" s="5">
        <v>100.0</v>
      </c>
      <c r="E1804" s="5">
        <v>16.0</v>
      </c>
    </row>
    <row r="1805">
      <c r="A1805" s="5">
        <v>179326.0</v>
      </c>
      <c r="B1805" s="4" t="s">
        <v>2657</v>
      </c>
      <c r="C1805" s="5">
        <v>2023.0</v>
      </c>
      <c r="D1805" s="5">
        <v>2155.0</v>
      </c>
      <c r="E1805" s="5">
        <v>168.0</v>
      </c>
    </row>
    <row r="1806">
      <c r="A1806" s="5">
        <v>179344.0</v>
      </c>
      <c r="B1806" s="4" t="s">
        <v>2658</v>
      </c>
      <c r="C1806" s="5">
        <v>2023.0</v>
      </c>
      <c r="D1806" s="5">
        <v>1726.0</v>
      </c>
      <c r="E1806" s="5">
        <v>55.0</v>
      </c>
    </row>
    <row r="1807">
      <c r="A1807" s="5">
        <v>179511.0</v>
      </c>
      <c r="B1807" s="4" t="s">
        <v>2659</v>
      </c>
      <c r="C1807" s="5">
        <v>2023.0</v>
      </c>
      <c r="D1807" s="5">
        <v>108.0</v>
      </c>
      <c r="E1807" s="5">
        <v>4.0</v>
      </c>
    </row>
    <row r="1808">
      <c r="A1808" s="5">
        <v>179539.0</v>
      </c>
      <c r="B1808" s="4" t="s">
        <v>2660</v>
      </c>
      <c r="C1808" s="5">
        <v>2023.0</v>
      </c>
      <c r="D1808" s="5">
        <v>3754.0</v>
      </c>
      <c r="E1808" s="5">
        <v>135.0</v>
      </c>
    </row>
    <row r="1809">
      <c r="A1809" s="5">
        <v>179548.0</v>
      </c>
      <c r="B1809" s="4" t="s">
        <v>2661</v>
      </c>
      <c r="C1809" s="5">
        <v>2023.0</v>
      </c>
      <c r="D1809" s="5">
        <v>532.0</v>
      </c>
      <c r="E1809" s="5">
        <v>62.0</v>
      </c>
    </row>
    <row r="1810">
      <c r="A1810" s="5">
        <v>179557.0</v>
      </c>
      <c r="B1810" s="4" t="s">
        <v>2662</v>
      </c>
      <c r="C1810" s="5">
        <v>2023.0</v>
      </c>
      <c r="D1810" s="5">
        <v>9686.0</v>
      </c>
      <c r="E1810" s="5">
        <v>392.0</v>
      </c>
    </row>
    <row r="1811">
      <c r="A1811" s="5">
        <v>179566.0</v>
      </c>
      <c r="B1811" s="4" t="s">
        <v>2663</v>
      </c>
      <c r="C1811" s="5">
        <v>2023.0</v>
      </c>
      <c r="D1811" s="5">
        <v>23418.0</v>
      </c>
      <c r="E1811" s="5">
        <v>822.0</v>
      </c>
    </row>
    <row r="1812">
      <c r="A1812" s="5">
        <v>179645.0</v>
      </c>
      <c r="B1812" s="4" t="s">
        <v>2664</v>
      </c>
      <c r="C1812" s="5">
        <v>2023.0</v>
      </c>
      <c r="D1812" s="5">
        <v>2682.0</v>
      </c>
      <c r="E1812" s="5">
        <v>80.0</v>
      </c>
    </row>
    <row r="1813">
      <c r="A1813" s="5">
        <v>179715.0</v>
      </c>
      <c r="B1813" s="4" t="s">
        <v>2665</v>
      </c>
      <c r="C1813" s="5">
        <v>2023.0</v>
      </c>
      <c r="D1813" s="5">
        <v>1847.0</v>
      </c>
      <c r="E1813" s="5">
        <v>58.0</v>
      </c>
    </row>
    <row r="1814">
      <c r="A1814" s="5">
        <v>179812.0</v>
      </c>
      <c r="B1814" s="4" t="s">
        <v>2666</v>
      </c>
      <c r="C1814" s="5">
        <v>2023.0</v>
      </c>
      <c r="D1814" s="5">
        <v>2048.0</v>
      </c>
      <c r="E1814" s="5">
        <v>84.0</v>
      </c>
    </row>
    <row r="1815">
      <c r="A1815" s="5">
        <v>179867.0</v>
      </c>
      <c r="B1815" s="4" t="s">
        <v>2667</v>
      </c>
      <c r="C1815" s="5">
        <v>2023.0</v>
      </c>
      <c r="D1815" s="5">
        <v>16500.0</v>
      </c>
      <c r="E1815" s="5">
        <v>2049.0</v>
      </c>
    </row>
    <row r="1816">
      <c r="A1816" s="5">
        <v>179894.0</v>
      </c>
      <c r="B1816" s="4" t="s">
        <v>2668</v>
      </c>
      <c r="C1816" s="5">
        <v>2023.0</v>
      </c>
      <c r="D1816" s="5">
        <v>7606.0</v>
      </c>
      <c r="E1816" s="5">
        <v>362.0</v>
      </c>
    </row>
    <row r="1817">
      <c r="A1817" s="5">
        <v>179946.0</v>
      </c>
      <c r="B1817" s="4" t="s">
        <v>2669</v>
      </c>
      <c r="C1817" s="5">
        <v>2023.0</v>
      </c>
      <c r="D1817" s="5">
        <v>593.0</v>
      </c>
      <c r="E1817" s="5">
        <v>59.0</v>
      </c>
    </row>
    <row r="1818">
      <c r="A1818" s="5">
        <v>179955.0</v>
      </c>
      <c r="B1818" s="4" t="s">
        <v>2670</v>
      </c>
      <c r="C1818" s="5">
        <v>2023.0</v>
      </c>
      <c r="D1818" s="5">
        <v>886.0</v>
      </c>
      <c r="E1818" s="5">
        <v>92.0</v>
      </c>
    </row>
    <row r="1819">
      <c r="A1819" s="5">
        <v>179964.0</v>
      </c>
      <c r="B1819" s="4" t="s">
        <v>2671</v>
      </c>
      <c r="C1819" s="5">
        <v>2023.0</v>
      </c>
      <c r="D1819" s="5">
        <v>1729.0</v>
      </c>
      <c r="E1819" s="5">
        <v>105.0</v>
      </c>
    </row>
    <row r="1820">
      <c r="A1820" s="5">
        <v>179991.0</v>
      </c>
      <c r="B1820" s="4" t="s">
        <v>2672</v>
      </c>
      <c r="C1820" s="5">
        <v>2023.0</v>
      </c>
      <c r="D1820" s="5">
        <v>35.0</v>
      </c>
      <c r="E1820" s="5">
        <v>2.0</v>
      </c>
    </row>
    <row r="1821">
      <c r="A1821" s="5">
        <v>180054.0</v>
      </c>
      <c r="B1821" s="4" t="s">
        <v>2673</v>
      </c>
      <c r="C1821" s="5">
        <v>2023.0</v>
      </c>
      <c r="D1821" s="5">
        <v>282.0</v>
      </c>
      <c r="E1821" s="5">
        <v>44.0</v>
      </c>
    </row>
    <row r="1822">
      <c r="A1822" s="5">
        <v>180063.0</v>
      </c>
      <c r="B1822" s="4" t="s">
        <v>2674</v>
      </c>
      <c r="C1822" s="5">
        <v>2023.0</v>
      </c>
      <c r="D1822" s="5">
        <v>13.0</v>
      </c>
      <c r="E1822" s="5">
        <v>1.0</v>
      </c>
    </row>
    <row r="1823">
      <c r="A1823" s="5">
        <v>180081.0</v>
      </c>
      <c r="B1823" s="4" t="s">
        <v>2675</v>
      </c>
      <c r="C1823" s="5">
        <v>2023.0</v>
      </c>
      <c r="D1823" s="5">
        <v>699.0</v>
      </c>
      <c r="E1823" s="5">
        <v>21.0</v>
      </c>
    </row>
    <row r="1824">
      <c r="A1824" s="5">
        <v>180090.0</v>
      </c>
      <c r="B1824" s="4" t="s">
        <v>2676</v>
      </c>
      <c r="C1824" s="5">
        <v>2023.0</v>
      </c>
      <c r="D1824" s="5">
        <v>62.0</v>
      </c>
      <c r="E1824" s="5">
        <v>2.0</v>
      </c>
    </row>
    <row r="1825">
      <c r="A1825" s="5">
        <v>180106.0</v>
      </c>
      <c r="B1825" s="4" t="s">
        <v>2677</v>
      </c>
      <c r="C1825" s="5">
        <v>2023.0</v>
      </c>
      <c r="D1825" s="5">
        <v>1103.0</v>
      </c>
      <c r="E1825" s="5">
        <v>97.0</v>
      </c>
    </row>
    <row r="1826">
      <c r="A1826" s="5">
        <v>180151.0</v>
      </c>
      <c r="B1826" s="4" t="s">
        <v>2678</v>
      </c>
      <c r="C1826" s="5">
        <v>2023.0</v>
      </c>
      <c r="D1826" s="5">
        <v>406.0</v>
      </c>
      <c r="E1826" s="5">
        <v>19.0</v>
      </c>
    </row>
    <row r="1827">
      <c r="A1827" s="5">
        <v>180160.0</v>
      </c>
      <c r="B1827" s="4" t="s">
        <v>2679</v>
      </c>
      <c r="C1827" s="5">
        <v>2023.0</v>
      </c>
      <c r="D1827" s="5">
        <v>242.0</v>
      </c>
      <c r="E1827" s="5">
        <v>12.0</v>
      </c>
    </row>
    <row r="1828">
      <c r="A1828" s="5">
        <v>180179.0</v>
      </c>
      <c r="B1828" s="4" t="s">
        <v>2680</v>
      </c>
      <c r="C1828" s="5">
        <v>2023.0</v>
      </c>
      <c r="D1828" s="5">
        <v>4092.0</v>
      </c>
      <c r="E1828" s="5">
        <v>171.0</v>
      </c>
    </row>
    <row r="1829">
      <c r="A1829" s="5">
        <v>180197.0</v>
      </c>
      <c r="B1829" s="4" t="s">
        <v>2681</v>
      </c>
      <c r="C1829" s="5">
        <v>2023.0</v>
      </c>
      <c r="D1829" s="5">
        <v>2201.0</v>
      </c>
      <c r="E1829" s="5">
        <v>91.0</v>
      </c>
    </row>
    <row r="1830">
      <c r="A1830" s="5">
        <v>180203.0</v>
      </c>
      <c r="B1830" s="4" t="s">
        <v>2682</v>
      </c>
      <c r="C1830" s="5">
        <v>2023.0</v>
      </c>
      <c r="D1830" s="5">
        <v>133.0</v>
      </c>
      <c r="E1830" s="5">
        <v>15.0</v>
      </c>
    </row>
    <row r="1831">
      <c r="A1831" s="5">
        <v>180212.0</v>
      </c>
      <c r="B1831" s="4" t="s">
        <v>2683</v>
      </c>
      <c r="C1831" s="5">
        <v>2023.0</v>
      </c>
      <c r="D1831" s="5">
        <v>534.0</v>
      </c>
      <c r="E1831" s="5">
        <v>24.0</v>
      </c>
    </row>
    <row r="1832">
      <c r="A1832" s="5">
        <v>180249.0</v>
      </c>
      <c r="B1832" s="4" t="s">
        <v>2684</v>
      </c>
      <c r="C1832" s="5">
        <v>2023.0</v>
      </c>
      <c r="D1832" s="5">
        <v>1318.0</v>
      </c>
      <c r="E1832" s="5">
        <v>54.0</v>
      </c>
    </row>
    <row r="1833">
      <c r="A1833" s="5">
        <v>180258.0</v>
      </c>
      <c r="B1833" s="4" t="s">
        <v>2685</v>
      </c>
      <c r="C1833" s="5">
        <v>2023.0</v>
      </c>
      <c r="D1833" s="5">
        <v>677.0</v>
      </c>
      <c r="E1833" s="5">
        <v>63.0</v>
      </c>
    </row>
    <row r="1834">
      <c r="A1834" s="5">
        <v>180276.0</v>
      </c>
      <c r="B1834" s="4" t="s">
        <v>2686</v>
      </c>
      <c r="C1834" s="5">
        <v>2023.0</v>
      </c>
      <c r="D1834" s="5">
        <v>1485.0</v>
      </c>
      <c r="E1834" s="5">
        <v>45.0</v>
      </c>
    </row>
    <row r="1835">
      <c r="A1835" s="5">
        <v>180328.0</v>
      </c>
      <c r="B1835" s="4" t="s">
        <v>2687</v>
      </c>
      <c r="C1835" s="5">
        <v>2023.0</v>
      </c>
      <c r="D1835" s="5">
        <v>378.0</v>
      </c>
      <c r="E1835" s="5">
        <v>14.0</v>
      </c>
    </row>
    <row r="1836">
      <c r="A1836" s="5">
        <v>180373.0</v>
      </c>
      <c r="B1836" s="4" t="s">
        <v>2688</v>
      </c>
      <c r="C1836" s="5">
        <v>2023.0</v>
      </c>
      <c r="D1836" s="5">
        <v>670.0</v>
      </c>
      <c r="E1836" s="5">
        <v>30.0</v>
      </c>
    </row>
    <row r="1837">
      <c r="A1837" s="5">
        <v>180416.0</v>
      </c>
      <c r="B1837" s="4" t="s">
        <v>2689</v>
      </c>
      <c r="C1837" s="5">
        <v>2023.0</v>
      </c>
      <c r="D1837" s="5">
        <v>1622.0</v>
      </c>
      <c r="E1837" s="5">
        <v>122.0</v>
      </c>
    </row>
    <row r="1838">
      <c r="A1838" s="5">
        <v>180461.0</v>
      </c>
      <c r="B1838" s="4" t="s">
        <v>2690</v>
      </c>
      <c r="C1838" s="5">
        <v>2023.0</v>
      </c>
      <c r="D1838" s="5">
        <v>16960.0</v>
      </c>
      <c r="E1838" s="5">
        <v>812.0</v>
      </c>
    </row>
    <row r="1839">
      <c r="A1839" s="5">
        <v>180489.0</v>
      </c>
      <c r="B1839" s="4" t="s">
        <v>2691</v>
      </c>
      <c r="C1839" s="5">
        <v>2023.0</v>
      </c>
      <c r="D1839" s="5">
        <v>10327.0</v>
      </c>
      <c r="E1839" s="5">
        <v>469.0</v>
      </c>
    </row>
    <row r="1840">
      <c r="A1840" s="5">
        <v>180522.0</v>
      </c>
      <c r="B1840" s="4" t="s">
        <v>2692</v>
      </c>
      <c r="C1840" s="5">
        <v>2023.0</v>
      </c>
      <c r="D1840" s="5">
        <v>1021.0</v>
      </c>
      <c r="E1840" s="5">
        <v>61.0</v>
      </c>
    </row>
    <row r="1841">
      <c r="A1841" s="5">
        <v>180595.0</v>
      </c>
      <c r="B1841" s="4" t="s">
        <v>2693</v>
      </c>
      <c r="C1841" s="5">
        <v>2023.0</v>
      </c>
      <c r="D1841" s="5">
        <v>991.0</v>
      </c>
      <c r="E1841" s="5">
        <v>73.0</v>
      </c>
    </row>
    <row r="1842">
      <c r="A1842" s="5">
        <v>180647.0</v>
      </c>
      <c r="B1842" s="4" t="s">
        <v>2694</v>
      </c>
      <c r="C1842" s="5">
        <v>2023.0</v>
      </c>
      <c r="D1842" s="5">
        <v>648.0</v>
      </c>
      <c r="E1842" s="5">
        <v>81.0</v>
      </c>
    </row>
    <row r="1843">
      <c r="A1843" s="5">
        <v>180692.0</v>
      </c>
      <c r="B1843" s="4" t="s">
        <v>2695</v>
      </c>
      <c r="C1843" s="5">
        <v>2023.0</v>
      </c>
      <c r="D1843" s="5">
        <v>1458.0</v>
      </c>
      <c r="E1843" s="5">
        <v>81.0</v>
      </c>
    </row>
    <row r="1844">
      <c r="A1844" s="5">
        <v>180814.0</v>
      </c>
      <c r="B1844" s="4" t="s">
        <v>2696</v>
      </c>
      <c r="C1844" s="5">
        <v>2023.0</v>
      </c>
      <c r="D1844" s="5">
        <v>14476.0</v>
      </c>
      <c r="E1844" s="5">
        <v>384.0</v>
      </c>
    </row>
    <row r="1845">
      <c r="A1845" s="5">
        <v>180832.0</v>
      </c>
      <c r="B1845" s="4" t="s">
        <v>2697</v>
      </c>
      <c r="C1845" s="5">
        <v>2023.0</v>
      </c>
      <c r="D1845" s="5">
        <v>1078.0</v>
      </c>
      <c r="E1845" s="5">
        <v>63.0</v>
      </c>
    </row>
    <row r="1846">
      <c r="A1846" s="5">
        <v>180878.0</v>
      </c>
      <c r="B1846" s="4" t="s">
        <v>2698</v>
      </c>
      <c r="C1846" s="5">
        <v>2023.0</v>
      </c>
      <c r="D1846" s="5">
        <v>746.0</v>
      </c>
      <c r="E1846" s="5">
        <v>57.0</v>
      </c>
    </row>
    <row r="1847">
      <c r="A1847" s="5">
        <v>180902.0</v>
      </c>
      <c r="B1847" s="4" t="s">
        <v>2699</v>
      </c>
      <c r="C1847" s="5">
        <v>2023.0</v>
      </c>
      <c r="D1847" s="5">
        <v>6862.0</v>
      </c>
      <c r="E1847" s="5">
        <v>219.0</v>
      </c>
    </row>
    <row r="1848">
      <c r="A1848" s="5">
        <v>180948.0</v>
      </c>
      <c r="B1848" s="4" t="s">
        <v>2700</v>
      </c>
      <c r="C1848" s="5">
        <v>2023.0</v>
      </c>
      <c r="D1848" s="5">
        <v>2205.0</v>
      </c>
      <c r="E1848" s="5">
        <v>109.0</v>
      </c>
    </row>
    <row r="1849">
      <c r="A1849" s="5">
        <v>180957.0</v>
      </c>
      <c r="B1849" s="4" t="s">
        <v>2701</v>
      </c>
      <c r="C1849" s="5">
        <v>2023.0</v>
      </c>
      <c r="D1849" s="5">
        <v>72.0</v>
      </c>
      <c r="E1849" s="5">
        <v>5.0</v>
      </c>
    </row>
    <row r="1850">
      <c r="A1850" s="5">
        <v>180984.0</v>
      </c>
      <c r="B1850" s="4" t="s">
        <v>2702</v>
      </c>
      <c r="C1850" s="5">
        <v>2023.0</v>
      </c>
      <c r="D1850" s="5">
        <v>3423.0</v>
      </c>
      <c r="E1850" s="5">
        <v>130.0</v>
      </c>
    </row>
    <row r="1851">
      <c r="A1851" s="5">
        <v>181002.0</v>
      </c>
      <c r="B1851" s="4" t="s">
        <v>407</v>
      </c>
      <c r="C1851" s="5">
        <v>2023.0</v>
      </c>
      <c r="D1851" s="5">
        <v>8255.0</v>
      </c>
      <c r="E1851" s="5">
        <v>755.0</v>
      </c>
    </row>
    <row r="1852">
      <c r="A1852" s="5">
        <v>181020.0</v>
      </c>
      <c r="B1852" s="4" t="s">
        <v>2703</v>
      </c>
      <c r="C1852" s="5">
        <v>2023.0</v>
      </c>
      <c r="D1852" s="5">
        <v>1948.0</v>
      </c>
      <c r="E1852" s="5">
        <v>140.0</v>
      </c>
    </row>
    <row r="1853">
      <c r="A1853" s="5">
        <v>181127.0</v>
      </c>
      <c r="B1853" s="4" t="s">
        <v>2704</v>
      </c>
      <c r="C1853" s="5">
        <v>2023.0</v>
      </c>
      <c r="D1853" s="5">
        <v>1011.0</v>
      </c>
      <c r="E1853" s="5">
        <v>68.0</v>
      </c>
    </row>
    <row r="1854">
      <c r="A1854" s="5">
        <v>181145.0</v>
      </c>
      <c r="B1854" s="4" t="s">
        <v>2705</v>
      </c>
      <c r="C1854" s="5">
        <v>2023.0</v>
      </c>
      <c r="D1854" s="5">
        <v>25.0</v>
      </c>
      <c r="E1854" s="5">
        <v>2.0</v>
      </c>
    </row>
    <row r="1855">
      <c r="A1855" s="5">
        <v>181190.0</v>
      </c>
      <c r="B1855" s="4" t="s">
        <v>2706</v>
      </c>
      <c r="C1855" s="5">
        <v>2023.0</v>
      </c>
      <c r="D1855" s="5">
        <v>98.0</v>
      </c>
      <c r="E1855" s="5">
        <v>11.0</v>
      </c>
    </row>
    <row r="1856">
      <c r="A1856" s="5">
        <v>181215.0</v>
      </c>
      <c r="B1856" s="4" t="s">
        <v>2707</v>
      </c>
      <c r="C1856" s="5">
        <v>2023.0</v>
      </c>
      <c r="D1856" s="5">
        <v>6017.0</v>
      </c>
      <c r="E1856" s="5">
        <v>362.0</v>
      </c>
    </row>
    <row r="1857">
      <c r="A1857" s="5">
        <v>181297.0</v>
      </c>
      <c r="B1857" s="4" t="s">
        <v>2708</v>
      </c>
      <c r="C1857" s="5">
        <v>2023.0</v>
      </c>
      <c r="D1857" s="5">
        <v>1040.0</v>
      </c>
      <c r="E1857" s="5">
        <v>76.0</v>
      </c>
    </row>
    <row r="1858">
      <c r="A1858" s="5">
        <v>181303.0</v>
      </c>
      <c r="B1858" s="4" t="s">
        <v>2709</v>
      </c>
      <c r="C1858" s="5">
        <v>2023.0</v>
      </c>
      <c r="D1858" s="5">
        <v>15964.0</v>
      </c>
      <c r="E1858" s="5">
        <v>440.0</v>
      </c>
    </row>
    <row r="1859">
      <c r="A1859" s="5">
        <v>181312.0</v>
      </c>
      <c r="B1859" s="4" t="s">
        <v>2710</v>
      </c>
      <c r="C1859" s="5">
        <v>2023.0</v>
      </c>
      <c r="D1859" s="5">
        <v>2066.0</v>
      </c>
      <c r="E1859" s="5">
        <v>134.0</v>
      </c>
    </row>
    <row r="1860">
      <c r="A1860" s="5">
        <v>181330.0</v>
      </c>
      <c r="B1860" s="4" t="s">
        <v>2711</v>
      </c>
      <c r="C1860" s="5">
        <v>2023.0</v>
      </c>
      <c r="D1860" s="5">
        <v>1557.0</v>
      </c>
      <c r="E1860" s="5">
        <v>104.0</v>
      </c>
    </row>
    <row r="1861">
      <c r="A1861" s="5">
        <v>181394.0</v>
      </c>
      <c r="B1861" s="4" t="s">
        <v>2712</v>
      </c>
      <c r="C1861" s="5">
        <v>2023.0</v>
      </c>
      <c r="D1861" s="5">
        <v>15015.0</v>
      </c>
      <c r="E1861" s="5">
        <v>736.0</v>
      </c>
    </row>
    <row r="1862">
      <c r="A1862" s="5">
        <v>181419.0</v>
      </c>
      <c r="B1862" s="4" t="s">
        <v>2713</v>
      </c>
      <c r="C1862" s="5">
        <v>2023.0</v>
      </c>
      <c r="D1862" s="5">
        <v>624.0</v>
      </c>
      <c r="E1862" s="5">
        <v>46.0</v>
      </c>
    </row>
    <row r="1863">
      <c r="A1863" s="5">
        <v>181428.0</v>
      </c>
      <c r="B1863" s="4" t="s">
        <v>2714</v>
      </c>
      <c r="C1863" s="5">
        <v>2023.0</v>
      </c>
      <c r="D1863" s="5">
        <v>3786.0</v>
      </c>
      <c r="E1863" s="5">
        <v>690.0</v>
      </c>
    </row>
    <row r="1864">
      <c r="A1864" s="5">
        <v>181446.0</v>
      </c>
      <c r="B1864" s="4" t="s">
        <v>2715</v>
      </c>
      <c r="C1864" s="5">
        <v>2023.0</v>
      </c>
      <c r="D1864" s="5">
        <v>1690.0</v>
      </c>
      <c r="E1864" s="5">
        <v>114.0</v>
      </c>
    </row>
    <row r="1865">
      <c r="A1865" s="5">
        <v>181464.0</v>
      </c>
      <c r="B1865" s="4" t="s">
        <v>2716</v>
      </c>
      <c r="C1865" s="5">
        <v>2023.0</v>
      </c>
      <c r="D1865" s="5">
        <v>23986.0</v>
      </c>
      <c r="E1865" s="5">
        <v>1399.0</v>
      </c>
    </row>
    <row r="1866">
      <c r="A1866" s="5">
        <v>181491.0</v>
      </c>
      <c r="B1866" s="4" t="s">
        <v>2717</v>
      </c>
      <c r="C1866" s="5">
        <v>2023.0</v>
      </c>
      <c r="D1866" s="5">
        <v>5595.0</v>
      </c>
      <c r="E1866" s="5">
        <v>193.0</v>
      </c>
    </row>
    <row r="1867">
      <c r="A1867" s="5">
        <v>181534.0</v>
      </c>
      <c r="B1867" s="4" t="s">
        <v>2718</v>
      </c>
      <c r="C1867" s="5">
        <v>2023.0</v>
      </c>
      <c r="D1867" s="5">
        <v>1638.0</v>
      </c>
      <c r="E1867" s="5">
        <v>69.0</v>
      </c>
    </row>
    <row r="1868">
      <c r="A1868" s="5">
        <v>181543.0</v>
      </c>
      <c r="B1868" s="4" t="s">
        <v>2719</v>
      </c>
      <c r="C1868" s="5">
        <v>2023.0</v>
      </c>
      <c r="D1868" s="5">
        <v>23.0</v>
      </c>
      <c r="E1868" s="5">
        <v>5.0</v>
      </c>
    </row>
    <row r="1869">
      <c r="A1869" s="5">
        <v>181604.0</v>
      </c>
      <c r="B1869" s="4" t="s">
        <v>2720</v>
      </c>
      <c r="C1869" s="5">
        <v>2023.0</v>
      </c>
      <c r="D1869" s="5">
        <v>733.0</v>
      </c>
      <c r="E1869" s="5">
        <v>101.0</v>
      </c>
    </row>
    <row r="1870">
      <c r="A1870" s="5">
        <v>181640.0</v>
      </c>
      <c r="B1870" s="4" t="s">
        <v>2721</v>
      </c>
      <c r="C1870" s="5">
        <v>2023.0</v>
      </c>
      <c r="D1870" s="5">
        <v>9799.0</v>
      </c>
      <c r="E1870" s="5">
        <v>483.0</v>
      </c>
    </row>
    <row r="1871">
      <c r="A1871" s="5">
        <v>181738.0</v>
      </c>
      <c r="B1871" s="4" t="s">
        <v>2722</v>
      </c>
      <c r="C1871" s="5">
        <v>2023.0</v>
      </c>
      <c r="D1871" s="5">
        <v>635.0</v>
      </c>
      <c r="E1871" s="5">
        <v>78.0</v>
      </c>
    </row>
    <row r="1872">
      <c r="A1872" s="5">
        <v>181747.0</v>
      </c>
      <c r="B1872" s="4" t="s">
        <v>2723</v>
      </c>
      <c r="C1872" s="5">
        <v>2023.0</v>
      </c>
      <c r="D1872" s="4"/>
      <c r="E1872" s="5">
        <v>0.0</v>
      </c>
    </row>
    <row r="1873">
      <c r="A1873" s="5">
        <v>181765.0</v>
      </c>
      <c r="B1873" s="4" t="s">
        <v>2724</v>
      </c>
      <c r="C1873" s="5">
        <v>2023.0</v>
      </c>
      <c r="D1873" s="5">
        <v>259.0</v>
      </c>
      <c r="E1873" s="5">
        <v>15.0</v>
      </c>
    </row>
    <row r="1874">
      <c r="A1874" s="5">
        <v>181783.0</v>
      </c>
      <c r="B1874" s="4" t="s">
        <v>2725</v>
      </c>
      <c r="C1874" s="5">
        <v>2023.0</v>
      </c>
      <c r="D1874" s="5">
        <v>4807.0</v>
      </c>
      <c r="E1874" s="5">
        <v>158.0</v>
      </c>
    </row>
    <row r="1875">
      <c r="A1875" s="5">
        <v>181817.0</v>
      </c>
      <c r="B1875" s="4" t="s">
        <v>2726</v>
      </c>
      <c r="C1875" s="5">
        <v>2023.0</v>
      </c>
      <c r="D1875" s="5">
        <v>1508.0</v>
      </c>
      <c r="E1875" s="5">
        <v>74.0</v>
      </c>
    </row>
    <row r="1876">
      <c r="A1876" s="5">
        <v>181853.0</v>
      </c>
      <c r="B1876" s="4" t="s">
        <v>2727</v>
      </c>
      <c r="C1876" s="5">
        <v>2023.0</v>
      </c>
      <c r="D1876" s="5">
        <v>585.0</v>
      </c>
      <c r="E1876" s="5">
        <v>37.0</v>
      </c>
    </row>
    <row r="1877">
      <c r="A1877" s="5">
        <v>181880.0</v>
      </c>
      <c r="B1877" s="4" t="s">
        <v>2728</v>
      </c>
      <c r="C1877" s="5">
        <v>2023.0</v>
      </c>
      <c r="D1877" s="5">
        <v>213.0</v>
      </c>
      <c r="E1877" s="5">
        <v>12.0</v>
      </c>
    </row>
    <row r="1878">
      <c r="A1878" s="5">
        <v>181941.0</v>
      </c>
      <c r="B1878" s="4" t="s">
        <v>2729</v>
      </c>
      <c r="C1878" s="5">
        <v>2023.0</v>
      </c>
      <c r="D1878" s="4"/>
      <c r="E1878" s="4"/>
    </row>
    <row r="1879">
      <c r="A1879" s="5">
        <v>182005.0</v>
      </c>
      <c r="B1879" s="4" t="s">
        <v>508</v>
      </c>
      <c r="C1879" s="5">
        <v>2023.0</v>
      </c>
      <c r="D1879" s="5">
        <v>29081.0</v>
      </c>
      <c r="E1879" s="5">
        <v>863.0</v>
      </c>
    </row>
    <row r="1880">
      <c r="A1880" s="5">
        <v>182148.0</v>
      </c>
      <c r="B1880" s="4" t="s">
        <v>2730</v>
      </c>
      <c r="C1880" s="5">
        <v>2023.0</v>
      </c>
      <c r="D1880" s="5">
        <v>545.0</v>
      </c>
      <c r="E1880" s="5">
        <v>28.0</v>
      </c>
    </row>
    <row r="1881">
      <c r="A1881" s="5">
        <v>182281.0</v>
      </c>
      <c r="B1881" s="4" t="s">
        <v>2731</v>
      </c>
      <c r="C1881" s="5">
        <v>2023.0</v>
      </c>
      <c r="D1881" s="5">
        <v>31094.0</v>
      </c>
      <c r="E1881" s="5">
        <v>1679.0</v>
      </c>
    </row>
    <row r="1882">
      <c r="A1882" s="5">
        <v>182290.0</v>
      </c>
      <c r="B1882" s="4" t="s">
        <v>2732</v>
      </c>
      <c r="C1882" s="5">
        <v>2023.0</v>
      </c>
      <c r="D1882" s="5">
        <v>21778.0</v>
      </c>
      <c r="E1882" s="5">
        <v>1128.0</v>
      </c>
    </row>
    <row r="1883">
      <c r="A1883" s="5">
        <v>182306.0</v>
      </c>
      <c r="B1883" s="4" t="s">
        <v>2733</v>
      </c>
      <c r="C1883" s="5">
        <v>2023.0</v>
      </c>
      <c r="D1883" s="5">
        <v>2936.0</v>
      </c>
      <c r="E1883" s="5">
        <v>113.0</v>
      </c>
    </row>
    <row r="1884">
      <c r="A1884" s="5">
        <v>182500.0</v>
      </c>
      <c r="B1884" s="4" t="s">
        <v>421</v>
      </c>
      <c r="C1884" s="5">
        <v>2023.0</v>
      </c>
      <c r="D1884" s="5">
        <v>10006.0</v>
      </c>
      <c r="E1884" s="5">
        <v>304.0</v>
      </c>
    </row>
    <row r="1885">
      <c r="A1885" s="5">
        <v>182519.0</v>
      </c>
      <c r="B1885" s="4" t="s">
        <v>2734</v>
      </c>
      <c r="C1885" s="5">
        <v>2023.0</v>
      </c>
      <c r="D1885" s="4"/>
      <c r="E1885" s="5">
        <v>0.0</v>
      </c>
    </row>
    <row r="1886">
      <c r="A1886" s="5">
        <v>182564.0</v>
      </c>
      <c r="B1886" s="4" t="s">
        <v>2735</v>
      </c>
      <c r="C1886" s="5">
        <v>2023.0</v>
      </c>
      <c r="D1886" s="5">
        <v>4188.0</v>
      </c>
      <c r="E1886" s="5">
        <v>135.0</v>
      </c>
    </row>
    <row r="1887">
      <c r="A1887" s="5">
        <v>182634.0</v>
      </c>
      <c r="B1887" s="4" t="s">
        <v>2736</v>
      </c>
      <c r="C1887" s="5">
        <v>2023.0</v>
      </c>
      <c r="D1887" s="5">
        <v>950.0</v>
      </c>
      <c r="E1887" s="5">
        <v>76.0</v>
      </c>
    </row>
    <row r="1888">
      <c r="A1888" s="5">
        <v>182670.0</v>
      </c>
      <c r="B1888" s="4" t="s">
        <v>2737</v>
      </c>
      <c r="C1888" s="5">
        <v>2023.0</v>
      </c>
      <c r="D1888" s="5">
        <v>6746.0</v>
      </c>
      <c r="E1888" s="5">
        <v>810.0</v>
      </c>
    </row>
    <row r="1889">
      <c r="A1889" s="5">
        <v>182704.0</v>
      </c>
      <c r="B1889" s="4" t="s">
        <v>2738</v>
      </c>
      <c r="C1889" s="5">
        <v>2023.0</v>
      </c>
      <c r="D1889" s="5">
        <v>82.0</v>
      </c>
      <c r="E1889" s="5">
        <v>4.0</v>
      </c>
    </row>
    <row r="1890">
      <c r="A1890" s="5">
        <v>182722.0</v>
      </c>
      <c r="B1890" s="4" t="s">
        <v>2739</v>
      </c>
      <c r="C1890" s="5">
        <v>2023.0</v>
      </c>
      <c r="D1890" s="5">
        <v>168.0</v>
      </c>
      <c r="E1890" s="5">
        <v>8.0</v>
      </c>
    </row>
    <row r="1891">
      <c r="A1891" s="5">
        <v>182795.0</v>
      </c>
      <c r="B1891" s="4" t="s">
        <v>2740</v>
      </c>
      <c r="C1891" s="5">
        <v>2023.0</v>
      </c>
      <c r="D1891" s="5">
        <v>1637.0</v>
      </c>
      <c r="E1891" s="5">
        <v>200.0</v>
      </c>
    </row>
    <row r="1892">
      <c r="A1892" s="5">
        <v>182829.0</v>
      </c>
      <c r="B1892" s="4" t="s">
        <v>2741</v>
      </c>
      <c r="C1892" s="5">
        <v>2023.0</v>
      </c>
      <c r="D1892" s="5">
        <v>685.0</v>
      </c>
      <c r="E1892" s="5">
        <v>46.0</v>
      </c>
    </row>
    <row r="1893">
      <c r="A1893" s="5">
        <v>182892.0</v>
      </c>
      <c r="B1893" s="4" t="s">
        <v>2742</v>
      </c>
      <c r="C1893" s="5">
        <v>2023.0</v>
      </c>
      <c r="D1893" s="5">
        <v>93.0</v>
      </c>
      <c r="E1893" s="5">
        <v>7.0</v>
      </c>
    </row>
    <row r="1894">
      <c r="A1894" s="5">
        <v>182917.0</v>
      </c>
      <c r="B1894" s="4" t="s">
        <v>2743</v>
      </c>
      <c r="C1894" s="5">
        <v>2023.0</v>
      </c>
      <c r="D1894" s="5">
        <v>58.0</v>
      </c>
      <c r="E1894" s="5">
        <v>7.0</v>
      </c>
    </row>
    <row r="1895">
      <c r="A1895" s="5">
        <v>182980.0</v>
      </c>
      <c r="B1895" s="4" t="s">
        <v>2744</v>
      </c>
      <c r="C1895" s="5">
        <v>2023.0</v>
      </c>
      <c r="D1895" s="5">
        <v>2856.0</v>
      </c>
      <c r="E1895" s="5">
        <v>240.0</v>
      </c>
    </row>
    <row r="1896">
      <c r="A1896" s="5">
        <v>182999.0</v>
      </c>
      <c r="B1896" s="4" t="s">
        <v>2745</v>
      </c>
      <c r="C1896" s="5">
        <v>2023.0</v>
      </c>
      <c r="D1896" s="4"/>
      <c r="E1896" s="4"/>
    </row>
    <row r="1897">
      <c r="A1897" s="5">
        <v>183026.0</v>
      </c>
      <c r="B1897" s="4" t="s">
        <v>2746</v>
      </c>
      <c r="C1897" s="5">
        <v>2023.0</v>
      </c>
      <c r="D1897" s="5">
        <v>184099.0</v>
      </c>
      <c r="E1897" s="5">
        <v>3263.0</v>
      </c>
    </row>
    <row r="1898">
      <c r="A1898" s="5">
        <v>183035.0</v>
      </c>
      <c r="B1898" s="4" t="s">
        <v>2747</v>
      </c>
      <c r="C1898" s="5">
        <v>2023.0</v>
      </c>
      <c r="D1898" s="5">
        <v>24.0</v>
      </c>
      <c r="E1898" s="5">
        <v>19.0</v>
      </c>
    </row>
    <row r="1899">
      <c r="A1899" s="5">
        <v>183044.0</v>
      </c>
      <c r="B1899" s="4" t="s">
        <v>2748</v>
      </c>
      <c r="C1899" s="5">
        <v>2023.0</v>
      </c>
      <c r="D1899" s="5">
        <v>13626.0</v>
      </c>
      <c r="E1899" s="5">
        <v>801.0</v>
      </c>
    </row>
    <row r="1900">
      <c r="A1900" s="5">
        <v>183062.0</v>
      </c>
      <c r="B1900" s="4" t="s">
        <v>2749</v>
      </c>
      <c r="C1900" s="5">
        <v>2023.0</v>
      </c>
      <c r="D1900" s="5">
        <v>2846.0</v>
      </c>
      <c r="E1900" s="5">
        <v>171.0</v>
      </c>
    </row>
    <row r="1901">
      <c r="A1901" s="5">
        <v>183071.0</v>
      </c>
      <c r="B1901" s="4" t="s">
        <v>2750</v>
      </c>
      <c r="C1901" s="5">
        <v>2023.0</v>
      </c>
      <c r="D1901" s="5">
        <v>748.0</v>
      </c>
      <c r="E1901" s="5">
        <v>73.0</v>
      </c>
    </row>
    <row r="1902">
      <c r="A1902" s="5">
        <v>183080.0</v>
      </c>
      <c r="B1902" s="4" t="s">
        <v>2751</v>
      </c>
      <c r="C1902" s="5">
        <v>2023.0</v>
      </c>
      <c r="D1902" s="5">
        <v>3839.0</v>
      </c>
      <c r="E1902" s="5">
        <v>216.0</v>
      </c>
    </row>
    <row r="1903">
      <c r="A1903" s="5">
        <v>183099.0</v>
      </c>
      <c r="B1903" s="4" t="s">
        <v>2752</v>
      </c>
      <c r="C1903" s="5">
        <v>2023.0</v>
      </c>
      <c r="D1903" s="5">
        <v>2613.0</v>
      </c>
      <c r="E1903" s="5">
        <v>139.0</v>
      </c>
    </row>
    <row r="1904">
      <c r="A1904" s="5">
        <v>183105.0</v>
      </c>
      <c r="B1904" s="4" t="s">
        <v>2753</v>
      </c>
      <c r="C1904" s="5">
        <v>2023.0</v>
      </c>
      <c r="D1904" s="5">
        <v>508.0</v>
      </c>
      <c r="E1904" s="5">
        <v>39.0</v>
      </c>
    </row>
    <row r="1905">
      <c r="A1905" s="5">
        <v>183114.0</v>
      </c>
      <c r="B1905" s="4" t="s">
        <v>2754</v>
      </c>
      <c r="C1905" s="5">
        <v>2023.0</v>
      </c>
      <c r="D1905" s="5">
        <v>674.0</v>
      </c>
      <c r="E1905" s="5">
        <v>53.0</v>
      </c>
    </row>
    <row r="1906">
      <c r="A1906" s="5">
        <v>183123.0</v>
      </c>
      <c r="B1906" s="4" t="s">
        <v>2755</v>
      </c>
      <c r="C1906" s="5">
        <v>2023.0</v>
      </c>
      <c r="D1906" s="5">
        <v>695.0</v>
      </c>
      <c r="E1906" s="5">
        <v>40.0</v>
      </c>
    </row>
    <row r="1907">
      <c r="A1907" s="5">
        <v>183132.0</v>
      </c>
      <c r="B1907" s="4" t="s">
        <v>1588</v>
      </c>
      <c r="C1907" s="5">
        <v>2023.0</v>
      </c>
      <c r="D1907" s="5">
        <v>2012.0</v>
      </c>
      <c r="E1907" s="5">
        <v>101.0</v>
      </c>
    </row>
    <row r="1908">
      <c r="A1908" s="5">
        <v>183141.0</v>
      </c>
      <c r="B1908" s="4" t="s">
        <v>2756</v>
      </c>
      <c r="C1908" s="5">
        <v>2023.0</v>
      </c>
      <c r="D1908" s="5">
        <v>1262.0</v>
      </c>
      <c r="E1908" s="5">
        <v>77.0</v>
      </c>
    </row>
    <row r="1909">
      <c r="A1909" s="5">
        <v>183150.0</v>
      </c>
      <c r="B1909" s="4" t="s">
        <v>2757</v>
      </c>
      <c r="C1909" s="5">
        <v>2023.0</v>
      </c>
      <c r="D1909" s="5">
        <v>1440.0</v>
      </c>
      <c r="E1909" s="5">
        <v>69.0</v>
      </c>
    </row>
    <row r="1910">
      <c r="A1910" s="5">
        <v>183202.0</v>
      </c>
      <c r="B1910" s="4" t="s">
        <v>2758</v>
      </c>
      <c r="C1910" s="5">
        <v>2023.0</v>
      </c>
      <c r="D1910" s="5">
        <v>61.0</v>
      </c>
      <c r="E1910" s="5">
        <v>5.0</v>
      </c>
    </row>
    <row r="1911">
      <c r="A1911" s="5">
        <v>183211.0</v>
      </c>
      <c r="B1911" s="4" t="s">
        <v>2759</v>
      </c>
      <c r="C1911" s="5">
        <v>2023.0</v>
      </c>
      <c r="D1911" s="5">
        <v>2879.0</v>
      </c>
      <c r="E1911" s="5">
        <v>125.0</v>
      </c>
    </row>
    <row r="1912">
      <c r="A1912" s="5">
        <v>183239.0</v>
      </c>
      <c r="B1912" s="4" t="s">
        <v>283</v>
      </c>
      <c r="C1912" s="5">
        <v>2023.0</v>
      </c>
      <c r="D1912" s="5">
        <v>2078.0</v>
      </c>
      <c r="E1912" s="5">
        <v>175.0</v>
      </c>
    </row>
    <row r="1913">
      <c r="A1913" s="5">
        <v>183248.0</v>
      </c>
      <c r="B1913" s="4" t="s">
        <v>2760</v>
      </c>
      <c r="C1913" s="5">
        <v>2023.0</v>
      </c>
      <c r="D1913" s="5">
        <v>96.0</v>
      </c>
      <c r="E1913" s="5">
        <v>18.0</v>
      </c>
    </row>
    <row r="1914">
      <c r="A1914" s="5">
        <v>183257.0</v>
      </c>
      <c r="B1914" s="4" t="s">
        <v>2761</v>
      </c>
      <c r="C1914" s="5">
        <v>2023.0</v>
      </c>
      <c r="D1914" s="5">
        <v>1326.0</v>
      </c>
      <c r="E1914" s="5">
        <v>51.0</v>
      </c>
    </row>
    <row r="1915">
      <c r="A1915" s="5">
        <v>183275.0</v>
      </c>
      <c r="B1915" s="4" t="s">
        <v>2762</v>
      </c>
      <c r="C1915" s="5">
        <v>2023.0</v>
      </c>
      <c r="D1915" s="5">
        <v>95.0</v>
      </c>
      <c r="E1915" s="5">
        <v>9.0</v>
      </c>
    </row>
    <row r="1916">
      <c r="A1916" s="5">
        <v>183327.0</v>
      </c>
      <c r="B1916" s="4" t="s">
        <v>2763</v>
      </c>
      <c r="C1916" s="5">
        <v>2023.0</v>
      </c>
      <c r="D1916" s="4"/>
      <c r="E1916" s="5">
        <v>0.0</v>
      </c>
    </row>
    <row r="1917">
      <c r="A1917" s="5">
        <v>183488.0</v>
      </c>
      <c r="B1917" s="4" t="s">
        <v>2764</v>
      </c>
      <c r="C1917" s="5">
        <v>2023.0</v>
      </c>
      <c r="D1917" s="5">
        <v>874.0</v>
      </c>
      <c r="E1917" s="5">
        <v>31.0</v>
      </c>
    </row>
    <row r="1918">
      <c r="A1918" s="5">
        <v>183600.0</v>
      </c>
      <c r="B1918" s="4" t="s">
        <v>2765</v>
      </c>
      <c r="C1918" s="5">
        <v>2023.0</v>
      </c>
      <c r="D1918" s="5">
        <v>35.0</v>
      </c>
      <c r="E1918" s="5">
        <v>6.0</v>
      </c>
    </row>
    <row r="1919">
      <c r="A1919" s="5">
        <v>183655.0</v>
      </c>
      <c r="B1919" s="4" t="s">
        <v>2766</v>
      </c>
      <c r="C1919" s="5">
        <v>2023.0</v>
      </c>
      <c r="D1919" s="5">
        <v>4273.0</v>
      </c>
      <c r="E1919" s="5">
        <v>159.0</v>
      </c>
    </row>
    <row r="1920">
      <c r="A1920" s="5">
        <v>183725.0</v>
      </c>
      <c r="B1920" s="4" t="s">
        <v>2767</v>
      </c>
      <c r="C1920" s="5">
        <v>2023.0</v>
      </c>
      <c r="D1920" s="5">
        <v>404.0</v>
      </c>
      <c r="E1920" s="5">
        <v>18.0</v>
      </c>
    </row>
    <row r="1921">
      <c r="A1921" s="5">
        <v>183743.0</v>
      </c>
      <c r="B1921" s="4" t="s">
        <v>2768</v>
      </c>
      <c r="C1921" s="5">
        <v>2023.0</v>
      </c>
      <c r="D1921" s="5">
        <v>11801.0</v>
      </c>
      <c r="E1921" s="5">
        <v>423.0</v>
      </c>
    </row>
    <row r="1922">
      <c r="A1922" s="5">
        <v>183789.0</v>
      </c>
      <c r="B1922" s="4" t="s">
        <v>2769</v>
      </c>
      <c r="C1922" s="5">
        <v>2023.0</v>
      </c>
      <c r="D1922" s="5">
        <v>2007.0</v>
      </c>
      <c r="E1922" s="5">
        <v>106.0</v>
      </c>
    </row>
    <row r="1923">
      <c r="A1923" s="5">
        <v>183804.0</v>
      </c>
      <c r="B1923" s="4" t="s">
        <v>2770</v>
      </c>
      <c r="C1923" s="5">
        <v>2023.0</v>
      </c>
      <c r="D1923" s="5">
        <v>8824.0</v>
      </c>
      <c r="E1923" s="5">
        <v>58.0</v>
      </c>
    </row>
    <row r="1924">
      <c r="A1924" s="5">
        <v>183822.0</v>
      </c>
      <c r="B1924" s="4" t="s">
        <v>2771</v>
      </c>
      <c r="C1924" s="5">
        <v>2023.0</v>
      </c>
      <c r="D1924" s="5">
        <v>910.0</v>
      </c>
      <c r="E1924" s="5">
        <v>64.0</v>
      </c>
    </row>
    <row r="1925">
      <c r="A1925" s="5">
        <v>183859.0</v>
      </c>
      <c r="B1925" s="4" t="s">
        <v>929</v>
      </c>
      <c r="C1925" s="5">
        <v>2023.0</v>
      </c>
      <c r="D1925" s="5">
        <v>9916.0</v>
      </c>
      <c r="E1925" s="5">
        <v>354.0</v>
      </c>
    </row>
    <row r="1926">
      <c r="A1926" s="5">
        <v>183877.0</v>
      </c>
      <c r="B1926" s="4" t="s">
        <v>2772</v>
      </c>
      <c r="C1926" s="5">
        <v>2023.0</v>
      </c>
      <c r="D1926" s="5">
        <v>6547.0</v>
      </c>
      <c r="E1926" s="5">
        <v>195.0</v>
      </c>
    </row>
    <row r="1927">
      <c r="A1927" s="5">
        <v>183910.0</v>
      </c>
      <c r="B1927" s="4" t="s">
        <v>2773</v>
      </c>
      <c r="C1927" s="5">
        <v>2023.0</v>
      </c>
      <c r="D1927" s="5">
        <v>1864.0</v>
      </c>
      <c r="E1927" s="5">
        <v>132.0</v>
      </c>
    </row>
    <row r="1928">
      <c r="A1928" s="5">
        <v>183938.0</v>
      </c>
      <c r="B1928" s="4" t="s">
        <v>2774</v>
      </c>
      <c r="C1928" s="5">
        <v>2023.0</v>
      </c>
      <c r="D1928" s="5">
        <v>7591.0</v>
      </c>
      <c r="E1928" s="5">
        <v>270.0</v>
      </c>
    </row>
    <row r="1929">
      <c r="A1929" s="5">
        <v>183974.0</v>
      </c>
      <c r="B1929" s="4" t="s">
        <v>2775</v>
      </c>
      <c r="C1929" s="5">
        <v>2023.0</v>
      </c>
      <c r="D1929" s="5">
        <v>1453.0</v>
      </c>
      <c r="E1929" s="5">
        <v>94.0</v>
      </c>
    </row>
    <row r="1930">
      <c r="A1930" s="5">
        <v>183983.0</v>
      </c>
      <c r="B1930" s="4" t="s">
        <v>2776</v>
      </c>
      <c r="C1930" s="5">
        <v>2023.0</v>
      </c>
      <c r="D1930" s="5">
        <v>54.0</v>
      </c>
      <c r="E1930" s="5">
        <v>12.0</v>
      </c>
    </row>
    <row r="1931">
      <c r="A1931" s="5">
        <v>184056.0</v>
      </c>
      <c r="B1931" s="4" t="s">
        <v>2777</v>
      </c>
      <c r="C1931" s="5">
        <v>2023.0</v>
      </c>
      <c r="D1931" s="5">
        <v>586.0</v>
      </c>
      <c r="E1931" s="5">
        <v>38.0</v>
      </c>
    </row>
    <row r="1932">
      <c r="A1932" s="5">
        <v>184092.0</v>
      </c>
      <c r="B1932" s="4" t="s">
        <v>2778</v>
      </c>
      <c r="C1932" s="5">
        <v>2023.0</v>
      </c>
      <c r="D1932" s="5">
        <v>735.0</v>
      </c>
      <c r="E1932" s="5">
        <v>18.0</v>
      </c>
    </row>
    <row r="1933">
      <c r="A1933" s="5">
        <v>184180.0</v>
      </c>
      <c r="B1933" s="4" t="s">
        <v>2779</v>
      </c>
      <c r="C1933" s="5">
        <v>2023.0</v>
      </c>
      <c r="D1933" s="5">
        <v>6069.0</v>
      </c>
      <c r="E1933" s="5">
        <v>228.0</v>
      </c>
    </row>
    <row r="1934">
      <c r="A1934" s="5">
        <v>184205.0</v>
      </c>
      <c r="B1934" s="4" t="s">
        <v>2780</v>
      </c>
      <c r="C1934" s="5">
        <v>2023.0</v>
      </c>
      <c r="D1934" s="5">
        <v>2557.0</v>
      </c>
      <c r="E1934" s="5">
        <v>73.0</v>
      </c>
    </row>
    <row r="1935">
      <c r="A1935" s="5">
        <v>184348.0</v>
      </c>
      <c r="B1935" s="4" t="s">
        <v>565</v>
      </c>
      <c r="C1935" s="5">
        <v>2023.0</v>
      </c>
      <c r="D1935" s="5">
        <v>2226.0</v>
      </c>
      <c r="E1935" s="5">
        <v>181.0</v>
      </c>
    </row>
    <row r="1936">
      <c r="A1936" s="5">
        <v>184427.0</v>
      </c>
      <c r="B1936" s="4" t="s">
        <v>2781</v>
      </c>
      <c r="C1936" s="5">
        <v>2023.0</v>
      </c>
      <c r="D1936" s="5">
        <v>324.0</v>
      </c>
      <c r="E1936" s="5">
        <v>10.0</v>
      </c>
    </row>
    <row r="1937">
      <c r="A1937" s="5">
        <v>184481.0</v>
      </c>
      <c r="B1937" s="4" t="s">
        <v>2782</v>
      </c>
      <c r="C1937" s="5">
        <v>2023.0</v>
      </c>
      <c r="D1937" s="5">
        <v>6790.0</v>
      </c>
      <c r="E1937" s="5">
        <v>163.0</v>
      </c>
    </row>
    <row r="1938">
      <c r="A1938" s="5">
        <v>184506.0</v>
      </c>
      <c r="B1938" s="4" t="s">
        <v>2783</v>
      </c>
      <c r="C1938" s="5">
        <v>2023.0</v>
      </c>
      <c r="D1938" s="5">
        <v>113.0</v>
      </c>
      <c r="E1938" s="5">
        <v>5.0</v>
      </c>
    </row>
    <row r="1939">
      <c r="A1939" s="5">
        <v>184603.0</v>
      </c>
      <c r="B1939" s="4" t="s">
        <v>2784</v>
      </c>
      <c r="C1939" s="5">
        <v>2023.0</v>
      </c>
      <c r="D1939" s="5">
        <v>7607.0</v>
      </c>
      <c r="E1939" s="5">
        <v>257.0</v>
      </c>
    </row>
    <row r="1940">
      <c r="A1940" s="5">
        <v>184612.0</v>
      </c>
      <c r="B1940" s="4" t="s">
        <v>657</v>
      </c>
      <c r="C1940" s="5">
        <v>2023.0</v>
      </c>
      <c r="D1940" s="5">
        <v>2236.0</v>
      </c>
      <c r="E1940" s="5">
        <v>123.0</v>
      </c>
    </row>
    <row r="1941">
      <c r="A1941" s="5">
        <v>184694.0</v>
      </c>
      <c r="B1941" s="4" t="s">
        <v>2785</v>
      </c>
      <c r="C1941" s="5">
        <v>2023.0</v>
      </c>
      <c r="D1941" s="5">
        <v>2778.0</v>
      </c>
      <c r="E1941" s="5">
        <v>224.0</v>
      </c>
    </row>
    <row r="1942">
      <c r="A1942" s="5">
        <v>184746.0</v>
      </c>
      <c r="B1942" s="4" t="s">
        <v>2786</v>
      </c>
      <c r="C1942" s="5">
        <v>2023.0</v>
      </c>
      <c r="D1942" s="5">
        <v>134.0</v>
      </c>
      <c r="E1942" s="5">
        <v>33.0</v>
      </c>
    </row>
    <row r="1943">
      <c r="A1943" s="5">
        <v>184773.0</v>
      </c>
      <c r="B1943" s="4" t="s">
        <v>202</v>
      </c>
      <c r="C1943" s="5">
        <v>2023.0</v>
      </c>
      <c r="D1943" s="5">
        <v>1910.0</v>
      </c>
      <c r="E1943" s="5">
        <v>137.0</v>
      </c>
    </row>
    <row r="1944">
      <c r="A1944" s="5">
        <v>184782.0</v>
      </c>
      <c r="B1944" s="4" t="s">
        <v>435</v>
      </c>
      <c r="C1944" s="5">
        <v>2023.0</v>
      </c>
      <c r="D1944" s="5">
        <v>19660.0</v>
      </c>
      <c r="E1944" s="5">
        <v>1202.0</v>
      </c>
    </row>
    <row r="1945">
      <c r="A1945" s="5">
        <v>184791.0</v>
      </c>
      <c r="B1945" s="4" t="s">
        <v>2787</v>
      </c>
      <c r="C1945" s="5">
        <v>2023.0</v>
      </c>
      <c r="D1945" s="5">
        <v>5390.0</v>
      </c>
      <c r="E1945" s="5">
        <v>137.0</v>
      </c>
    </row>
    <row r="1946">
      <c r="A1946" s="5">
        <v>184816.0</v>
      </c>
      <c r="B1946" s="4" t="s">
        <v>2788</v>
      </c>
      <c r="C1946" s="5">
        <v>2023.0</v>
      </c>
      <c r="D1946" s="5">
        <v>125.0</v>
      </c>
      <c r="E1946" s="5">
        <v>5.0</v>
      </c>
    </row>
    <row r="1947">
      <c r="A1947" s="5">
        <v>184959.0</v>
      </c>
      <c r="B1947" s="4" t="s">
        <v>2789</v>
      </c>
      <c r="C1947" s="5">
        <v>2023.0</v>
      </c>
      <c r="D1947" s="5">
        <v>929.0</v>
      </c>
      <c r="E1947" s="5">
        <v>48.0</v>
      </c>
    </row>
    <row r="1948">
      <c r="A1948" s="5">
        <v>184968.0</v>
      </c>
      <c r="B1948" s="4" t="s">
        <v>2790</v>
      </c>
      <c r="C1948" s="5">
        <v>2023.0</v>
      </c>
      <c r="D1948" s="5">
        <v>181.0</v>
      </c>
      <c r="E1948" s="5">
        <v>16.0</v>
      </c>
    </row>
    <row r="1949">
      <c r="A1949" s="5">
        <v>184995.0</v>
      </c>
      <c r="B1949" s="4" t="s">
        <v>808</v>
      </c>
      <c r="C1949" s="5">
        <v>2023.0</v>
      </c>
      <c r="D1949" s="5">
        <v>7229.0</v>
      </c>
      <c r="E1949" s="5">
        <v>218.0</v>
      </c>
    </row>
    <row r="1950">
      <c r="A1950" s="5">
        <v>185129.0</v>
      </c>
      <c r="B1950" s="4" t="s">
        <v>20</v>
      </c>
      <c r="C1950" s="5">
        <v>2023.0</v>
      </c>
      <c r="D1950" s="5">
        <v>5833.0</v>
      </c>
      <c r="E1950" s="5">
        <v>285.0</v>
      </c>
    </row>
    <row r="1951">
      <c r="A1951" s="5">
        <v>185174.0</v>
      </c>
      <c r="B1951" s="4" t="s">
        <v>2791</v>
      </c>
      <c r="C1951" s="5">
        <v>2023.0</v>
      </c>
      <c r="D1951" s="4"/>
      <c r="E1951" s="4"/>
    </row>
    <row r="1952">
      <c r="A1952" s="5">
        <v>185262.0</v>
      </c>
      <c r="B1952" s="4" t="s">
        <v>818</v>
      </c>
      <c r="C1952" s="5">
        <v>2023.0</v>
      </c>
      <c r="D1952" s="5">
        <v>13352.0</v>
      </c>
      <c r="E1952" s="5">
        <v>698.0</v>
      </c>
    </row>
    <row r="1953">
      <c r="A1953" s="5">
        <v>185396.0</v>
      </c>
      <c r="B1953" s="4" t="s">
        <v>2792</v>
      </c>
      <c r="C1953" s="5">
        <v>2023.0</v>
      </c>
      <c r="D1953" s="5">
        <v>1648.0</v>
      </c>
      <c r="E1953" s="5">
        <v>56.0</v>
      </c>
    </row>
    <row r="1954">
      <c r="A1954" s="5">
        <v>185466.0</v>
      </c>
      <c r="B1954" s="4" t="s">
        <v>2793</v>
      </c>
      <c r="C1954" s="5">
        <v>2023.0</v>
      </c>
      <c r="D1954" s="5">
        <v>381.0</v>
      </c>
      <c r="E1954" s="5">
        <v>12.0</v>
      </c>
    </row>
    <row r="1955">
      <c r="A1955" s="5">
        <v>185509.0</v>
      </c>
      <c r="B1955" s="4" t="s">
        <v>2794</v>
      </c>
      <c r="C1955" s="5">
        <v>2023.0</v>
      </c>
      <c r="D1955" s="5">
        <v>6219.0</v>
      </c>
      <c r="E1955" s="5">
        <v>208.0</v>
      </c>
    </row>
    <row r="1956">
      <c r="A1956" s="5">
        <v>185536.0</v>
      </c>
      <c r="B1956" s="4" t="s">
        <v>623</v>
      </c>
      <c r="C1956" s="5">
        <v>2023.0</v>
      </c>
      <c r="D1956" s="5">
        <v>11471.0</v>
      </c>
      <c r="E1956" s="5">
        <v>325.0</v>
      </c>
    </row>
    <row r="1957">
      <c r="A1957" s="5">
        <v>185572.0</v>
      </c>
      <c r="B1957" s="4" t="s">
        <v>2795</v>
      </c>
      <c r="C1957" s="5">
        <v>2023.0</v>
      </c>
      <c r="D1957" s="5">
        <v>4981.0</v>
      </c>
      <c r="E1957" s="5">
        <v>380.0</v>
      </c>
    </row>
    <row r="1958">
      <c r="A1958" s="5">
        <v>185590.0</v>
      </c>
      <c r="B1958" s="4" t="s">
        <v>519</v>
      </c>
      <c r="C1958" s="5">
        <v>2023.0</v>
      </c>
      <c r="D1958" s="5">
        <v>22570.0</v>
      </c>
      <c r="E1958" s="5">
        <v>1130.0</v>
      </c>
    </row>
    <row r="1959">
      <c r="A1959" s="5">
        <v>185679.0</v>
      </c>
      <c r="B1959" s="4" t="s">
        <v>2796</v>
      </c>
      <c r="C1959" s="5">
        <v>2023.0</v>
      </c>
      <c r="D1959" s="5">
        <v>572.0</v>
      </c>
      <c r="E1959" s="5">
        <v>40.0</v>
      </c>
    </row>
    <row r="1960">
      <c r="A1960" s="5">
        <v>185721.0</v>
      </c>
      <c r="B1960" s="4" t="s">
        <v>2797</v>
      </c>
      <c r="C1960" s="5">
        <v>2023.0</v>
      </c>
      <c r="D1960" s="5">
        <v>456.0</v>
      </c>
      <c r="E1960" s="5">
        <v>29.0</v>
      </c>
    </row>
    <row r="1961">
      <c r="A1961" s="5">
        <v>185758.0</v>
      </c>
      <c r="B1961" s="4" t="s">
        <v>2798</v>
      </c>
      <c r="C1961" s="5">
        <v>2023.0</v>
      </c>
      <c r="D1961" s="5">
        <v>131.0</v>
      </c>
      <c r="E1961" s="5">
        <v>14.0</v>
      </c>
    </row>
    <row r="1962">
      <c r="A1962" s="5">
        <v>185767.0</v>
      </c>
      <c r="B1962" s="4" t="s">
        <v>2799</v>
      </c>
      <c r="C1962" s="5">
        <v>2023.0</v>
      </c>
      <c r="D1962" s="5">
        <v>229.0</v>
      </c>
      <c r="E1962" s="5">
        <v>12.0</v>
      </c>
    </row>
    <row r="1963">
      <c r="A1963" s="5">
        <v>185828.0</v>
      </c>
      <c r="B1963" s="4" t="s">
        <v>559</v>
      </c>
      <c r="C1963" s="5">
        <v>2023.0</v>
      </c>
      <c r="D1963" s="5">
        <v>13007.0</v>
      </c>
      <c r="E1963" s="5">
        <v>640.0</v>
      </c>
    </row>
    <row r="1964">
      <c r="A1964" s="5">
        <v>185873.0</v>
      </c>
      <c r="B1964" s="4" t="s">
        <v>2800</v>
      </c>
      <c r="C1964" s="5">
        <v>2023.0</v>
      </c>
      <c r="D1964" s="5">
        <v>7429.0</v>
      </c>
      <c r="E1964" s="5">
        <v>229.0</v>
      </c>
    </row>
    <row r="1965">
      <c r="A1965" s="5">
        <v>185970.0</v>
      </c>
      <c r="B1965" s="4" t="s">
        <v>2801</v>
      </c>
      <c r="C1965" s="5">
        <v>2023.0</v>
      </c>
      <c r="D1965" s="5">
        <v>113.0</v>
      </c>
      <c r="E1965" s="5">
        <v>6.0</v>
      </c>
    </row>
    <row r="1966">
      <c r="A1966" s="5">
        <v>186016.0</v>
      </c>
      <c r="B1966" s="4" t="s">
        <v>2802</v>
      </c>
      <c r="C1966" s="5">
        <v>2023.0</v>
      </c>
      <c r="D1966" s="5">
        <v>464.0</v>
      </c>
      <c r="E1966" s="5">
        <v>19.0</v>
      </c>
    </row>
    <row r="1967">
      <c r="A1967" s="5">
        <v>186034.0</v>
      </c>
      <c r="B1967" s="4" t="s">
        <v>2803</v>
      </c>
      <c r="C1967" s="5">
        <v>2023.0</v>
      </c>
      <c r="D1967" s="5">
        <v>5165.0</v>
      </c>
      <c r="E1967" s="5">
        <v>190.0</v>
      </c>
    </row>
    <row r="1968">
      <c r="A1968" s="5">
        <v>186052.0</v>
      </c>
      <c r="B1968" s="4" t="s">
        <v>2804</v>
      </c>
      <c r="C1968" s="5">
        <v>2023.0</v>
      </c>
      <c r="D1968" s="5">
        <v>996.0</v>
      </c>
      <c r="E1968" s="5">
        <v>31.0</v>
      </c>
    </row>
    <row r="1969">
      <c r="A1969" s="5">
        <v>186122.0</v>
      </c>
      <c r="B1969" s="4" t="s">
        <v>2805</v>
      </c>
      <c r="C1969" s="5">
        <v>2023.0</v>
      </c>
      <c r="D1969" s="5">
        <v>287.0</v>
      </c>
      <c r="E1969" s="5">
        <v>39.0</v>
      </c>
    </row>
    <row r="1970">
      <c r="A1970" s="5">
        <v>186131.0</v>
      </c>
      <c r="B1970" s="4" t="s">
        <v>267</v>
      </c>
      <c r="C1970" s="5">
        <v>2023.0</v>
      </c>
      <c r="D1970" s="5">
        <v>8922.0</v>
      </c>
      <c r="E1970" s="5">
        <v>1115.0</v>
      </c>
    </row>
    <row r="1971">
      <c r="A1971" s="5">
        <v>186186.0</v>
      </c>
      <c r="B1971" s="4" t="s">
        <v>2806</v>
      </c>
      <c r="C1971" s="5">
        <v>2023.0</v>
      </c>
      <c r="D1971" s="5">
        <v>206.0</v>
      </c>
      <c r="E1971" s="5">
        <v>17.0</v>
      </c>
    </row>
    <row r="1972">
      <c r="A1972" s="5">
        <v>186201.0</v>
      </c>
      <c r="B1972" s="4" t="s">
        <v>2807</v>
      </c>
      <c r="C1972" s="5">
        <v>2023.0</v>
      </c>
      <c r="D1972" s="5">
        <v>5521.0</v>
      </c>
      <c r="E1972" s="5">
        <v>280.0</v>
      </c>
    </row>
    <row r="1973">
      <c r="A1973" s="5">
        <v>186274.0</v>
      </c>
      <c r="B1973" s="4" t="s">
        <v>2808</v>
      </c>
      <c r="C1973" s="5">
        <v>2023.0</v>
      </c>
      <c r="D1973" s="5">
        <v>185.0</v>
      </c>
      <c r="E1973" s="5">
        <v>13.0</v>
      </c>
    </row>
    <row r="1974">
      <c r="A1974" s="5">
        <v>186283.0</v>
      </c>
      <c r="B1974" s="4" t="s">
        <v>229</v>
      </c>
      <c r="C1974" s="5">
        <v>2023.0</v>
      </c>
      <c r="D1974" s="5">
        <v>4083.0</v>
      </c>
      <c r="E1974" s="5">
        <v>226.0</v>
      </c>
    </row>
    <row r="1975">
      <c r="A1975" s="5">
        <v>186371.0</v>
      </c>
      <c r="B1975" s="4" t="s">
        <v>2809</v>
      </c>
      <c r="C1975" s="5">
        <v>2023.0</v>
      </c>
      <c r="D1975" s="5">
        <v>5776.0</v>
      </c>
      <c r="E1975" s="5">
        <v>422.0</v>
      </c>
    </row>
    <row r="1976">
      <c r="A1976" s="5">
        <v>186380.0</v>
      </c>
      <c r="B1976" s="4" t="s">
        <v>2810</v>
      </c>
      <c r="C1976" s="5">
        <v>2023.0</v>
      </c>
      <c r="D1976" s="5">
        <v>50617.0</v>
      </c>
      <c r="E1976" s="5">
        <v>4187.0</v>
      </c>
    </row>
    <row r="1977">
      <c r="A1977" s="5">
        <v>186399.0</v>
      </c>
      <c r="B1977" s="4" t="s">
        <v>2811</v>
      </c>
      <c r="C1977" s="5">
        <v>2023.0</v>
      </c>
      <c r="D1977" s="5">
        <v>10809.0</v>
      </c>
      <c r="E1977" s="5">
        <v>700.0</v>
      </c>
    </row>
    <row r="1978">
      <c r="A1978" s="5">
        <v>186405.0</v>
      </c>
      <c r="B1978" s="4" t="s">
        <v>2812</v>
      </c>
      <c r="C1978" s="5">
        <v>2023.0</v>
      </c>
      <c r="D1978" s="5">
        <v>15.0</v>
      </c>
      <c r="E1978" s="5">
        <v>1.0</v>
      </c>
    </row>
    <row r="1979">
      <c r="A1979" s="5">
        <v>186423.0</v>
      </c>
      <c r="B1979" s="4" t="s">
        <v>2813</v>
      </c>
      <c r="C1979" s="5">
        <v>2023.0</v>
      </c>
      <c r="D1979" s="5">
        <v>53.0</v>
      </c>
      <c r="E1979" s="5">
        <v>6.0</v>
      </c>
    </row>
    <row r="1980">
      <c r="A1980" s="5">
        <v>186432.0</v>
      </c>
      <c r="B1980" s="4" t="s">
        <v>76</v>
      </c>
      <c r="C1980" s="5">
        <v>2023.0</v>
      </c>
      <c r="D1980" s="5">
        <v>3673.0</v>
      </c>
      <c r="E1980" s="5">
        <v>184.0</v>
      </c>
    </row>
    <row r="1981">
      <c r="A1981" s="5">
        <v>186469.0</v>
      </c>
      <c r="B1981" s="4" t="s">
        <v>2814</v>
      </c>
      <c r="C1981" s="5">
        <v>2023.0</v>
      </c>
      <c r="D1981" s="5">
        <v>1094.0</v>
      </c>
      <c r="E1981" s="5">
        <v>46.0</v>
      </c>
    </row>
    <row r="1982">
      <c r="A1982" s="5">
        <v>186584.0</v>
      </c>
      <c r="B1982" s="4" t="s">
        <v>816</v>
      </c>
      <c r="C1982" s="5">
        <v>2023.0</v>
      </c>
      <c r="D1982" s="5">
        <v>9494.0</v>
      </c>
      <c r="E1982" s="5">
        <v>631.0</v>
      </c>
    </row>
    <row r="1983">
      <c r="A1983" s="5">
        <v>186593.0</v>
      </c>
      <c r="B1983" s="4" t="s">
        <v>2815</v>
      </c>
      <c r="C1983" s="5">
        <v>2023.0</v>
      </c>
      <c r="D1983" s="5">
        <v>174.0</v>
      </c>
      <c r="E1983" s="5">
        <v>8.0</v>
      </c>
    </row>
    <row r="1984">
      <c r="A1984" s="5">
        <v>186618.0</v>
      </c>
      <c r="B1984" s="4" t="s">
        <v>2816</v>
      </c>
      <c r="C1984" s="5">
        <v>2023.0</v>
      </c>
      <c r="D1984" s="5">
        <v>1009.0</v>
      </c>
      <c r="E1984" s="5">
        <v>93.0</v>
      </c>
    </row>
    <row r="1985">
      <c r="A1985" s="5">
        <v>186645.0</v>
      </c>
      <c r="B1985" s="4" t="s">
        <v>635</v>
      </c>
      <c r="C1985" s="5">
        <v>2023.0</v>
      </c>
      <c r="D1985" s="5">
        <v>6587.0</v>
      </c>
      <c r="E1985" s="5">
        <v>215.0</v>
      </c>
    </row>
    <row r="1986">
      <c r="A1986" s="5">
        <v>186867.0</v>
      </c>
      <c r="B1986" s="4" t="s">
        <v>281</v>
      </c>
      <c r="C1986" s="5">
        <v>2023.0</v>
      </c>
      <c r="D1986" s="5">
        <v>8842.0</v>
      </c>
      <c r="E1986" s="5">
        <v>411.0</v>
      </c>
    </row>
    <row r="1987">
      <c r="A1987" s="5">
        <v>186876.0</v>
      </c>
      <c r="B1987" s="4" t="s">
        <v>86</v>
      </c>
      <c r="C1987" s="5">
        <v>2023.0</v>
      </c>
      <c r="D1987" s="5">
        <v>8788.0</v>
      </c>
      <c r="E1987" s="5">
        <v>466.0</v>
      </c>
    </row>
    <row r="1988">
      <c r="A1988" s="5">
        <v>186900.0</v>
      </c>
      <c r="B1988" s="4" t="s">
        <v>2817</v>
      </c>
      <c r="C1988" s="5">
        <v>2023.0</v>
      </c>
      <c r="D1988" s="5">
        <v>78.0</v>
      </c>
      <c r="E1988" s="5">
        <v>4.0</v>
      </c>
    </row>
    <row r="1989">
      <c r="A1989" s="5">
        <v>187000.0</v>
      </c>
      <c r="B1989" s="4" t="s">
        <v>2818</v>
      </c>
      <c r="C1989" s="5">
        <v>2023.0</v>
      </c>
      <c r="D1989" s="5">
        <v>500.0</v>
      </c>
      <c r="E1989" s="5">
        <v>11.0</v>
      </c>
    </row>
    <row r="1990">
      <c r="A1990" s="5">
        <v>187046.0</v>
      </c>
      <c r="B1990" s="4" t="s">
        <v>379</v>
      </c>
      <c r="C1990" s="5">
        <v>2023.0</v>
      </c>
      <c r="D1990" s="5">
        <v>7587.0</v>
      </c>
      <c r="E1990" s="5">
        <v>0.0</v>
      </c>
    </row>
    <row r="1991">
      <c r="A1991" s="5">
        <v>187134.0</v>
      </c>
      <c r="B1991" s="4" t="s">
        <v>84</v>
      </c>
      <c r="C1991" s="5">
        <v>2023.0</v>
      </c>
      <c r="D1991" s="5">
        <v>7652.0</v>
      </c>
      <c r="E1991" s="5">
        <v>499.0</v>
      </c>
    </row>
    <row r="1992">
      <c r="A1992" s="5">
        <v>187198.0</v>
      </c>
      <c r="B1992" s="4" t="s">
        <v>2819</v>
      </c>
      <c r="C1992" s="5">
        <v>2023.0</v>
      </c>
      <c r="D1992" s="5">
        <v>8081.0</v>
      </c>
      <c r="E1992" s="5">
        <v>220.0</v>
      </c>
    </row>
    <row r="1993">
      <c r="A1993" s="5">
        <v>187444.0</v>
      </c>
      <c r="B1993" s="4" t="s">
        <v>2820</v>
      </c>
      <c r="C1993" s="5">
        <v>2023.0</v>
      </c>
      <c r="D1993" s="5">
        <v>9426.0</v>
      </c>
      <c r="E1993" s="5">
        <v>420.0</v>
      </c>
    </row>
    <row r="1994">
      <c r="A1994" s="5">
        <v>187505.0</v>
      </c>
      <c r="B1994" s="4" t="s">
        <v>2821</v>
      </c>
      <c r="C1994" s="5">
        <v>2023.0</v>
      </c>
      <c r="D1994" s="5">
        <v>538.0</v>
      </c>
      <c r="E1994" s="5">
        <v>25.0</v>
      </c>
    </row>
    <row r="1995">
      <c r="A1995" s="5">
        <v>187532.0</v>
      </c>
      <c r="B1995" s="4" t="s">
        <v>2822</v>
      </c>
      <c r="C1995" s="5">
        <v>2023.0</v>
      </c>
      <c r="D1995" s="5">
        <v>19067.0</v>
      </c>
      <c r="E1995" s="5">
        <v>446.0</v>
      </c>
    </row>
    <row r="1996">
      <c r="A1996" s="5">
        <v>187596.0</v>
      </c>
      <c r="B1996" s="4" t="s">
        <v>2823</v>
      </c>
      <c r="C1996" s="5">
        <v>2023.0</v>
      </c>
      <c r="D1996" s="5">
        <v>1544.0</v>
      </c>
      <c r="E1996" s="5">
        <v>109.0</v>
      </c>
    </row>
    <row r="1997">
      <c r="A1997" s="5">
        <v>187620.0</v>
      </c>
      <c r="B1997" s="4" t="s">
        <v>2824</v>
      </c>
      <c r="C1997" s="5">
        <v>2023.0</v>
      </c>
      <c r="D1997" s="5">
        <v>6849.0</v>
      </c>
      <c r="E1997" s="5">
        <v>217.0</v>
      </c>
    </row>
    <row r="1998">
      <c r="A1998" s="5">
        <v>187639.0</v>
      </c>
      <c r="B1998" s="4" t="s">
        <v>2825</v>
      </c>
      <c r="C1998" s="5">
        <v>2023.0</v>
      </c>
      <c r="D1998" s="5">
        <v>2328.0</v>
      </c>
      <c r="E1998" s="5">
        <v>77.0</v>
      </c>
    </row>
    <row r="1999">
      <c r="A1999" s="5">
        <v>187648.0</v>
      </c>
      <c r="B1999" s="4" t="s">
        <v>2826</v>
      </c>
      <c r="C1999" s="5">
        <v>2023.0</v>
      </c>
      <c r="D1999" s="5">
        <v>5386.0</v>
      </c>
      <c r="E1999" s="5">
        <v>191.0</v>
      </c>
    </row>
    <row r="2000">
      <c r="A2000" s="5">
        <v>187666.0</v>
      </c>
      <c r="B2000" s="4" t="s">
        <v>2827</v>
      </c>
      <c r="C2000" s="5">
        <v>2023.0</v>
      </c>
      <c r="D2000" s="5">
        <v>2044.0</v>
      </c>
      <c r="E2000" s="5">
        <v>85.0</v>
      </c>
    </row>
    <row r="2001">
      <c r="A2001" s="5">
        <v>187745.0</v>
      </c>
      <c r="B2001" s="4" t="s">
        <v>2828</v>
      </c>
      <c r="C2001" s="5">
        <v>2023.0</v>
      </c>
      <c r="D2001" s="5">
        <v>831.0</v>
      </c>
      <c r="E2001" s="5">
        <v>42.0</v>
      </c>
    </row>
    <row r="2002">
      <c r="A2002" s="5">
        <v>187897.0</v>
      </c>
      <c r="B2002" s="4" t="s">
        <v>2829</v>
      </c>
      <c r="C2002" s="5">
        <v>2023.0</v>
      </c>
      <c r="D2002" s="5">
        <v>2814.0</v>
      </c>
      <c r="E2002" s="5">
        <v>166.0</v>
      </c>
    </row>
    <row r="2003">
      <c r="A2003" s="5">
        <v>187903.0</v>
      </c>
      <c r="B2003" s="4" t="s">
        <v>2830</v>
      </c>
      <c r="C2003" s="5">
        <v>2023.0</v>
      </c>
      <c r="D2003" s="5">
        <v>2118.0</v>
      </c>
      <c r="E2003" s="5">
        <v>91.0</v>
      </c>
    </row>
    <row r="2004">
      <c r="A2004" s="5">
        <v>187912.0</v>
      </c>
      <c r="B2004" s="4" t="s">
        <v>2831</v>
      </c>
      <c r="C2004" s="5">
        <v>2023.0</v>
      </c>
      <c r="D2004" s="5">
        <v>459.0</v>
      </c>
      <c r="E2004" s="5">
        <v>85.0</v>
      </c>
    </row>
    <row r="2005">
      <c r="A2005" s="5">
        <v>187958.0</v>
      </c>
      <c r="B2005" s="4" t="s">
        <v>2832</v>
      </c>
      <c r="C2005" s="5">
        <v>2023.0</v>
      </c>
      <c r="D2005" s="5">
        <v>1677.0</v>
      </c>
      <c r="E2005" s="5">
        <v>75.0</v>
      </c>
    </row>
    <row r="2006">
      <c r="A2006" s="5">
        <v>187967.0</v>
      </c>
      <c r="B2006" s="4" t="s">
        <v>2833</v>
      </c>
      <c r="C2006" s="5">
        <v>2023.0</v>
      </c>
      <c r="D2006" s="5">
        <v>1713.0</v>
      </c>
      <c r="E2006" s="5">
        <v>157.0</v>
      </c>
    </row>
    <row r="2007">
      <c r="A2007" s="5">
        <v>187976.0</v>
      </c>
      <c r="B2007" s="4" t="s">
        <v>2834</v>
      </c>
      <c r="C2007" s="5">
        <v>2023.0</v>
      </c>
      <c r="D2007" s="5">
        <v>376.0</v>
      </c>
      <c r="E2007" s="5">
        <v>14.0</v>
      </c>
    </row>
    <row r="2008">
      <c r="A2008" s="5">
        <v>187985.0</v>
      </c>
      <c r="B2008" s="4" t="s">
        <v>2835</v>
      </c>
      <c r="C2008" s="5">
        <v>2023.0</v>
      </c>
      <c r="D2008" s="5">
        <v>22700.0</v>
      </c>
      <c r="E2008" s="5">
        <v>2229.0</v>
      </c>
    </row>
    <row r="2009">
      <c r="A2009" s="5">
        <v>187994.0</v>
      </c>
      <c r="B2009" s="4" t="s">
        <v>2836</v>
      </c>
      <c r="C2009" s="5">
        <v>2023.0</v>
      </c>
      <c r="D2009" s="5">
        <v>1088.0</v>
      </c>
      <c r="E2009" s="5">
        <v>41.0</v>
      </c>
    </row>
    <row r="2010">
      <c r="A2010" s="5">
        <v>188003.0</v>
      </c>
      <c r="B2010" s="4" t="s">
        <v>2837</v>
      </c>
      <c r="C2010" s="5">
        <v>2023.0</v>
      </c>
      <c r="D2010" s="5">
        <v>1171.0</v>
      </c>
      <c r="E2010" s="5">
        <v>61.0</v>
      </c>
    </row>
    <row r="2011">
      <c r="A2011" s="5">
        <v>188021.0</v>
      </c>
      <c r="B2011" s="4" t="s">
        <v>2838</v>
      </c>
      <c r="C2011" s="5">
        <v>2023.0</v>
      </c>
      <c r="D2011" s="5">
        <v>834.0</v>
      </c>
      <c r="E2011" s="5">
        <v>27.0</v>
      </c>
    </row>
    <row r="2012">
      <c r="A2012" s="5">
        <v>188030.0</v>
      </c>
      <c r="B2012" s="4" t="s">
        <v>2839</v>
      </c>
      <c r="C2012" s="5">
        <v>2023.0</v>
      </c>
      <c r="D2012" s="5">
        <v>14779.0</v>
      </c>
      <c r="E2012" s="5">
        <v>760.0</v>
      </c>
    </row>
    <row r="2013">
      <c r="A2013" s="5">
        <v>188049.0</v>
      </c>
      <c r="B2013" s="4" t="s">
        <v>2840</v>
      </c>
      <c r="C2013" s="5">
        <v>2023.0</v>
      </c>
      <c r="D2013" s="5">
        <v>1309.0</v>
      </c>
      <c r="E2013" s="5">
        <v>50.0</v>
      </c>
    </row>
    <row r="2014">
      <c r="A2014" s="5">
        <v>188058.0</v>
      </c>
      <c r="B2014" s="4" t="s">
        <v>2841</v>
      </c>
      <c r="C2014" s="5">
        <v>2023.0</v>
      </c>
      <c r="D2014" s="5">
        <v>1310.0</v>
      </c>
      <c r="E2014" s="5">
        <v>71.0</v>
      </c>
    </row>
    <row r="2015">
      <c r="A2015" s="5">
        <v>188100.0</v>
      </c>
      <c r="B2015" s="4" t="s">
        <v>2842</v>
      </c>
      <c r="C2015" s="5">
        <v>2023.0</v>
      </c>
      <c r="D2015" s="5">
        <v>6196.0</v>
      </c>
      <c r="E2015" s="5">
        <v>242.0</v>
      </c>
    </row>
    <row r="2016">
      <c r="A2016" s="5">
        <v>188137.0</v>
      </c>
      <c r="B2016" s="4" t="s">
        <v>2843</v>
      </c>
      <c r="C2016" s="5">
        <v>2023.0</v>
      </c>
      <c r="D2016" s="5">
        <v>3478.0</v>
      </c>
      <c r="E2016" s="5">
        <v>156.0</v>
      </c>
    </row>
    <row r="2017">
      <c r="A2017" s="5">
        <v>188182.0</v>
      </c>
      <c r="B2017" s="4" t="s">
        <v>2844</v>
      </c>
      <c r="C2017" s="5">
        <v>2023.0</v>
      </c>
      <c r="D2017" s="5">
        <v>1034.0</v>
      </c>
      <c r="E2017" s="5">
        <v>32.0</v>
      </c>
    </row>
    <row r="2018">
      <c r="A2018" s="5">
        <v>188207.0</v>
      </c>
      <c r="B2018" s="4" t="s">
        <v>1491</v>
      </c>
      <c r="C2018" s="5">
        <v>2023.0</v>
      </c>
      <c r="D2018" s="5">
        <v>249.0</v>
      </c>
      <c r="E2018" s="5">
        <v>17.0</v>
      </c>
    </row>
    <row r="2019">
      <c r="A2019" s="5">
        <v>188216.0</v>
      </c>
      <c r="B2019" s="4" t="s">
        <v>2845</v>
      </c>
      <c r="C2019" s="5">
        <v>2023.0</v>
      </c>
      <c r="D2019" s="5">
        <v>233.0</v>
      </c>
      <c r="E2019" s="5">
        <v>15.0</v>
      </c>
    </row>
    <row r="2020">
      <c r="A2020" s="5">
        <v>188225.0</v>
      </c>
      <c r="B2020" s="4" t="s">
        <v>2846</v>
      </c>
      <c r="C2020" s="5">
        <v>2023.0</v>
      </c>
      <c r="D2020" s="5">
        <v>854.0</v>
      </c>
      <c r="E2020" s="5">
        <v>41.0</v>
      </c>
    </row>
    <row r="2021">
      <c r="A2021" s="5">
        <v>188261.0</v>
      </c>
      <c r="B2021" s="4" t="s">
        <v>2847</v>
      </c>
      <c r="C2021" s="5">
        <v>2023.0</v>
      </c>
      <c r="D2021" s="5">
        <v>482.0</v>
      </c>
      <c r="E2021" s="5">
        <v>22.0</v>
      </c>
    </row>
    <row r="2022">
      <c r="A2022" s="5">
        <v>188289.0</v>
      </c>
      <c r="B2022" s="4" t="s">
        <v>2848</v>
      </c>
      <c r="C2022" s="5">
        <v>2023.0</v>
      </c>
      <c r="D2022" s="5">
        <v>61.0</v>
      </c>
      <c r="E2022" s="5">
        <v>4.0</v>
      </c>
    </row>
    <row r="2023">
      <c r="A2023" s="5">
        <v>188304.0</v>
      </c>
      <c r="B2023" s="4" t="s">
        <v>2849</v>
      </c>
      <c r="C2023" s="5">
        <v>2023.0</v>
      </c>
      <c r="D2023" s="5">
        <v>3570.0</v>
      </c>
      <c r="E2023" s="5">
        <v>142.0</v>
      </c>
    </row>
    <row r="2024">
      <c r="A2024" s="5">
        <v>188340.0</v>
      </c>
      <c r="B2024" s="4" t="s">
        <v>2850</v>
      </c>
      <c r="C2024" s="5">
        <v>2023.0</v>
      </c>
      <c r="D2024" s="5">
        <v>1212.0</v>
      </c>
      <c r="E2024" s="5">
        <v>71.0</v>
      </c>
    </row>
    <row r="2025">
      <c r="A2025" s="5">
        <v>188429.0</v>
      </c>
      <c r="B2025" s="4" t="s">
        <v>830</v>
      </c>
      <c r="C2025" s="5">
        <v>2023.0</v>
      </c>
      <c r="D2025" s="5">
        <v>7406.0</v>
      </c>
      <c r="E2025" s="5">
        <v>586.0</v>
      </c>
    </row>
    <row r="2026">
      <c r="A2026" s="5">
        <v>188438.0</v>
      </c>
      <c r="B2026" s="4" t="s">
        <v>2851</v>
      </c>
      <c r="C2026" s="5">
        <v>2023.0</v>
      </c>
      <c r="D2026" s="5">
        <v>2723.0</v>
      </c>
      <c r="E2026" s="5">
        <v>104.0</v>
      </c>
    </row>
    <row r="2027">
      <c r="A2027" s="5">
        <v>188517.0</v>
      </c>
      <c r="B2027" s="4" t="s">
        <v>2852</v>
      </c>
      <c r="C2027" s="5">
        <v>2023.0</v>
      </c>
      <c r="D2027" s="5">
        <v>224.0</v>
      </c>
      <c r="E2027" s="5">
        <v>28.0</v>
      </c>
    </row>
    <row r="2028">
      <c r="A2028" s="5">
        <v>188526.0</v>
      </c>
      <c r="B2028" s="4" t="s">
        <v>2853</v>
      </c>
      <c r="C2028" s="5">
        <v>2023.0</v>
      </c>
      <c r="D2028" s="5">
        <v>875.0</v>
      </c>
      <c r="E2028" s="5">
        <v>86.0</v>
      </c>
    </row>
    <row r="2029">
      <c r="A2029" s="5">
        <v>188535.0</v>
      </c>
      <c r="B2029" s="4" t="s">
        <v>2854</v>
      </c>
      <c r="C2029" s="5">
        <v>2023.0</v>
      </c>
      <c r="D2029" s="5">
        <v>628.0</v>
      </c>
      <c r="E2029" s="5">
        <v>53.0</v>
      </c>
    </row>
    <row r="2030">
      <c r="A2030" s="5">
        <v>188580.0</v>
      </c>
      <c r="B2030" s="4" t="s">
        <v>2855</v>
      </c>
      <c r="C2030" s="5">
        <v>2023.0</v>
      </c>
      <c r="D2030" s="5">
        <v>834.0</v>
      </c>
      <c r="E2030" s="5">
        <v>572.0</v>
      </c>
    </row>
    <row r="2031">
      <c r="A2031" s="5">
        <v>188641.0</v>
      </c>
      <c r="B2031" s="4" t="s">
        <v>1060</v>
      </c>
      <c r="C2031" s="5">
        <v>2023.0</v>
      </c>
      <c r="D2031" s="5">
        <v>1843.0</v>
      </c>
      <c r="E2031" s="5">
        <v>165.0</v>
      </c>
    </row>
    <row r="2032">
      <c r="A2032" s="5">
        <v>188650.0</v>
      </c>
      <c r="B2032" s="4" t="s">
        <v>2856</v>
      </c>
      <c r="C2032" s="5">
        <v>2023.0</v>
      </c>
      <c r="D2032" s="5">
        <v>156.0</v>
      </c>
      <c r="E2032" s="5">
        <v>3.0</v>
      </c>
    </row>
    <row r="2033">
      <c r="A2033" s="5">
        <v>188669.0</v>
      </c>
      <c r="B2033" s="4" t="s">
        <v>2857</v>
      </c>
      <c r="C2033" s="5">
        <v>2023.0</v>
      </c>
      <c r="D2033" s="5">
        <v>88.0</v>
      </c>
      <c r="E2033" s="5">
        <v>23.0</v>
      </c>
    </row>
    <row r="2034">
      <c r="A2034" s="5">
        <v>188678.0</v>
      </c>
      <c r="B2034" s="4" t="s">
        <v>2858</v>
      </c>
      <c r="C2034" s="5">
        <v>2023.0</v>
      </c>
      <c r="D2034" s="5">
        <v>225.0</v>
      </c>
      <c r="E2034" s="5">
        <v>27.0</v>
      </c>
    </row>
    <row r="2035">
      <c r="A2035" s="5">
        <v>188687.0</v>
      </c>
      <c r="B2035" s="4" t="s">
        <v>2859</v>
      </c>
      <c r="C2035" s="5">
        <v>2023.0</v>
      </c>
      <c r="D2035" s="5">
        <v>282.0</v>
      </c>
      <c r="E2035" s="5">
        <v>9.0</v>
      </c>
    </row>
    <row r="2036">
      <c r="A2036" s="5">
        <v>188696.0</v>
      </c>
      <c r="B2036" s="4" t="s">
        <v>2860</v>
      </c>
      <c r="C2036" s="5">
        <v>2023.0</v>
      </c>
      <c r="D2036" s="4"/>
      <c r="E2036" s="4"/>
    </row>
    <row r="2037">
      <c r="A2037" s="5">
        <v>188854.0</v>
      </c>
      <c r="B2037" s="4" t="s">
        <v>2861</v>
      </c>
      <c r="C2037" s="5">
        <v>2023.0</v>
      </c>
      <c r="D2037" s="5">
        <v>1511.0</v>
      </c>
      <c r="E2037" s="5">
        <v>259.0</v>
      </c>
    </row>
    <row r="2038">
      <c r="A2038" s="5">
        <v>188890.0</v>
      </c>
      <c r="B2038" s="4" t="s">
        <v>2862</v>
      </c>
      <c r="C2038" s="5">
        <v>2023.0</v>
      </c>
      <c r="D2038" s="5">
        <v>1300.0</v>
      </c>
      <c r="E2038" s="5">
        <v>63.0</v>
      </c>
    </row>
    <row r="2039">
      <c r="A2039" s="5">
        <v>188915.0</v>
      </c>
      <c r="B2039" s="4" t="s">
        <v>2863</v>
      </c>
      <c r="C2039" s="5">
        <v>2023.0</v>
      </c>
      <c r="D2039" s="5">
        <v>29.0</v>
      </c>
      <c r="E2039" s="5">
        <v>5.0</v>
      </c>
    </row>
    <row r="2040">
      <c r="A2040" s="5">
        <v>188942.0</v>
      </c>
      <c r="B2040" s="4" t="s">
        <v>2864</v>
      </c>
      <c r="C2040" s="5">
        <v>2023.0</v>
      </c>
      <c r="D2040" s="5">
        <v>289.0</v>
      </c>
      <c r="E2040" s="5">
        <v>15.0</v>
      </c>
    </row>
    <row r="2041">
      <c r="A2041" s="5">
        <v>189015.0</v>
      </c>
      <c r="B2041" s="4" t="s">
        <v>768</v>
      </c>
      <c r="C2041" s="5">
        <v>2023.0</v>
      </c>
      <c r="D2041" s="5">
        <v>597.0</v>
      </c>
      <c r="E2041" s="5">
        <v>28.0</v>
      </c>
    </row>
    <row r="2042">
      <c r="A2042" s="5">
        <v>189088.0</v>
      </c>
      <c r="B2042" s="4" t="s">
        <v>105</v>
      </c>
      <c r="C2042" s="5">
        <v>2023.0</v>
      </c>
      <c r="D2042" s="5">
        <v>2922.0</v>
      </c>
      <c r="E2042" s="5">
        <v>266.0</v>
      </c>
    </row>
    <row r="2043">
      <c r="A2043" s="5">
        <v>189097.0</v>
      </c>
      <c r="B2043" s="4" t="s">
        <v>848</v>
      </c>
      <c r="C2043" s="5">
        <v>2023.0</v>
      </c>
      <c r="D2043" s="5">
        <v>3353.0</v>
      </c>
      <c r="E2043" s="5">
        <v>323.0</v>
      </c>
    </row>
    <row r="2044">
      <c r="A2044" s="5">
        <v>189219.0</v>
      </c>
      <c r="B2044" s="4" t="s">
        <v>2865</v>
      </c>
      <c r="C2044" s="5">
        <v>2023.0</v>
      </c>
      <c r="D2044" s="5">
        <v>161.0</v>
      </c>
      <c r="E2044" s="5">
        <v>8.0</v>
      </c>
    </row>
    <row r="2045">
      <c r="A2045" s="5">
        <v>189228.0</v>
      </c>
      <c r="B2045" s="4" t="s">
        <v>2866</v>
      </c>
      <c r="C2045" s="5">
        <v>2023.0</v>
      </c>
      <c r="D2045" s="5">
        <v>1902.0</v>
      </c>
      <c r="E2045" s="5">
        <v>65.0</v>
      </c>
    </row>
    <row r="2046">
      <c r="A2046" s="5">
        <v>189255.0</v>
      </c>
      <c r="B2046" s="4" t="s">
        <v>2867</v>
      </c>
      <c r="C2046" s="5">
        <v>2023.0</v>
      </c>
      <c r="D2046" s="5">
        <v>107.0</v>
      </c>
      <c r="E2046" s="5">
        <v>4.0</v>
      </c>
    </row>
    <row r="2047">
      <c r="A2047" s="5">
        <v>189273.0</v>
      </c>
      <c r="B2047" s="4" t="s">
        <v>2868</v>
      </c>
      <c r="C2047" s="5">
        <v>2023.0</v>
      </c>
      <c r="D2047" s="5">
        <v>83.0</v>
      </c>
      <c r="E2047" s="5">
        <v>7.0</v>
      </c>
    </row>
    <row r="2048">
      <c r="A2048" s="5">
        <v>189282.0</v>
      </c>
      <c r="B2048" s="4" t="s">
        <v>2869</v>
      </c>
      <c r="C2048" s="5">
        <v>2023.0</v>
      </c>
      <c r="D2048" s="5">
        <v>273.0</v>
      </c>
      <c r="E2048" s="5">
        <v>29.0</v>
      </c>
    </row>
    <row r="2049">
      <c r="A2049" s="5">
        <v>189404.0</v>
      </c>
      <c r="B2049" s="4" t="s">
        <v>2870</v>
      </c>
      <c r="C2049" s="5">
        <v>2023.0</v>
      </c>
      <c r="D2049" s="5">
        <v>75.0</v>
      </c>
      <c r="E2049" s="5">
        <v>7.0</v>
      </c>
    </row>
    <row r="2050">
      <c r="A2050" s="5">
        <v>189413.0</v>
      </c>
      <c r="B2050" s="4" t="s">
        <v>2871</v>
      </c>
      <c r="C2050" s="5">
        <v>2023.0</v>
      </c>
      <c r="D2050" s="5">
        <v>479.0</v>
      </c>
      <c r="E2050" s="5">
        <v>28.0</v>
      </c>
    </row>
    <row r="2051">
      <c r="A2051" s="5">
        <v>189468.0</v>
      </c>
      <c r="B2051" s="4" t="s">
        <v>2870</v>
      </c>
      <c r="C2051" s="5">
        <v>2023.0</v>
      </c>
      <c r="D2051" s="5">
        <v>149.0</v>
      </c>
      <c r="E2051" s="5">
        <v>7.0</v>
      </c>
    </row>
    <row r="2052">
      <c r="A2052" s="5">
        <v>189477.0</v>
      </c>
      <c r="B2052" s="4" t="s">
        <v>2872</v>
      </c>
      <c r="C2052" s="5">
        <v>2023.0</v>
      </c>
      <c r="D2052" s="5">
        <v>140.0</v>
      </c>
      <c r="E2052" s="5">
        <v>7.0</v>
      </c>
    </row>
    <row r="2053">
      <c r="A2053" s="5">
        <v>189501.0</v>
      </c>
      <c r="B2053" s="4" t="s">
        <v>2873</v>
      </c>
      <c r="C2053" s="5">
        <v>2023.0</v>
      </c>
      <c r="D2053" s="5">
        <v>1174.0</v>
      </c>
      <c r="E2053" s="5">
        <v>106.0</v>
      </c>
    </row>
    <row r="2054">
      <c r="A2054" s="5">
        <v>189547.0</v>
      </c>
      <c r="B2054" s="4" t="s">
        <v>2874</v>
      </c>
      <c r="C2054" s="5">
        <v>2023.0</v>
      </c>
      <c r="D2054" s="5">
        <v>5429.0</v>
      </c>
      <c r="E2054" s="5">
        <v>172.0</v>
      </c>
    </row>
    <row r="2055">
      <c r="A2055" s="5">
        <v>189565.0</v>
      </c>
      <c r="B2055" s="4" t="s">
        <v>2875</v>
      </c>
      <c r="C2055" s="5">
        <v>2023.0</v>
      </c>
      <c r="D2055" s="5">
        <v>471.0</v>
      </c>
      <c r="E2055" s="5">
        <v>39.0</v>
      </c>
    </row>
    <row r="2056">
      <c r="A2056" s="5">
        <v>189583.0</v>
      </c>
      <c r="B2056" s="4" t="s">
        <v>2876</v>
      </c>
      <c r="C2056" s="5">
        <v>2023.0</v>
      </c>
      <c r="D2056" s="5">
        <v>1840.0</v>
      </c>
      <c r="E2056" s="5">
        <v>57.0</v>
      </c>
    </row>
    <row r="2057">
      <c r="A2057" s="5">
        <v>189592.0</v>
      </c>
      <c r="B2057" s="4" t="s">
        <v>2877</v>
      </c>
      <c r="C2057" s="5">
        <v>2023.0</v>
      </c>
      <c r="D2057" s="5">
        <v>333.0</v>
      </c>
      <c r="E2057" s="5">
        <v>32.0</v>
      </c>
    </row>
    <row r="2058">
      <c r="A2058" s="5">
        <v>189705.0</v>
      </c>
      <c r="B2058" s="4" t="s">
        <v>931</v>
      </c>
      <c r="C2058" s="5">
        <v>2023.0</v>
      </c>
      <c r="D2058" s="5">
        <v>2545.0</v>
      </c>
      <c r="E2058" s="5">
        <v>172.0</v>
      </c>
    </row>
    <row r="2059">
      <c r="A2059" s="5">
        <v>189714.0</v>
      </c>
      <c r="B2059" s="4" t="s">
        <v>2878</v>
      </c>
      <c r="C2059" s="5">
        <v>2023.0</v>
      </c>
      <c r="D2059" s="5">
        <v>328.0</v>
      </c>
      <c r="E2059" s="5">
        <v>18.0</v>
      </c>
    </row>
    <row r="2060">
      <c r="A2060" s="5">
        <v>189811.0</v>
      </c>
      <c r="B2060" s="4" t="s">
        <v>2879</v>
      </c>
      <c r="C2060" s="5">
        <v>2023.0</v>
      </c>
      <c r="D2060" s="5">
        <v>945.0</v>
      </c>
      <c r="E2060" s="5">
        <v>54.0</v>
      </c>
    </row>
    <row r="2061">
      <c r="A2061" s="5">
        <v>189839.0</v>
      </c>
      <c r="B2061" s="4" t="s">
        <v>2880</v>
      </c>
      <c r="C2061" s="5">
        <v>2023.0</v>
      </c>
      <c r="D2061" s="5">
        <v>3451.0</v>
      </c>
      <c r="E2061" s="5">
        <v>70.0</v>
      </c>
    </row>
    <row r="2062">
      <c r="A2062" s="5">
        <v>189848.0</v>
      </c>
      <c r="B2062" s="4" t="s">
        <v>2881</v>
      </c>
      <c r="C2062" s="5">
        <v>2023.0</v>
      </c>
      <c r="D2062" s="4"/>
      <c r="E2062" s="4"/>
    </row>
    <row r="2063">
      <c r="A2063" s="5">
        <v>189857.0</v>
      </c>
      <c r="B2063" s="4" t="s">
        <v>2882</v>
      </c>
      <c r="C2063" s="5">
        <v>2023.0</v>
      </c>
      <c r="D2063" s="5">
        <v>918.0</v>
      </c>
      <c r="E2063" s="5">
        <v>26.0</v>
      </c>
    </row>
    <row r="2064">
      <c r="A2064" s="5">
        <v>189990.0</v>
      </c>
      <c r="B2064" s="4" t="s">
        <v>2883</v>
      </c>
      <c r="C2064" s="5">
        <v>2023.0</v>
      </c>
      <c r="D2064" s="5">
        <v>728.0</v>
      </c>
      <c r="E2064" s="5">
        <v>20.0</v>
      </c>
    </row>
    <row r="2065">
      <c r="A2065" s="5">
        <v>190008.0</v>
      </c>
      <c r="B2065" s="4" t="s">
        <v>2884</v>
      </c>
      <c r="C2065" s="5">
        <v>2023.0</v>
      </c>
      <c r="D2065" s="5">
        <v>50.0</v>
      </c>
      <c r="E2065" s="5">
        <v>11.0</v>
      </c>
    </row>
    <row r="2066">
      <c r="A2066" s="5">
        <v>190035.0</v>
      </c>
      <c r="B2066" s="4" t="s">
        <v>2885</v>
      </c>
      <c r="C2066" s="5">
        <v>2023.0</v>
      </c>
      <c r="D2066" s="4"/>
      <c r="E2066" s="5">
        <v>0.0</v>
      </c>
    </row>
    <row r="2067">
      <c r="A2067" s="5">
        <v>190044.0</v>
      </c>
      <c r="B2067" s="4" t="s">
        <v>2886</v>
      </c>
      <c r="C2067" s="5">
        <v>2023.0</v>
      </c>
      <c r="D2067" s="5">
        <v>3603.0</v>
      </c>
      <c r="E2067" s="5">
        <v>265.0</v>
      </c>
    </row>
    <row r="2068">
      <c r="A2068" s="5">
        <v>190053.0</v>
      </c>
      <c r="B2068" s="4" t="s">
        <v>2887</v>
      </c>
      <c r="C2068" s="5">
        <v>2023.0</v>
      </c>
      <c r="D2068" s="5">
        <v>1015.0</v>
      </c>
      <c r="E2068" s="5">
        <v>30.0</v>
      </c>
    </row>
    <row r="2069">
      <c r="A2069" s="5">
        <v>190071.0</v>
      </c>
      <c r="B2069" s="4" t="s">
        <v>2888</v>
      </c>
      <c r="C2069" s="5">
        <v>2023.0</v>
      </c>
      <c r="D2069" s="5">
        <v>112.0</v>
      </c>
      <c r="E2069" s="5">
        <v>20.0</v>
      </c>
    </row>
    <row r="2070">
      <c r="A2070" s="5">
        <v>190080.0</v>
      </c>
      <c r="B2070" s="4" t="s">
        <v>2889</v>
      </c>
      <c r="C2070" s="5">
        <v>2023.0</v>
      </c>
      <c r="D2070" s="5">
        <v>63.0</v>
      </c>
      <c r="E2070" s="5">
        <v>6.0</v>
      </c>
    </row>
    <row r="2071">
      <c r="A2071" s="5">
        <v>190099.0</v>
      </c>
      <c r="B2071" s="4" t="s">
        <v>153</v>
      </c>
      <c r="C2071" s="5">
        <v>2023.0</v>
      </c>
      <c r="D2071" s="5">
        <v>3146.0</v>
      </c>
      <c r="E2071" s="5">
        <v>355.0</v>
      </c>
    </row>
    <row r="2072">
      <c r="A2072" s="5">
        <v>190114.0</v>
      </c>
      <c r="B2072" s="4" t="s">
        <v>2890</v>
      </c>
      <c r="C2072" s="5">
        <v>2023.0</v>
      </c>
      <c r="D2072" s="5">
        <v>663.0</v>
      </c>
      <c r="E2072" s="5">
        <v>54.0</v>
      </c>
    </row>
    <row r="2073">
      <c r="A2073" s="5">
        <v>190150.0</v>
      </c>
      <c r="B2073" s="4" t="s">
        <v>2891</v>
      </c>
      <c r="C2073" s="5">
        <v>2023.0</v>
      </c>
      <c r="D2073" s="5">
        <v>35279.0</v>
      </c>
      <c r="E2073" s="5">
        <v>5551.0</v>
      </c>
    </row>
    <row r="2074">
      <c r="A2074" s="5">
        <v>190169.0</v>
      </c>
      <c r="B2074" s="4" t="s">
        <v>2892</v>
      </c>
      <c r="C2074" s="5">
        <v>2023.0</v>
      </c>
      <c r="D2074" s="5">
        <v>1696.0</v>
      </c>
      <c r="E2074" s="5">
        <v>52.0</v>
      </c>
    </row>
    <row r="2075">
      <c r="A2075" s="5">
        <v>190239.0</v>
      </c>
      <c r="B2075" s="4" t="s">
        <v>2893</v>
      </c>
      <c r="C2075" s="5">
        <v>2023.0</v>
      </c>
      <c r="D2075" s="5">
        <v>147.0</v>
      </c>
      <c r="E2075" s="5">
        <v>5.0</v>
      </c>
    </row>
    <row r="2076">
      <c r="A2076" s="5">
        <v>190318.0</v>
      </c>
      <c r="B2076" s="4" t="s">
        <v>2894</v>
      </c>
      <c r="C2076" s="5">
        <v>2023.0</v>
      </c>
      <c r="D2076" s="5">
        <v>213.0</v>
      </c>
      <c r="E2076" s="5">
        <v>11.0</v>
      </c>
    </row>
    <row r="2077">
      <c r="A2077" s="5">
        <v>190372.0</v>
      </c>
      <c r="B2077" s="4" t="s">
        <v>645</v>
      </c>
      <c r="C2077" s="5">
        <v>2023.0</v>
      </c>
      <c r="D2077" s="5">
        <v>983.0</v>
      </c>
      <c r="E2077" s="5">
        <v>110.0</v>
      </c>
    </row>
    <row r="2078">
      <c r="A2078" s="5">
        <v>190415.0</v>
      </c>
      <c r="B2078" s="4" t="s">
        <v>525</v>
      </c>
      <c r="C2078" s="5">
        <v>2023.0</v>
      </c>
      <c r="D2078" s="5">
        <v>26264.0</v>
      </c>
      <c r="E2078" s="5">
        <v>2031.0</v>
      </c>
    </row>
    <row r="2079">
      <c r="A2079" s="5">
        <v>190424.0</v>
      </c>
      <c r="B2079" s="4" t="s">
        <v>2895</v>
      </c>
      <c r="C2079" s="5">
        <v>2023.0</v>
      </c>
      <c r="D2079" s="5">
        <v>1390.0</v>
      </c>
      <c r="E2079" s="5">
        <v>2119.0</v>
      </c>
    </row>
    <row r="2080">
      <c r="A2080" s="5">
        <v>190442.0</v>
      </c>
      <c r="B2080" s="4" t="s">
        <v>2896</v>
      </c>
      <c r="C2080" s="5">
        <v>2023.0</v>
      </c>
      <c r="D2080" s="5">
        <v>3637.0</v>
      </c>
      <c r="E2080" s="5">
        <v>85.0</v>
      </c>
    </row>
    <row r="2081">
      <c r="A2081" s="5">
        <v>190451.0</v>
      </c>
      <c r="B2081" s="4" t="s">
        <v>2897</v>
      </c>
      <c r="C2081" s="5">
        <v>2023.0</v>
      </c>
      <c r="D2081" s="5">
        <v>179.0</v>
      </c>
      <c r="E2081" s="5">
        <v>18.0</v>
      </c>
    </row>
    <row r="2082">
      <c r="A2082" s="5">
        <v>190503.0</v>
      </c>
      <c r="B2082" s="4" t="s">
        <v>2898</v>
      </c>
      <c r="C2082" s="5">
        <v>2023.0</v>
      </c>
      <c r="D2082" s="5">
        <v>3104.0</v>
      </c>
      <c r="E2082" s="5">
        <v>159.0</v>
      </c>
    </row>
    <row r="2083">
      <c r="A2083" s="5">
        <v>190512.0</v>
      </c>
      <c r="B2083" s="4" t="s">
        <v>2899</v>
      </c>
      <c r="C2083" s="5">
        <v>2023.0</v>
      </c>
      <c r="D2083" s="5">
        <v>19698.0</v>
      </c>
      <c r="E2083" s="5">
        <v>737.0</v>
      </c>
    </row>
    <row r="2084">
      <c r="A2084" s="5">
        <v>190521.0</v>
      </c>
      <c r="B2084" s="4" t="s">
        <v>2900</v>
      </c>
      <c r="C2084" s="5">
        <v>2023.0</v>
      </c>
      <c r="D2084" s="5">
        <v>18225.0</v>
      </c>
      <c r="E2084" s="5">
        <v>741.0</v>
      </c>
    </row>
    <row r="2085">
      <c r="A2085" s="5">
        <v>190530.0</v>
      </c>
      <c r="B2085" s="4" t="s">
        <v>2901</v>
      </c>
      <c r="C2085" s="5">
        <v>2023.0</v>
      </c>
      <c r="D2085" s="5">
        <v>6465.0</v>
      </c>
      <c r="E2085" s="5">
        <v>322.0</v>
      </c>
    </row>
    <row r="2086">
      <c r="A2086" s="5">
        <v>190549.0</v>
      </c>
      <c r="B2086" s="4" t="s">
        <v>2902</v>
      </c>
      <c r="C2086" s="5">
        <v>2023.0</v>
      </c>
      <c r="D2086" s="5">
        <v>13935.0</v>
      </c>
      <c r="E2086" s="5">
        <v>713.0</v>
      </c>
    </row>
    <row r="2087">
      <c r="A2087" s="5">
        <v>190558.0</v>
      </c>
      <c r="B2087" s="4" t="s">
        <v>2903</v>
      </c>
      <c r="C2087" s="5">
        <v>2023.0</v>
      </c>
      <c r="D2087" s="5">
        <v>10736.0</v>
      </c>
      <c r="E2087" s="5">
        <v>510.0</v>
      </c>
    </row>
    <row r="2088">
      <c r="A2088" s="5">
        <v>190567.0</v>
      </c>
      <c r="B2088" s="4" t="s">
        <v>2904</v>
      </c>
      <c r="C2088" s="5">
        <v>2023.0</v>
      </c>
      <c r="D2088" s="5">
        <v>15012.0</v>
      </c>
      <c r="E2088" s="5">
        <v>811.0</v>
      </c>
    </row>
    <row r="2089">
      <c r="A2089" s="5">
        <v>190576.0</v>
      </c>
      <c r="B2089" s="4" t="s">
        <v>2905</v>
      </c>
      <c r="C2089" s="5">
        <v>2023.0</v>
      </c>
      <c r="D2089" s="5">
        <v>9116.0</v>
      </c>
      <c r="E2089" s="5">
        <v>384.0</v>
      </c>
    </row>
    <row r="2090">
      <c r="A2090" s="5">
        <v>190585.0</v>
      </c>
      <c r="B2090" s="4" t="s">
        <v>2906</v>
      </c>
      <c r="C2090" s="5">
        <v>2023.0</v>
      </c>
      <c r="D2090" s="5">
        <v>5526.0</v>
      </c>
      <c r="E2090" s="5">
        <v>233.0</v>
      </c>
    </row>
    <row r="2091">
      <c r="A2091" s="5">
        <v>190594.0</v>
      </c>
      <c r="B2091" s="4" t="s">
        <v>2907</v>
      </c>
      <c r="C2091" s="5">
        <v>2023.0</v>
      </c>
      <c r="D2091" s="5">
        <v>22879.0</v>
      </c>
      <c r="E2091" s="5">
        <v>1045.0</v>
      </c>
    </row>
    <row r="2092">
      <c r="A2092" s="5">
        <v>190600.0</v>
      </c>
      <c r="B2092" s="4" t="s">
        <v>2908</v>
      </c>
      <c r="C2092" s="5">
        <v>2023.0</v>
      </c>
      <c r="D2092" s="5">
        <v>13510.0</v>
      </c>
      <c r="E2092" s="5">
        <v>645.0</v>
      </c>
    </row>
    <row r="2093">
      <c r="A2093" s="5">
        <v>190619.0</v>
      </c>
      <c r="B2093" s="4" t="s">
        <v>2909</v>
      </c>
      <c r="C2093" s="5">
        <v>2023.0</v>
      </c>
      <c r="D2093" s="5">
        <v>19070.0</v>
      </c>
      <c r="E2093" s="5">
        <v>456.0</v>
      </c>
    </row>
    <row r="2094">
      <c r="A2094" s="5">
        <v>190628.0</v>
      </c>
      <c r="B2094" s="4" t="s">
        <v>2910</v>
      </c>
      <c r="C2094" s="5">
        <v>2023.0</v>
      </c>
      <c r="D2094" s="5">
        <v>13998.0</v>
      </c>
      <c r="E2094" s="5">
        <v>512.0</v>
      </c>
    </row>
    <row r="2095">
      <c r="A2095" s="5">
        <v>190637.0</v>
      </c>
      <c r="B2095" s="4" t="s">
        <v>2911</v>
      </c>
      <c r="C2095" s="5">
        <v>2023.0</v>
      </c>
      <c r="D2095" s="5">
        <v>12894.0</v>
      </c>
      <c r="E2095" s="5">
        <v>581.0</v>
      </c>
    </row>
    <row r="2096">
      <c r="A2096" s="5">
        <v>190646.0</v>
      </c>
      <c r="B2096" s="4" t="s">
        <v>2912</v>
      </c>
      <c r="C2096" s="5">
        <v>2023.0</v>
      </c>
      <c r="D2096" s="5">
        <v>3846.0</v>
      </c>
      <c r="E2096" s="5">
        <v>211.0</v>
      </c>
    </row>
    <row r="2097">
      <c r="A2097" s="5">
        <v>190655.0</v>
      </c>
      <c r="B2097" s="4" t="s">
        <v>2913</v>
      </c>
      <c r="C2097" s="5">
        <v>2023.0</v>
      </c>
      <c r="D2097" s="5">
        <v>13767.0</v>
      </c>
      <c r="E2097" s="5">
        <v>674.0</v>
      </c>
    </row>
    <row r="2098">
      <c r="A2098" s="5">
        <v>190664.0</v>
      </c>
      <c r="B2098" s="4" t="s">
        <v>2914</v>
      </c>
      <c r="C2098" s="5">
        <v>2023.0</v>
      </c>
      <c r="D2098" s="5">
        <v>16481.0</v>
      </c>
      <c r="E2098" s="5">
        <v>845.0</v>
      </c>
    </row>
    <row r="2099">
      <c r="A2099" s="5">
        <v>190673.0</v>
      </c>
      <c r="B2099" s="4" t="s">
        <v>2915</v>
      </c>
      <c r="C2099" s="5">
        <v>2023.0</v>
      </c>
      <c r="D2099" s="5">
        <v>10251.0</v>
      </c>
      <c r="E2099" s="5">
        <v>447.0</v>
      </c>
    </row>
    <row r="2100">
      <c r="A2100" s="5">
        <v>190682.0</v>
      </c>
      <c r="B2100" s="4" t="s">
        <v>2916</v>
      </c>
      <c r="C2100" s="5">
        <v>2023.0</v>
      </c>
      <c r="D2100" s="5">
        <v>681.0</v>
      </c>
      <c r="E2100" s="5">
        <v>66.0</v>
      </c>
    </row>
    <row r="2101">
      <c r="A2101" s="5">
        <v>190691.0</v>
      </c>
      <c r="B2101" s="4" t="s">
        <v>2917</v>
      </c>
      <c r="C2101" s="5">
        <v>2023.0</v>
      </c>
      <c r="D2101" s="5">
        <v>6161.0</v>
      </c>
      <c r="E2101" s="5">
        <v>316.0</v>
      </c>
    </row>
    <row r="2102">
      <c r="A2102" s="5">
        <v>190707.0</v>
      </c>
      <c r="B2102" s="4" t="s">
        <v>2918</v>
      </c>
      <c r="C2102" s="5">
        <v>2023.0</v>
      </c>
      <c r="D2102" s="5">
        <v>19.0</v>
      </c>
      <c r="E2102" s="5">
        <v>0.0</v>
      </c>
    </row>
    <row r="2103">
      <c r="A2103" s="5">
        <v>190716.0</v>
      </c>
      <c r="B2103" s="4" t="s">
        <v>2919</v>
      </c>
      <c r="C2103" s="5">
        <v>2023.0</v>
      </c>
      <c r="D2103" s="5">
        <v>2544.0</v>
      </c>
      <c r="E2103" s="5">
        <v>182.0</v>
      </c>
    </row>
    <row r="2104">
      <c r="A2104" s="5">
        <v>190725.0</v>
      </c>
      <c r="B2104" s="4" t="s">
        <v>2920</v>
      </c>
      <c r="C2104" s="5">
        <v>2023.0</v>
      </c>
      <c r="D2104" s="5">
        <v>2625.0</v>
      </c>
      <c r="E2104" s="5">
        <v>178.0</v>
      </c>
    </row>
    <row r="2105">
      <c r="A2105" s="5">
        <v>190752.0</v>
      </c>
      <c r="B2105" s="4" t="s">
        <v>2921</v>
      </c>
      <c r="C2105" s="5">
        <v>2023.0</v>
      </c>
      <c r="D2105" s="5">
        <v>57.0</v>
      </c>
      <c r="E2105" s="5">
        <v>6.0</v>
      </c>
    </row>
    <row r="2106">
      <c r="A2106" s="5">
        <v>190761.0</v>
      </c>
      <c r="B2106" s="4" t="s">
        <v>2922</v>
      </c>
      <c r="C2106" s="5">
        <v>2023.0</v>
      </c>
      <c r="D2106" s="5">
        <v>1378.0</v>
      </c>
      <c r="E2106" s="5">
        <v>108.0</v>
      </c>
    </row>
    <row r="2107">
      <c r="A2107" s="5">
        <v>190840.0</v>
      </c>
      <c r="B2107" s="4" t="s">
        <v>2923</v>
      </c>
      <c r="C2107" s="5">
        <v>2023.0</v>
      </c>
      <c r="D2107" s="5">
        <v>6387.0</v>
      </c>
      <c r="E2107" s="5">
        <v>194.0</v>
      </c>
    </row>
    <row r="2108">
      <c r="A2108" s="5">
        <v>190956.0</v>
      </c>
      <c r="B2108" s="4" t="s">
        <v>2924</v>
      </c>
      <c r="C2108" s="5">
        <v>2023.0</v>
      </c>
      <c r="D2108" s="5">
        <v>132.0</v>
      </c>
      <c r="E2108" s="5">
        <v>19.0</v>
      </c>
    </row>
    <row r="2109">
      <c r="A2109" s="5">
        <v>190983.0</v>
      </c>
      <c r="B2109" s="4" t="s">
        <v>563</v>
      </c>
      <c r="C2109" s="5">
        <v>2023.0</v>
      </c>
      <c r="D2109" s="5">
        <v>657.0</v>
      </c>
      <c r="E2109" s="5">
        <v>67.0</v>
      </c>
    </row>
    <row r="2110">
      <c r="A2110" s="5">
        <v>191083.0</v>
      </c>
      <c r="B2110" s="4" t="s">
        <v>2925</v>
      </c>
      <c r="C2110" s="5">
        <v>2023.0</v>
      </c>
      <c r="D2110" s="5">
        <v>7618.0</v>
      </c>
      <c r="E2110" s="5">
        <v>251.0</v>
      </c>
    </row>
    <row r="2111">
      <c r="A2111" s="5">
        <v>191126.0</v>
      </c>
      <c r="B2111" s="4" t="s">
        <v>122</v>
      </c>
      <c r="C2111" s="5">
        <v>2023.0</v>
      </c>
      <c r="D2111" s="5">
        <v>8108.0</v>
      </c>
      <c r="E2111" s="5">
        <v>446.0</v>
      </c>
    </row>
    <row r="2112">
      <c r="A2112" s="5">
        <v>191199.0</v>
      </c>
      <c r="B2112" s="4" t="s">
        <v>2926</v>
      </c>
      <c r="C2112" s="5">
        <v>2023.0</v>
      </c>
      <c r="D2112" s="5">
        <v>5457.0</v>
      </c>
      <c r="E2112" s="5">
        <v>142.0</v>
      </c>
    </row>
    <row r="2113">
      <c r="A2113" s="5">
        <v>191205.0</v>
      </c>
      <c r="B2113" s="4" t="s">
        <v>2927</v>
      </c>
      <c r="C2113" s="5">
        <v>2023.0</v>
      </c>
      <c r="D2113" s="5">
        <v>723.0</v>
      </c>
      <c r="E2113" s="5">
        <v>61.0</v>
      </c>
    </row>
    <row r="2114">
      <c r="A2114" s="5">
        <v>191241.0</v>
      </c>
      <c r="B2114" s="4" t="s">
        <v>955</v>
      </c>
      <c r="C2114" s="5">
        <v>2023.0</v>
      </c>
      <c r="D2114" s="5">
        <v>16153.0</v>
      </c>
      <c r="E2114" s="5">
        <v>1068.0</v>
      </c>
    </row>
    <row r="2115">
      <c r="A2115" s="5">
        <v>191302.0</v>
      </c>
      <c r="B2115" s="4" t="s">
        <v>2928</v>
      </c>
      <c r="C2115" s="5">
        <v>2023.0</v>
      </c>
      <c r="D2115" s="5">
        <v>1761.0</v>
      </c>
      <c r="E2115" s="5">
        <v>42.0</v>
      </c>
    </row>
    <row r="2116">
      <c r="A2116" s="5">
        <v>191311.0</v>
      </c>
      <c r="B2116" s="4" t="s">
        <v>2929</v>
      </c>
      <c r="C2116" s="5">
        <v>2023.0</v>
      </c>
      <c r="D2116" s="5">
        <v>313.0</v>
      </c>
      <c r="E2116" s="5">
        <v>11.0</v>
      </c>
    </row>
    <row r="2117">
      <c r="A2117" s="5">
        <v>191339.0</v>
      </c>
      <c r="B2117" s="4" t="s">
        <v>2930</v>
      </c>
      <c r="C2117" s="5">
        <v>2023.0</v>
      </c>
      <c r="D2117" s="5">
        <v>4288.0</v>
      </c>
      <c r="E2117" s="5">
        <v>103.0</v>
      </c>
    </row>
    <row r="2118">
      <c r="A2118" s="5">
        <v>191515.0</v>
      </c>
      <c r="B2118" s="4" t="s">
        <v>953</v>
      </c>
      <c r="C2118" s="5">
        <v>2023.0</v>
      </c>
      <c r="D2118" s="5">
        <v>2048.0</v>
      </c>
      <c r="E2118" s="5">
        <v>245.0</v>
      </c>
    </row>
    <row r="2119">
      <c r="A2119" s="5">
        <v>191533.0</v>
      </c>
      <c r="B2119" s="4" t="s">
        <v>2931</v>
      </c>
      <c r="C2119" s="5">
        <v>2023.0</v>
      </c>
      <c r="D2119" s="5">
        <v>1113.0</v>
      </c>
      <c r="E2119" s="5">
        <v>114.0</v>
      </c>
    </row>
    <row r="2120">
      <c r="A2120" s="5">
        <v>191597.0</v>
      </c>
      <c r="B2120" s="4" t="s">
        <v>2932</v>
      </c>
      <c r="C2120" s="5">
        <v>2023.0</v>
      </c>
      <c r="D2120" s="5">
        <v>722.0</v>
      </c>
      <c r="E2120" s="5">
        <v>44.0</v>
      </c>
    </row>
    <row r="2121">
      <c r="A2121" s="5">
        <v>191612.0</v>
      </c>
      <c r="B2121" s="4" t="s">
        <v>2933</v>
      </c>
      <c r="C2121" s="5">
        <v>2023.0</v>
      </c>
      <c r="D2121" s="5">
        <v>1863.0</v>
      </c>
      <c r="E2121" s="5">
        <v>64.0</v>
      </c>
    </row>
    <row r="2122">
      <c r="A2122" s="5">
        <v>191621.0</v>
      </c>
      <c r="B2122" s="4" t="s">
        <v>2934</v>
      </c>
      <c r="C2122" s="5">
        <v>2023.0</v>
      </c>
      <c r="D2122" s="5">
        <v>973.0</v>
      </c>
      <c r="E2122" s="5">
        <v>59.0</v>
      </c>
    </row>
    <row r="2123">
      <c r="A2123" s="5">
        <v>191630.0</v>
      </c>
      <c r="B2123" s="4" t="s">
        <v>2935</v>
      </c>
      <c r="C2123" s="5">
        <v>2023.0</v>
      </c>
      <c r="D2123" s="5">
        <v>1669.0</v>
      </c>
      <c r="E2123" s="5">
        <v>193.0</v>
      </c>
    </row>
    <row r="2124">
      <c r="A2124" s="5">
        <v>191649.0</v>
      </c>
      <c r="B2124" s="4" t="s">
        <v>779</v>
      </c>
      <c r="C2124" s="5">
        <v>2023.0</v>
      </c>
      <c r="D2124" s="5">
        <v>10393.0</v>
      </c>
      <c r="E2124" s="5">
        <v>749.0</v>
      </c>
    </row>
    <row r="2125">
      <c r="A2125" s="5">
        <v>191676.0</v>
      </c>
      <c r="B2125" s="4" t="s">
        <v>2936</v>
      </c>
      <c r="C2125" s="5">
        <v>2023.0</v>
      </c>
      <c r="D2125" s="5">
        <v>1014.0</v>
      </c>
      <c r="E2125" s="5">
        <v>70.0</v>
      </c>
    </row>
    <row r="2126">
      <c r="A2126" s="5">
        <v>191719.0</v>
      </c>
      <c r="B2126" s="4" t="s">
        <v>2937</v>
      </c>
      <c r="C2126" s="5">
        <v>2023.0</v>
      </c>
      <c r="D2126" s="5">
        <v>9443.0</v>
      </c>
      <c r="E2126" s="5">
        <v>286.0</v>
      </c>
    </row>
    <row r="2127">
      <c r="A2127" s="5">
        <v>191728.0</v>
      </c>
      <c r="B2127" s="4" t="s">
        <v>2938</v>
      </c>
      <c r="C2127" s="5">
        <v>2023.0</v>
      </c>
      <c r="D2127" s="5">
        <v>1042.0</v>
      </c>
      <c r="E2127" s="5">
        <v>45.0</v>
      </c>
    </row>
    <row r="2128">
      <c r="A2128" s="5">
        <v>191931.0</v>
      </c>
      <c r="B2128" s="4" t="s">
        <v>147</v>
      </c>
      <c r="C2128" s="5">
        <v>2023.0</v>
      </c>
      <c r="D2128" s="5">
        <v>3720.0</v>
      </c>
      <c r="E2128" s="5">
        <v>205.0</v>
      </c>
    </row>
    <row r="2129">
      <c r="A2129" s="5">
        <v>191940.0</v>
      </c>
      <c r="B2129" s="4" t="s">
        <v>2939</v>
      </c>
      <c r="C2129" s="5">
        <v>2023.0</v>
      </c>
      <c r="D2129" s="5">
        <v>160.0</v>
      </c>
      <c r="E2129" s="5">
        <v>25.0</v>
      </c>
    </row>
    <row r="2130">
      <c r="A2130" s="5">
        <v>191959.0</v>
      </c>
      <c r="B2130" s="4" t="s">
        <v>2940</v>
      </c>
      <c r="C2130" s="5">
        <v>2023.0</v>
      </c>
      <c r="D2130" s="5">
        <v>53.0</v>
      </c>
      <c r="E2130" s="5">
        <v>3.0</v>
      </c>
    </row>
    <row r="2131">
      <c r="A2131" s="5">
        <v>191968.0</v>
      </c>
      <c r="B2131" s="4" t="s">
        <v>206</v>
      </c>
      <c r="C2131" s="5">
        <v>2023.0</v>
      </c>
      <c r="D2131" s="5">
        <v>4828.0</v>
      </c>
      <c r="E2131" s="5">
        <v>427.0</v>
      </c>
    </row>
    <row r="2132">
      <c r="A2132" s="5">
        <v>191986.0</v>
      </c>
      <c r="B2132" s="4" t="s">
        <v>2941</v>
      </c>
      <c r="C2132" s="5">
        <v>2023.0</v>
      </c>
      <c r="D2132" s="5">
        <v>3772.0</v>
      </c>
      <c r="E2132" s="5">
        <v>90.0</v>
      </c>
    </row>
    <row r="2133">
      <c r="A2133" s="5">
        <v>192004.0</v>
      </c>
      <c r="B2133" s="4" t="s">
        <v>2942</v>
      </c>
      <c r="C2133" s="5">
        <v>2023.0</v>
      </c>
      <c r="D2133" s="5">
        <v>251.0</v>
      </c>
      <c r="E2133" s="5">
        <v>5.0</v>
      </c>
    </row>
    <row r="2134">
      <c r="A2134" s="5">
        <v>192022.0</v>
      </c>
      <c r="B2134" s="4" t="s">
        <v>2943</v>
      </c>
      <c r="C2134" s="5">
        <v>2023.0</v>
      </c>
      <c r="D2134" s="5">
        <v>2252.0</v>
      </c>
      <c r="E2134" s="5">
        <v>80.0</v>
      </c>
    </row>
    <row r="2135">
      <c r="A2135" s="5">
        <v>192040.0</v>
      </c>
      <c r="B2135" s="4" t="s">
        <v>2944</v>
      </c>
      <c r="C2135" s="5">
        <v>2023.0</v>
      </c>
      <c r="D2135" s="5">
        <v>316.0</v>
      </c>
      <c r="E2135" s="5">
        <v>33.0</v>
      </c>
    </row>
    <row r="2136">
      <c r="A2136" s="5">
        <v>192110.0</v>
      </c>
      <c r="B2136" s="4" t="s">
        <v>2945</v>
      </c>
      <c r="C2136" s="5">
        <v>2023.0</v>
      </c>
      <c r="D2136" s="5">
        <v>1028.0</v>
      </c>
      <c r="E2136" s="5">
        <v>243.0</v>
      </c>
    </row>
    <row r="2137">
      <c r="A2137" s="5">
        <v>192165.0</v>
      </c>
      <c r="B2137" s="4" t="s">
        <v>2946</v>
      </c>
      <c r="C2137" s="5">
        <v>2023.0</v>
      </c>
      <c r="D2137" s="5">
        <v>206.0</v>
      </c>
      <c r="E2137" s="5">
        <v>11.0</v>
      </c>
    </row>
    <row r="2138">
      <c r="A2138" s="5">
        <v>192192.0</v>
      </c>
      <c r="B2138" s="4" t="s">
        <v>927</v>
      </c>
      <c r="C2138" s="5">
        <v>2023.0</v>
      </c>
      <c r="D2138" s="5">
        <v>1284.0</v>
      </c>
      <c r="E2138" s="5">
        <v>71.0</v>
      </c>
    </row>
    <row r="2139">
      <c r="A2139" s="5">
        <v>192271.0</v>
      </c>
      <c r="B2139" s="4" t="s">
        <v>2947</v>
      </c>
      <c r="C2139" s="5">
        <v>2023.0</v>
      </c>
      <c r="D2139" s="5">
        <v>1371.0</v>
      </c>
      <c r="E2139" s="5">
        <v>65.0</v>
      </c>
    </row>
    <row r="2140">
      <c r="A2140" s="5">
        <v>192323.0</v>
      </c>
      <c r="B2140" s="4" t="s">
        <v>543</v>
      </c>
      <c r="C2140" s="5">
        <v>2023.0</v>
      </c>
      <c r="D2140" s="5">
        <v>3154.0</v>
      </c>
      <c r="E2140" s="5">
        <v>231.0</v>
      </c>
    </row>
    <row r="2141">
      <c r="A2141" s="5">
        <v>192448.0</v>
      </c>
      <c r="B2141" s="4" t="s">
        <v>2948</v>
      </c>
      <c r="C2141" s="5">
        <v>2023.0</v>
      </c>
      <c r="D2141" s="5">
        <v>16322.0</v>
      </c>
      <c r="E2141" s="5">
        <v>562.0</v>
      </c>
    </row>
    <row r="2142">
      <c r="A2142" s="5">
        <v>192484.0</v>
      </c>
      <c r="B2142" s="4" t="s">
        <v>2949</v>
      </c>
      <c r="C2142" s="5">
        <v>2023.0</v>
      </c>
      <c r="D2142" s="5">
        <v>47.0</v>
      </c>
      <c r="E2142" s="5">
        <v>10.0</v>
      </c>
    </row>
    <row r="2143">
      <c r="A2143" s="5">
        <v>192509.0</v>
      </c>
      <c r="B2143" s="4" t="s">
        <v>2950</v>
      </c>
      <c r="C2143" s="5">
        <v>2023.0</v>
      </c>
      <c r="D2143" s="5">
        <v>367.0</v>
      </c>
      <c r="E2143" s="5">
        <v>22.0</v>
      </c>
    </row>
    <row r="2144">
      <c r="A2144" s="5">
        <v>192624.0</v>
      </c>
      <c r="B2144" s="4" t="s">
        <v>2951</v>
      </c>
      <c r="C2144" s="5">
        <v>2023.0</v>
      </c>
      <c r="D2144" s="5">
        <v>129.0</v>
      </c>
      <c r="E2144" s="5">
        <v>10.0</v>
      </c>
    </row>
    <row r="2145">
      <c r="A2145" s="5">
        <v>192688.0</v>
      </c>
      <c r="B2145" s="4" t="s">
        <v>2952</v>
      </c>
      <c r="C2145" s="5">
        <v>2023.0</v>
      </c>
      <c r="D2145" s="5">
        <v>465.0</v>
      </c>
      <c r="E2145" s="5">
        <v>25.0</v>
      </c>
    </row>
    <row r="2146">
      <c r="A2146" s="5">
        <v>192703.0</v>
      </c>
      <c r="B2146" s="4" t="s">
        <v>2953</v>
      </c>
      <c r="C2146" s="5">
        <v>2023.0</v>
      </c>
      <c r="D2146" s="5">
        <v>3495.0</v>
      </c>
      <c r="E2146" s="5">
        <v>291.0</v>
      </c>
    </row>
    <row r="2147">
      <c r="A2147" s="5">
        <v>192712.0</v>
      </c>
      <c r="B2147" s="4" t="s">
        <v>317</v>
      </c>
      <c r="C2147" s="5">
        <v>2023.0</v>
      </c>
      <c r="D2147" s="5">
        <v>1097.0</v>
      </c>
      <c r="E2147" s="5">
        <v>173.0</v>
      </c>
    </row>
    <row r="2148">
      <c r="A2148" s="5">
        <v>192749.0</v>
      </c>
      <c r="B2148" s="4" t="s">
        <v>2954</v>
      </c>
      <c r="C2148" s="5">
        <v>2023.0</v>
      </c>
      <c r="D2148" s="5">
        <v>2379.0</v>
      </c>
      <c r="E2148" s="5">
        <v>155.0</v>
      </c>
    </row>
    <row r="2149">
      <c r="A2149" s="5">
        <v>192785.0</v>
      </c>
      <c r="B2149" s="4" t="s">
        <v>2955</v>
      </c>
      <c r="C2149" s="5">
        <v>2023.0</v>
      </c>
      <c r="D2149" s="5">
        <v>752.0</v>
      </c>
      <c r="E2149" s="5">
        <v>69.0</v>
      </c>
    </row>
    <row r="2150">
      <c r="A2150" s="5">
        <v>192800.0</v>
      </c>
      <c r="B2150" s="4" t="s">
        <v>2956</v>
      </c>
      <c r="C2150" s="5">
        <v>2023.0</v>
      </c>
      <c r="D2150" s="5">
        <v>10.0</v>
      </c>
      <c r="E2150" s="5">
        <v>2.0</v>
      </c>
    </row>
    <row r="2151">
      <c r="A2151" s="5">
        <v>192819.0</v>
      </c>
      <c r="B2151" s="4" t="s">
        <v>2957</v>
      </c>
      <c r="C2151" s="5">
        <v>2023.0</v>
      </c>
      <c r="D2151" s="5">
        <v>6452.0</v>
      </c>
      <c r="E2151" s="5">
        <v>348.0</v>
      </c>
    </row>
    <row r="2152">
      <c r="A2152" s="5">
        <v>192864.0</v>
      </c>
      <c r="B2152" s="4" t="s">
        <v>697</v>
      </c>
      <c r="C2152" s="5">
        <v>2023.0</v>
      </c>
      <c r="D2152" s="5">
        <v>1648.0</v>
      </c>
      <c r="E2152" s="5">
        <v>178.0</v>
      </c>
    </row>
    <row r="2153">
      <c r="A2153" s="5">
        <v>192925.0</v>
      </c>
      <c r="B2153" s="4" t="s">
        <v>2958</v>
      </c>
      <c r="C2153" s="5">
        <v>2023.0</v>
      </c>
      <c r="D2153" s="4"/>
      <c r="E2153" s="4"/>
    </row>
    <row r="2154">
      <c r="A2154" s="5">
        <v>192961.0</v>
      </c>
      <c r="B2154" s="4" t="s">
        <v>2959</v>
      </c>
      <c r="C2154" s="5">
        <v>2023.0</v>
      </c>
      <c r="D2154" s="5">
        <v>125.0</v>
      </c>
      <c r="E2154" s="5">
        <v>11.0</v>
      </c>
    </row>
    <row r="2155">
      <c r="A2155" s="5">
        <v>192970.0</v>
      </c>
      <c r="B2155" s="4" t="s">
        <v>2960</v>
      </c>
      <c r="C2155" s="5">
        <v>2023.0</v>
      </c>
      <c r="D2155" s="5">
        <v>12.0</v>
      </c>
      <c r="E2155" s="5">
        <v>3.0</v>
      </c>
    </row>
    <row r="2156">
      <c r="A2156" s="5">
        <v>193016.0</v>
      </c>
      <c r="B2156" s="4" t="s">
        <v>2961</v>
      </c>
      <c r="C2156" s="5">
        <v>2023.0</v>
      </c>
      <c r="D2156" s="5">
        <v>8774.0</v>
      </c>
      <c r="E2156" s="5">
        <v>449.0</v>
      </c>
    </row>
    <row r="2157">
      <c r="A2157" s="5">
        <v>193052.0</v>
      </c>
      <c r="B2157" s="4" t="s">
        <v>2962</v>
      </c>
      <c r="C2157" s="5">
        <v>2023.0</v>
      </c>
      <c r="D2157" s="5">
        <v>538.0</v>
      </c>
      <c r="E2157" s="5">
        <v>14.0</v>
      </c>
    </row>
    <row r="2158">
      <c r="A2158" s="5">
        <v>193061.0</v>
      </c>
      <c r="B2158" s="4" t="s">
        <v>2963</v>
      </c>
      <c r="C2158" s="5">
        <v>2023.0</v>
      </c>
      <c r="D2158" s="5">
        <v>42.0</v>
      </c>
      <c r="E2158" s="5">
        <v>3.0</v>
      </c>
    </row>
    <row r="2159">
      <c r="A2159" s="5">
        <v>193070.0</v>
      </c>
      <c r="B2159" s="4" t="s">
        <v>2964</v>
      </c>
      <c r="C2159" s="5">
        <v>2023.0</v>
      </c>
      <c r="D2159" s="5">
        <v>66.0</v>
      </c>
      <c r="E2159" s="5">
        <v>9.0</v>
      </c>
    </row>
    <row r="2160">
      <c r="A2160" s="5">
        <v>193201.0</v>
      </c>
      <c r="B2160" s="4" t="s">
        <v>2965</v>
      </c>
      <c r="C2160" s="5">
        <v>2023.0</v>
      </c>
      <c r="D2160" s="5">
        <v>385.0</v>
      </c>
      <c r="E2160" s="5">
        <v>28.0</v>
      </c>
    </row>
    <row r="2161">
      <c r="A2161" s="5">
        <v>193247.0</v>
      </c>
      <c r="B2161" s="4" t="s">
        <v>2966</v>
      </c>
      <c r="C2161" s="5">
        <v>2023.0</v>
      </c>
      <c r="D2161" s="5">
        <v>121.0</v>
      </c>
      <c r="E2161" s="5">
        <v>15.0</v>
      </c>
    </row>
    <row r="2162">
      <c r="A2162" s="5">
        <v>193265.0</v>
      </c>
      <c r="B2162" s="4" t="s">
        <v>2967</v>
      </c>
      <c r="C2162" s="5">
        <v>2023.0</v>
      </c>
      <c r="D2162" s="5">
        <v>69.0</v>
      </c>
      <c r="E2162" s="5">
        <v>3.0</v>
      </c>
    </row>
    <row r="2163">
      <c r="A2163" s="5">
        <v>193283.0</v>
      </c>
      <c r="B2163" s="4" t="s">
        <v>2968</v>
      </c>
      <c r="C2163" s="5">
        <v>2023.0</v>
      </c>
      <c r="D2163" s="5">
        <v>5762.0</v>
      </c>
      <c r="E2163" s="5">
        <v>162.0</v>
      </c>
    </row>
    <row r="2164">
      <c r="A2164" s="5">
        <v>193292.0</v>
      </c>
      <c r="B2164" s="4" t="s">
        <v>2969</v>
      </c>
      <c r="C2164" s="5">
        <v>2023.0</v>
      </c>
      <c r="D2164" s="5">
        <v>4970.0</v>
      </c>
      <c r="E2164" s="5">
        <v>364.0</v>
      </c>
    </row>
    <row r="2165">
      <c r="A2165" s="5">
        <v>193308.0</v>
      </c>
      <c r="B2165" s="4" t="s">
        <v>2970</v>
      </c>
      <c r="C2165" s="5">
        <v>2023.0</v>
      </c>
      <c r="D2165" s="5">
        <v>7924.0</v>
      </c>
      <c r="E2165" s="5">
        <v>309.0</v>
      </c>
    </row>
    <row r="2166">
      <c r="A2166" s="5">
        <v>193326.0</v>
      </c>
      <c r="B2166" s="4" t="s">
        <v>2971</v>
      </c>
      <c r="C2166" s="5">
        <v>2023.0</v>
      </c>
      <c r="D2166" s="5">
        <v>8530.0</v>
      </c>
      <c r="E2166" s="5">
        <v>329.0</v>
      </c>
    </row>
    <row r="2167">
      <c r="A2167" s="5">
        <v>193353.0</v>
      </c>
      <c r="B2167" s="4" t="s">
        <v>331</v>
      </c>
      <c r="C2167" s="5">
        <v>2023.0</v>
      </c>
      <c r="D2167" s="5">
        <v>2246.0</v>
      </c>
      <c r="E2167" s="5">
        <v>112.0</v>
      </c>
    </row>
    <row r="2168">
      <c r="A2168" s="5">
        <v>193380.0</v>
      </c>
      <c r="B2168" s="4" t="s">
        <v>2972</v>
      </c>
      <c r="C2168" s="5">
        <v>2023.0</v>
      </c>
      <c r="D2168" s="5">
        <v>115.0</v>
      </c>
      <c r="E2168" s="5">
        <v>10.0</v>
      </c>
    </row>
    <row r="2169">
      <c r="A2169" s="5">
        <v>193399.0</v>
      </c>
      <c r="B2169" s="4" t="s">
        <v>2973</v>
      </c>
      <c r="C2169" s="5">
        <v>2023.0</v>
      </c>
      <c r="D2169" s="5">
        <v>3202.0</v>
      </c>
      <c r="E2169" s="5">
        <v>191.0</v>
      </c>
    </row>
    <row r="2170">
      <c r="A2170" s="5">
        <v>193405.0</v>
      </c>
      <c r="B2170" s="4" t="s">
        <v>2974</v>
      </c>
      <c r="C2170" s="5">
        <v>2023.0</v>
      </c>
      <c r="D2170" s="5">
        <v>1234.0</v>
      </c>
      <c r="E2170" s="5">
        <v>4233.0</v>
      </c>
    </row>
    <row r="2171">
      <c r="A2171" s="5">
        <v>193478.0</v>
      </c>
      <c r="B2171" s="4" t="s">
        <v>2975</v>
      </c>
      <c r="C2171" s="5">
        <v>2023.0</v>
      </c>
      <c r="D2171" s="5">
        <v>11984.0</v>
      </c>
      <c r="E2171" s="5">
        <v>494.0</v>
      </c>
    </row>
    <row r="2172">
      <c r="A2172" s="5">
        <v>193584.0</v>
      </c>
      <c r="B2172" s="4" t="s">
        <v>737</v>
      </c>
      <c r="C2172" s="5">
        <v>2023.0</v>
      </c>
      <c r="D2172" s="5">
        <v>2439.0</v>
      </c>
      <c r="E2172" s="5">
        <v>240.0</v>
      </c>
    </row>
    <row r="2173">
      <c r="A2173" s="5">
        <v>193609.0</v>
      </c>
      <c r="B2173" s="4" t="s">
        <v>2976</v>
      </c>
      <c r="C2173" s="5">
        <v>2023.0</v>
      </c>
      <c r="D2173" s="5">
        <v>71.0</v>
      </c>
      <c r="E2173" s="5">
        <v>9.0</v>
      </c>
    </row>
    <row r="2174">
      <c r="A2174" s="5">
        <v>193654.0</v>
      </c>
      <c r="B2174" s="4" t="s">
        <v>973</v>
      </c>
      <c r="C2174" s="5">
        <v>2023.0</v>
      </c>
      <c r="D2174" s="5">
        <v>9434.0</v>
      </c>
      <c r="E2174" s="5">
        <v>997.0</v>
      </c>
    </row>
    <row r="2175">
      <c r="A2175" s="5">
        <v>193751.0</v>
      </c>
      <c r="B2175" s="4" t="s">
        <v>2977</v>
      </c>
      <c r="C2175" s="5">
        <v>2023.0</v>
      </c>
      <c r="D2175" s="5">
        <v>528.0</v>
      </c>
      <c r="E2175" s="5">
        <v>44.0</v>
      </c>
    </row>
    <row r="2176">
      <c r="A2176" s="5">
        <v>193821.0</v>
      </c>
      <c r="B2176" s="4" t="s">
        <v>2978</v>
      </c>
      <c r="C2176" s="5">
        <v>2023.0</v>
      </c>
      <c r="D2176" s="5">
        <v>1056.0</v>
      </c>
      <c r="E2176" s="5">
        <v>86.0</v>
      </c>
    </row>
    <row r="2177">
      <c r="A2177" s="5">
        <v>193830.0</v>
      </c>
      <c r="B2177" s="4" t="s">
        <v>2979</v>
      </c>
      <c r="C2177" s="5">
        <v>2023.0</v>
      </c>
      <c r="D2177" s="5">
        <v>1470.0</v>
      </c>
      <c r="E2177" s="5">
        <v>189.0</v>
      </c>
    </row>
    <row r="2178">
      <c r="A2178" s="5">
        <v>193858.0</v>
      </c>
      <c r="B2178" s="4" t="s">
        <v>2980</v>
      </c>
      <c r="C2178" s="5">
        <v>2023.0</v>
      </c>
      <c r="D2178" s="5">
        <v>281.0</v>
      </c>
      <c r="E2178" s="5">
        <v>10.0</v>
      </c>
    </row>
    <row r="2179">
      <c r="A2179" s="5">
        <v>193894.0</v>
      </c>
      <c r="B2179" s="4" t="s">
        <v>2981</v>
      </c>
      <c r="C2179" s="5">
        <v>2023.0</v>
      </c>
      <c r="D2179" s="5">
        <v>50.0</v>
      </c>
      <c r="E2179" s="5">
        <v>3.0</v>
      </c>
    </row>
    <row r="2180">
      <c r="A2180" s="5">
        <v>193900.0</v>
      </c>
      <c r="B2180" s="4" t="s">
        <v>2982</v>
      </c>
      <c r="C2180" s="5">
        <v>2023.0</v>
      </c>
      <c r="D2180" s="5">
        <v>57335.0</v>
      </c>
      <c r="E2180" s="5">
        <v>8586.0</v>
      </c>
    </row>
    <row r="2181">
      <c r="A2181" s="5">
        <v>193946.0</v>
      </c>
      <c r="B2181" s="4" t="s">
        <v>2983</v>
      </c>
      <c r="C2181" s="5">
        <v>2023.0</v>
      </c>
      <c r="D2181" s="5">
        <v>4217.0</v>
      </c>
      <c r="E2181" s="5">
        <v>144.0</v>
      </c>
    </row>
    <row r="2182">
      <c r="A2182" s="5">
        <v>193973.0</v>
      </c>
      <c r="B2182" s="4" t="s">
        <v>2984</v>
      </c>
      <c r="C2182" s="5">
        <v>2023.0</v>
      </c>
      <c r="D2182" s="5">
        <v>4221.0</v>
      </c>
      <c r="E2182" s="5">
        <v>276.0</v>
      </c>
    </row>
    <row r="2183">
      <c r="A2183" s="5">
        <v>193991.0</v>
      </c>
      <c r="B2183" s="4" t="s">
        <v>2985</v>
      </c>
      <c r="C2183" s="5">
        <v>2023.0</v>
      </c>
      <c r="D2183" s="5">
        <v>42.0</v>
      </c>
      <c r="E2183" s="5">
        <v>3.0</v>
      </c>
    </row>
    <row r="2184">
      <c r="A2184" s="5">
        <v>194028.0</v>
      </c>
      <c r="B2184" s="4" t="s">
        <v>2986</v>
      </c>
      <c r="C2184" s="5">
        <v>2023.0</v>
      </c>
      <c r="D2184" s="5">
        <v>1615.0</v>
      </c>
      <c r="E2184" s="5">
        <v>42.0</v>
      </c>
    </row>
    <row r="2185">
      <c r="A2185" s="5">
        <v>194073.0</v>
      </c>
      <c r="B2185" s="4" t="s">
        <v>2987</v>
      </c>
      <c r="C2185" s="5">
        <v>2023.0</v>
      </c>
      <c r="D2185" s="5">
        <v>349.0</v>
      </c>
      <c r="E2185" s="5">
        <v>27.0</v>
      </c>
    </row>
    <row r="2186">
      <c r="A2186" s="5">
        <v>194091.0</v>
      </c>
      <c r="B2186" s="4" t="s">
        <v>2988</v>
      </c>
      <c r="C2186" s="5">
        <v>2023.0</v>
      </c>
      <c r="D2186" s="5">
        <v>6757.0</v>
      </c>
      <c r="E2186" s="5">
        <v>482.0</v>
      </c>
    </row>
    <row r="2187">
      <c r="A2187" s="5">
        <v>194116.0</v>
      </c>
      <c r="B2187" s="4" t="s">
        <v>2989</v>
      </c>
      <c r="C2187" s="5">
        <v>2023.0</v>
      </c>
      <c r="D2187" s="5">
        <v>593.0</v>
      </c>
      <c r="E2187" s="5">
        <v>36.0</v>
      </c>
    </row>
    <row r="2188">
      <c r="A2188" s="5">
        <v>194161.0</v>
      </c>
      <c r="B2188" s="4" t="s">
        <v>2990</v>
      </c>
      <c r="C2188" s="5">
        <v>2023.0</v>
      </c>
      <c r="D2188" s="4"/>
      <c r="E2188" s="4"/>
    </row>
    <row r="2189">
      <c r="A2189" s="5">
        <v>194189.0</v>
      </c>
      <c r="B2189" s="4" t="s">
        <v>2991</v>
      </c>
      <c r="C2189" s="5">
        <v>2023.0</v>
      </c>
      <c r="D2189" s="5">
        <v>94.0</v>
      </c>
      <c r="E2189" s="5">
        <v>6.0</v>
      </c>
    </row>
    <row r="2190">
      <c r="A2190" s="5">
        <v>194222.0</v>
      </c>
      <c r="B2190" s="4" t="s">
        <v>2992</v>
      </c>
      <c r="C2190" s="5">
        <v>2023.0</v>
      </c>
      <c r="D2190" s="5">
        <v>8112.0</v>
      </c>
      <c r="E2190" s="5">
        <v>244.0</v>
      </c>
    </row>
    <row r="2191">
      <c r="A2191" s="5">
        <v>194240.0</v>
      </c>
      <c r="B2191" s="4" t="s">
        <v>2993</v>
      </c>
      <c r="C2191" s="5">
        <v>2023.0</v>
      </c>
      <c r="D2191" s="5">
        <v>5372.0</v>
      </c>
      <c r="E2191" s="5">
        <v>183.0</v>
      </c>
    </row>
    <row r="2192">
      <c r="A2192" s="5">
        <v>194259.0</v>
      </c>
      <c r="B2192" s="4" t="s">
        <v>2994</v>
      </c>
      <c r="C2192" s="5">
        <v>2023.0</v>
      </c>
      <c r="D2192" s="4"/>
      <c r="E2192" s="5">
        <v>2.0</v>
      </c>
    </row>
    <row r="2193">
      <c r="A2193" s="5">
        <v>194310.0</v>
      </c>
      <c r="B2193" s="4" t="s">
        <v>529</v>
      </c>
      <c r="C2193" s="5">
        <v>2023.0</v>
      </c>
      <c r="D2193" s="5">
        <v>14092.0</v>
      </c>
      <c r="E2193" s="5">
        <v>782.0</v>
      </c>
    </row>
    <row r="2194">
      <c r="A2194" s="5">
        <v>194392.0</v>
      </c>
      <c r="B2194" s="4" t="s">
        <v>2995</v>
      </c>
      <c r="C2194" s="5">
        <v>2023.0</v>
      </c>
      <c r="D2194" s="5">
        <v>597.0</v>
      </c>
      <c r="E2194" s="5">
        <v>53.0</v>
      </c>
    </row>
    <row r="2195">
      <c r="A2195" s="5">
        <v>194435.0</v>
      </c>
      <c r="B2195" s="4" t="s">
        <v>2996</v>
      </c>
      <c r="C2195" s="5">
        <v>2023.0</v>
      </c>
      <c r="D2195" s="5">
        <v>67.0</v>
      </c>
      <c r="E2195" s="5">
        <v>5.0</v>
      </c>
    </row>
    <row r="2196">
      <c r="A2196" s="5">
        <v>194499.0</v>
      </c>
      <c r="B2196" s="4" t="s">
        <v>2997</v>
      </c>
      <c r="C2196" s="5">
        <v>2023.0</v>
      </c>
      <c r="D2196" s="5">
        <v>846.0</v>
      </c>
      <c r="E2196" s="5">
        <v>60.0</v>
      </c>
    </row>
    <row r="2197">
      <c r="A2197" s="5">
        <v>194569.0</v>
      </c>
      <c r="B2197" s="4" t="s">
        <v>2998</v>
      </c>
      <c r="C2197" s="5">
        <v>2023.0</v>
      </c>
      <c r="D2197" s="5">
        <v>137.0</v>
      </c>
      <c r="E2197" s="5">
        <v>11.0</v>
      </c>
    </row>
    <row r="2198">
      <c r="A2198" s="5">
        <v>194578.0</v>
      </c>
      <c r="B2198" s="4" t="s">
        <v>2999</v>
      </c>
      <c r="C2198" s="5">
        <v>2023.0</v>
      </c>
      <c r="D2198" s="5">
        <v>5232.0</v>
      </c>
      <c r="E2198" s="5">
        <v>537.0</v>
      </c>
    </row>
    <row r="2199">
      <c r="A2199" s="5">
        <v>194657.0</v>
      </c>
      <c r="B2199" s="4" t="s">
        <v>3000</v>
      </c>
      <c r="C2199" s="5">
        <v>2023.0</v>
      </c>
      <c r="D2199" s="5">
        <v>276.0</v>
      </c>
      <c r="E2199" s="5">
        <v>15.0</v>
      </c>
    </row>
    <row r="2200">
      <c r="A2200" s="5">
        <v>194666.0</v>
      </c>
      <c r="B2200" s="4" t="s">
        <v>3001</v>
      </c>
      <c r="C2200" s="5">
        <v>2023.0</v>
      </c>
      <c r="D2200" s="5">
        <v>511.0</v>
      </c>
      <c r="E2200" s="5">
        <v>8.0</v>
      </c>
    </row>
    <row r="2201">
      <c r="A2201" s="5">
        <v>194693.0</v>
      </c>
      <c r="B2201" s="4" t="s">
        <v>3002</v>
      </c>
      <c r="C2201" s="5">
        <v>2023.0</v>
      </c>
      <c r="D2201" s="5">
        <v>48.0</v>
      </c>
      <c r="E2201" s="5">
        <v>4.0</v>
      </c>
    </row>
    <row r="2202">
      <c r="A2202" s="5">
        <v>194718.0</v>
      </c>
      <c r="B2202" s="4" t="s">
        <v>3003</v>
      </c>
      <c r="C2202" s="5">
        <v>2023.0</v>
      </c>
      <c r="D2202" s="5">
        <v>81.0</v>
      </c>
      <c r="E2202" s="5">
        <v>5.0</v>
      </c>
    </row>
    <row r="2203">
      <c r="A2203" s="5">
        <v>194736.0</v>
      </c>
      <c r="B2203" s="4" t="s">
        <v>3004</v>
      </c>
      <c r="C2203" s="5">
        <v>2023.0</v>
      </c>
      <c r="D2203" s="5">
        <v>161.0</v>
      </c>
      <c r="E2203" s="5">
        <v>8.0</v>
      </c>
    </row>
    <row r="2204">
      <c r="A2204" s="5">
        <v>194763.0</v>
      </c>
      <c r="B2204" s="4" t="s">
        <v>3005</v>
      </c>
      <c r="C2204" s="5">
        <v>2023.0</v>
      </c>
      <c r="D2204" s="5">
        <v>601.0</v>
      </c>
      <c r="E2204" s="5">
        <v>15.0</v>
      </c>
    </row>
    <row r="2205">
      <c r="A2205" s="5">
        <v>194824.0</v>
      </c>
      <c r="B2205" s="4" t="s">
        <v>3006</v>
      </c>
      <c r="C2205" s="5">
        <v>2023.0</v>
      </c>
      <c r="D2205" s="5">
        <v>7024.0</v>
      </c>
      <c r="E2205" s="5">
        <v>478.0</v>
      </c>
    </row>
    <row r="2206">
      <c r="A2206" s="5">
        <v>194958.0</v>
      </c>
      <c r="B2206" s="4" t="s">
        <v>3007</v>
      </c>
      <c r="C2206" s="5">
        <v>2023.0</v>
      </c>
      <c r="D2206" s="5">
        <v>1619.0</v>
      </c>
      <c r="E2206" s="5">
        <v>92.0</v>
      </c>
    </row>
    <row r="2207">
      <c r="A2207" s="5">
        <v>195003.0</v>
      </c>
      <c r="B2207" s="4" t="s">
        <v>686</v>
      </c>
      <c r="C2207" s="5">
        <v>2023.0</v>
      </c>
      <c r="D2207" s="5">
        <v>16863.0</v>
      </c>
      <c r="E2207" s="5">
        <v>1196.0</v>
      </c>
    </row>
    <row r="2208">
      <c r="A2208" s="5">
        <v>195030.0</v>
      </c>
      <c r="B2208" s="4" t="s">
        <v>595</v>
      </c>
      <c r="C2208" s="5">
        <v>2023.0</v>
      </c>
      <c r="D2208" s="5">
        <v>12160.0</v>
      </c>
      <c r="E2208" s="5">
        <v>2872.0</v>
      </c>
    </row>
    <row r="2209">
      <c r="A2209" s="5">
        <v>195049.0</v>
      </c>
      <c r="B2209" s="4" t="s">
        <v>557</v>
      </c>
      <c r="C2209" s="5">
        <v>2023.0</v>
      </c>
      <c r="D2209" s="5">
        <v>286.0</v>
      </c>
      <c r="E2209" s="5">
        <v>71.0</v>
      </c>
    </row>
    <row r="2210">
      <c r="A2210" s="5">
        <v>195058.0</v>
      </c>
      <c r="B2210" s="4" t="s">
        <v>3008</v>
      </c>
      <c r="C2210" s="5">
        <v>2023.0</v>
      </c>
      <c r="D2210" s="5">
        <v>5763.0</v>
      </c>
      <c r="E2210" s="5">
        <v>193.0</v>
      </c>
    </row>
    <row r="2211">
      <c r="A2211" s="5">
        <v>195067.0</v>
      </c>
      <c r="B2211" s="4" t="s">
        <v>3009</v>
      </c>
      <c r="C2211" s="5">
        <v>2023.0</v>
      </c>
      <c r="D2211" s="5">
        <v>342.0</v>
      </c>
      <c r="E2211" s="5">
        <v>12.0</v>
      </c>
    </row>
    <row r="2212">
      <c r="A2212" s="5">
        <v>195128.0</v>
      </c>
      <c r="B2212" s="4" t="s">
        <v>3010</v>
      </c>
      <c r="C2212" s="5">
        <v>2023.0</v>
      </c>
      <c r="D2212" s="5">
        <v>2064.0</v>
      </c>
      <c r="E2212" s="5">
        <v>116.0</v>
      </c>
    </row>
    <row r="2213">
      <c r="A2213" s="5">
        <v>195155.0</v>
      </c>
      <c r="B2213" s="4" t="s">
        <v>3011</v>
      </c>
      <c r="C2213" s="5">
        <v>2023.0</v>
      </c>
      <c r="D2213" s="5">
        <v>171.0</v>
      </c>
      <c r="E2213" s="5">
        <v>5.0</v>
      </c>
    </row>
    <row r="2214">
      <c r="A2214" s="5">
        <v>195164.0</v>
      </c>
      <c r="B2214" s="4" t="s">
        <v>3012</v>
      </c>
      <c r="C2214" s="5">
        <v>2023.0</v>
      </c>
      <c r="D2214" s="5">
        <v>2603.0</v>
      </c>
      <c r="E2214" s="5">
        <v>190.0</v>
      </c>
    </row>
    <row r="2215">
      <c r="A2215" s="5">
        <v>195173.0</v>
      </c>
      <c r="B2215" s="4" t="s">
        <v>3013</v>
      </c>
      <c r="C2215" s="5">
        <v>2023.0</v>
      </c>
      <c r="D2215" s="5">
        <v>3552.0</v>
      </c>
      <c r="E2215" s="5">
        <v>155.0</v>
      </c>
    </row>
    <row r="2216">
      <c r="A2216" s="5">
        <v>195191.0</v>
      </c>
      <c r="B2216" s="4" t="s">
        <v>3014</v>
      </c>
      <c r="C2216" s="5">
        <v>2023.0</v>
      </c>
      <c r="D2216" s="5">
        <v>283.0</v>
      </c>
      <c r="E2216" s="5">
        <v>24.0</v>
      </c>
    </row>
    <row r="2217">
      <c r="A2217" s="5">
        <v>195216.0</v>
      </c>
      <c r="B2217" s="4" t="s">
        <v>3015</v>
      </c>
      <c r="C2217" s="5">
        <v>2023.0</v>
      </c>
      <c r="D2217" s="5">
        <v>2089.0</v>
      </c>
      <c r="E2217" s="5">
        <v>192.0</v>
      </c>
    </row>
    <row r="2218">
      <c r="A2218" s="5">
        <v>195234.0</v>
      </c>
      <c r="B2218" s="4" t="s">
        <v>3016</v>
      </c>
      <c r="C2218" s="5">
        <v>2023.0</v>
      </c>
      <c r="D2218" s="5">
        <v>2538.0</v>
      </c>
      <c r="E2218" s="5">
        <v>141.0</v>
      </c>
    </row>
    <row r="2219">
      <c r="A2219" s="5">
        <v>195243.0</v>
      </c>
      <c r="B2219" s="4" t="s">
        <v>3017</v>
      </c>
      <c r="C2219" s="5">
        <v>2023.0</v>
      </c>
      <c r="D2219" s="5">
        <v>1950.0</v>
      </c>
      <c r="E2219" s="5">
        <v>79.0</v>
      </c>
    </row>
    <row r="2220">
      <c r="A2220" s="5">
        <v>195289.0</v>
      </c>
      <c r="B2220" s="4" t="s">
        <v>3018</v>
      </c>
      <c r="C2220" s="5">
        <v>2023.0</v>
      </c>
      <c r="D2220" s="5">
        <v>132.0</v>
      </c>
      <c r="E2220" s="5">
        <v>12.0</v>
      </c>
    </row>
    <row r="2221">
      <c r="A2221" s="5">
        <v>195304.0</v>
      </c>
      <c r="B2221" s="4" t="s">
        <v>492</v>
      </c>
      <c r="C2221" s="5">
        <v>2023.0</v>
      </c>
      <c r="D2221" s="5">
        <v>1743.0</v>
      </c>
      <c r="E2221" s="5">
        <v>164.0</v>
      </c>
    </row>
    <row r="2222">
      <c r="A2222" s="5">
        <v>195322.0</v>
      </c>
      <c r="B2222" s="4" t="s">
        <v>3019</v>
      </c>
      <c r="C2222" s="5">
        <v>2023.0</v>
      </c>
      <c r="D2222" s="5">
        <v>3884.0</v>
      </c>
      <c r="E2222" s="5">
        <v>77.0</v>
      </c>
    </row>
    <row r="2223">
      <c r="A2223" s="5">
        <v>195438.0</v>
      </c>
      <c r="B2223" s="4" t="s">
        <v>3020</v>
      </c>
      <c r="C2223" s="5">
        <v>2023.0</v>
      </c>
      <c r="D2223" s="5">
        <v>151.0</v>
      </c>
      <c r="E2223" s="5">
        <v>31.0</v>
      </c>
    </row>
    <row r="2224">
      <c r="A2224" s="5">
        <v>195474.0</v>
      </c>
      <c r="B2224" s="4" t="s">
        <v>884</v>
      </c>
      <c r="C2224" s="5">
        <v>2023.0</v>
      </c>
      <c r="D2224" s="5">
        <v>3623.0</v>
      </c>
      <c r="E2224" s="5">
        <v>268.0</v>
      </c>
    </row>
    <row r="2225">
      <c r="A2225" s="5">
        <v>195526.0</v>
      </c>
      <c r="B2225" s="4" t="s">
        <v>191</v>
      </c>
      <c r="C2225" s="5">
        <v>2023.0</v>
      </c>
      <c r="D2225" s="5">
        <v>2776.0</v>
      </c>
      <c r="E2225" s="5">
        <v>334.0</v>
      </c>
    </row>
    <row r="2226">
      <c r="A2226" s="5">
        <v>195544.0</v>
      </c>
      <c r="B2226" s="4" t="s">
        <v>3021</v>
      </c>
      <c r="C2226" s="5">
        <v>2023.0</v>
      </c>
      <c r="D2226" s="5">
        <v>4050.0</v>
      </c>
      <c r="E2226" s="5">
        <v>297.0</v>
      </c>
    </row>
    <row r="2227">
      <c r="A2227" s="5">
        <v>195580.0</v>
      </c>
      <c r="B2227" s="4" t="s">
        <v>3022</v>
      </c>
      <c r="C2227" s="5">
        <v>2023.0</v>
      </c>
      <c r="D2227" s="5">
        <v>90.0</v>
      </c>
      <c r="E2227" s="5">
        <v>13.0</v>
      </c>
    </row>
    <row r="2228">
      <c r="A2228" s="5">
        <v>195702.0</v>
      </c>
      <c r="B2228" s="4" t="s">
        <v>3023</v>
      </c>
      <c r="C2228" s="5">
        <v>2023.0</v>
      </c>
      <c r="D2228" s="5">
        <v>146.0</v>
      </c>
      <c r="E2228" s="5">
        <v>17.0</v>
      </c>
    </row>
    <row r="2229">
      <c r="A2229" s="5">
        <v>195720.0</v>
      </c>
      <c r="B2229" s="4" t="s">
        <v>846</v>
      </c>
      <c r="C2229" s="5">
        <v>2023.0</v>
      </c>
      <c r="D2229" s="5">
        <v>3674.0</v>
      </c>
      <c r="E2229" s="5">
        <v>284.0</v>
      </c>
    </row>
    <row r="2230">
      <c r="A2230" s="5">
        <v>195784.0</v>
      </c>
      <c r="B2230" s="4" t="s">
        <v>3024</v>
      </c>
      <c r="C2230" s="5">
        <v>2023.0</v>
      </c>
      <c r="D2230" s="5">
        <v>661.0</v>
      </c>
      <c r="E2230" s="5">
        <v>44.0</v>
      </c>
    </row>
    <row r="2231">
      <c r="A2231" s="5">
        <v>195809.0</v>
      </c>
      <c r="B2231" s="4" t="s">
        <v>3025</v>
      </c>
      <c r="C2231" s="5">
        <v>2023.0</v>
      </c>
      <c r="D2231" s="5">
        <v>19691.0</v>
      </c>
      <c r="E2231" s="5">
        <v>855.0</v>
      </c>
    </row>
    <row r="2232">
      <c r="A2232" s="5">
        <v>195827.0</v>
      </c>
      <c r="B2232" s="4" t="s">
        <v>3026</v>
      </c>
      <c r="C2232" s="5">
        <v>2023.0</v>
      </c>
      <c r="D2232" s="4"/>
      <c r="E2232" s="5">
        <v>0.0</v>
      </c>
    </row>
    <row r="2233">
      <c r="A2233" s="5">
        <v>195988.0</v>
      </c>
      <c r="B2233" s="4" t="s">
        <v>3027</v>
      </c>
      <c r="C2233" s="5">
        <v>2023.0</v>
      </c>
      <c r="D2233" s="5">
        <v>1809.0</v>
      </c>
      <c r="E2233" s="5">
        <v>46.0</v>
      </c>
    </row>
    <row r="2234">
      <c r="A2234" s="5">
        <v>196006.0</v>
      </c>
      <c r="B2234" s="4" t="s">
        <v>3028</v>
      </c>
      <c r="C2234" s="5">
        <v>2023.0</v>
      </c>
      <c r="D2234" s="5">
        <v>3749.0</v>
      </c>
      <c r="E2234" s="5">
        <v>197.0</v>
      </c>
    </row>
    <row r="2235">
      <c r="A2235" s="5">
        <v>196015.0</v>
      </c>
      <c r="B2235" s="4" t="s">
        <v>3029</v>
      </c>
      <c r="C2235" s="5">
        <v>2023.0</v>
      </c>
      <c r="D2235" s="5">
        <v>2919.0</v>
      </c>
      <c r="E2235" s="5">
        <v>143.0</v>
      </c>
    </row>
    <row r="2236">
      <c r="A2236" s="5">
        <v>196024.0</v>
      </c>
      <c r="B2236" s="4" t="s">
        <v>3030</v>
      </c>
      <c r="C2236" s="5">
        <v>2023.0</v>
      </c>
      <c r="D2236" s="5">
        <v>2777.0</v>
      </c>
      <c r="E2236" s="5">
        <v>156.0</v>
      </c>
    </row>
    <row r="2237">
      <c r="A2237" s="5">
        <v>196033.0</v>
      </c>
      <c r="B2237" s="4" t="s">
        <v>3031</v>
      </c>
      <c r="C2237" s="5">
        <v>2023.0</v>
      </c>
      <c r="D2237" s="5">
        <v>1792.0</v>
      </c>
      <c r="E2237" s="5">
        <v>120.0</v>
      </c>
    </row>
    <row r="2238">
      <c r="A2238" s="5">
        <v>196042.0</v>
      </c>
      <c r="B2238" s="4" t="s">
        <v>3032</v>
      </c>
      <c r="C2238" s="5">
        <v>2023.0</v>
      </c>
      <c r="D2238" s="5">
        <v>9541.0</v>
      </c>
      <c r="E2238" s="5">
        <v>456.0</v>
      </c>
    </row>
    <row r="2239">
      <c r="A2239" s="5">
        <v>196051.0</v>
      </c>
      <c r="B2239" s="4" t="s">
        <v>3033</v>
      </c>
      <c r="C2239" s="5">
        <v>2023.0</v>
      </c>
      <c r="D2239" s="5">
        <v>2040.0</v>
      </c>
      <c r="E2239" s="5">
        <v>135.0</v>
      </c>
    </row>
    <row r="2240">
      <c r="A2240" s="5">
        <v>196060.0</v>
      </c>
      <c r="B2240" s="4" t="s">
        <v>840</v>
      </c>
      <c r="C2240" s="5">
        <v>2023.0</v>
      </c>
      <c r="D2240" s="5">
        <v>16880.0</v>
      </c>
      <c r="E2240" s="5">
        <v>821.0</v>
      </c>
    </row>
    <row r="2241">
      <c r="A2241" s="5">
        <v>196079.0</v>
      </c>
      <c r="B2241" s="4" t="s">
        <v>925</v>
      </c>
      <c r="C2241" s="5">
        <v>2023.0</v>
      </c>
      <c r="D2241" s="5">
        <v>18456.0</v>
      </c>
      <c r="E2241" s="5">
        <v>935.0</v>
      </c>
    </row>
    <row r="2242">
      <c r="A2242" s="5">
        <v>196088.0</v>
      </c>
      <c r="B2242" s="4" t="s">
        <v>3034</v>
      </c>
      <c r="C2242" s="5">
        <v>2023.0</v>
      </c>
      <c r="D2242" s="5">
        <v>31889.0</v>
      </c>
      <c r="E2242" s="5">
        <v>2066.0</v>
      </c>
    </row>
    <row r="2243">
      <c r="A2243" s="5">
        <v>196097.0</v>
      </c>
      <c r="B2243" s="4" t="s">
        <v>625</v>
      </c>
      <c r="C2243" s="5">
        <v>2023.0</v>
      </c>
      <c r="D2243" s="5">
        <v>25865.0</v>
      </c>
      <c r="E2243" s="5">
        <v>2431.0</v>
      </c>
    </row>
    <row r="2244">
      <c r="A2244" s="5">
        <v>196103.0</v>
      </c>
      <c r="B2244" s="4" t="s">
        <v>583</v>
      </c>
      <c r="C2244" s="5">
        <v>2023.0</v>
      </c>
      <c r="D2244" s="5">
        <v>2737.0</v>
      </c>
      <c r="E2244" s="5">
        <v>149.0</v>
      </c>
    </row>
    <row r="2245">
      <c r="A2245" s="5">
        <v>196112.0</v>
      </c>
      <c r="B2245" s="4" t="s">
        <v>3035</v>
      </c>
      <c r="C2245" s="5">
        <v>2023.0</v>
      </c>
      <c r="D2245" s="5">
        <v>2704.0</v>
      </c>
      <c r="E2245" s="5">
        <v>160.0</v>
      </c>
    </row>
    <row r="2246">
      <c r="A2246" s="5">
        <v>196121.0</v>
      </c>
      <c r="B2246" s="4" t="s">
        <v>579</v>
      </c>
      <c r="C2246" s="5">
        <v>2023.0</v>
      </c>
      <c r="D2246" s="5">
        <v>6931.0</v>
      </c>
      <c r="E2246" s="5">
        <v>385.0</v>
      </c>
    </row>
    <row r="2247">
      <c r="A2247" s="5">
        <v>196130.0</v>
      </c>
      <c r="B2247" s="4" t="s">
        <v>3036</v>
      </c>
      <c r="C2247" s="5">
        <v>2023.0</v>
      </c>
      <c r="D2247" s="5">
        <v>6470.0</v>
      </c>
      <c r="E2247" s="5">
        <v>396.0</v>
      </c>
    </row>
    <row r="2248">
      <c r="A2248" s="5">
        <v>196149.0</v>
      </c>
      <c r="B2248" s="4" t="s">
        <v>3037</v>
      </c>
      <c r="C2248" s="5">
        <v>2023.0</v>
      </c>
      <c r="D2248" s="5">
        <v>6780.0</v>
      </c>
      <c r="E2248" s="5">
        <v>408.0</v>
      </c>
    </row>
    <row r="2249">
      <c r="A2249" s="5">
        <v>196158.0</v>
      </c>
      <c r="B2249" s="4" t="s">
        <v>3038</v>
      </c>
      <c r="C2249" s="5">
        <v>2023.0</v>
      </c>
      <c r="D2249" s="5">
        <v>3220.0</v>
      </c>
      <c r="E2249" s="5">
        <v>271.0</v>
      </c>
    </row>
    <row r="2250">
      <c r="A2250" s="5">
        <v>196167.0</v>
      </c>
      <c r="B2250" s="4" t="s">
        <v>3039</v>
      </c>
      <c r="C2250" s="5">
        <v>2023.0</v>
      </c>
      <c r="D2250" s="5">
        <v>3928.0</v>
      </c>
      <c r="E2250" s="5">
        <v>258.0</v>
      </c>
    </row>
    <row r="2251">
      <c r="A2251" s="5">
        <v>196176.0</v>
      </c>
      <c r="B2251" s="4" t="s">
        <v>3040</v>
      </c>
      <c r="C2251" s="5">
        <v>2023.0</v>
      </c>
      <c r="D2251" s="5">
        <v>7420.0</v>
      </c>
      <c r="E2251" s="5">
        <v>430.0</v>
      </c>
    </row>
    <row r="2252">
      <c r="A2252" s="5">
        <v>196185.0</v>
      </c>
      <c r="B2252" s="4" t="s">
        <v>145</v>
      </c>
      <c r="C2252" s="5">
        <v>2023.0</v>
      </c>
      <c r="D2252" s="5">
        <v>5514.0</v>
      </c>
      <c r="E2252" s="5">
        <v>333.0</v>
      </c>
    </row>
    <row r="2253">
      <c r="A2253" s="5">
        <v>196194.0</v>
      </c>
      <c r="B2253" s="4" t="s">
        <v>3041</v>
      </c>
      <c r="C2253" s="5">
        <v>2023.0</v>
      </c>
      <c r="D2253" s="5">
        <v>6756.0</v>
      </c>
      <c r="E2253" s="5">
        <v>424.0</v>
      </c>
    </row>
    <row r="2254">
      <c r="A2254" s="5">
        <v>196200.0</v>
      </c>
      <c r="B2254" s="4" t="s">
        <v>3042</v>
      </c>
      <c r="C2254" s="5">
        <v>2023.0</v>
      </c>
      <c r="D2254" s="5">
        <v>2751.0</v>
      </c>
      <c r="E2254" s="5">
        <v>238.0</v>
      </c>
    </row>
    <row r="2255">
      <c r="A2255" s="5">
        <v>196219.0</v>
      </c>
      <c r="B2255" s="4" t="s">
        <v>3043</v>
      </c>
      <c r="C2255" s="5">
        <v>2023.0</v>
      </c>
      <c r="D2255" s="5">
        <v>3229.0</v>
      </c>
      <c r="E2255" s="5">
        <v>266.0</v>
      </c>
    </row>
    <row r="2256">
      <c r="A2256" s="5">
        <v>196228.0</v>
      </c>
      <c r="B2256" s="4" t="s">
        <v>3044</v>
      </c>
      <c r="C2256" s="5">
        <v>2023.0</v>
      </c>
      <c r="D2256" s="5">
        <v>394.0</v>
      </c>
      <c r="E2256" s="5">
        <v>91.0</v>
      </c>
    </row>
    <row r="2257">
      <c r="A2257" s="5">
        <v>196237.0</v>
      </c>
      <c r="B2257" s="4" t="s">
        <v>3045</v>
      </c>
      <c r="C2257" s="5">
        <v>2023.0</v>
      </c>
      <c r="D2257" s="5">
        <v>4449.0</v>
      </c>
      <c r="E2257" s="5">
        <v>230.0</v>
      </c>
    </row>
    <row r="2258">
      <c r="A2258" s="5">
        <v>196246.0</v>
      </c>
      <c r="B2258" s="4" t="s">
        <v>3046</v>
      </c>
      <c r="C2258" s="5">
        <v>2023.0</v>
      </c>
      <c r="D2258" s="5">
        <v>4417.0</v>
      </c>
      <c r="E2258" s="5">
        <v>269.0</v>
      </c>
    </row>
    <row r="2259">
      <c r="A2259" s="5">
        <v>196255.0</v>
      </c>
      <c r="B2259" s="4" t="s">
        <v>3047</v>
      </c>
      <c r="C2259" s="5">
        <v>2023.0</v>
      </c>
      <c r="D2259" s="5">
        <v>2204.0</v>
      </c>
      <c r="E2259" s="5">
        <v>493.0</v>
      </c>
    </row>
    <row r="2260">
      <c r="A2260" s="5">
        <v>196264.0</v>
      </c>
      <c r="B2260" s="4" t="s">
        <v>999</v>
      </c>
      <c r="C2260" s="5">
        <v>2023.0</v>
      </c>
      <c r="D2260" s="5">
        <v>9545.0</v>
      </c>
      <c r="E2260" s="5">
        <v>325.0</v>
      </c>
    </row>
    <row r="2261">
      <c r="A2261" s="5">
        <v>196291.0</v>
      </c>
      <c r="B2261" s="4" t="s">
        <v>3048</v>
      </c>
      <c r="C2261" s="5">
        <v>2023.0</v>
      </c>
      <c r="D2261" s="5">
        <v>1350.0</v>
      </c>
      <c r="E2261" s="5">
        <v>91.0</v>
      </c>
    </row>
    <row r="2262">
      <c r="A2262" s="5">
        <v>196307.0</v>
      </c>
      <c r="B2262" s="4" t="s">
        <v>3049</v>
      </c>
      <c r="C2262" s="5">
        <v>2023.0</v>
      </c>
      <c r="D2262" s="5">
        <v>1286.0</v>
      </c>
      <c r="E2262" s="5">
        <v>741.0</v>
      </c>
    </row>
    <row r="2263">
      <c r="A2263" s="5">
        <v>196389.0</v>
      </c>
      <c r="B2263" s="4" t="s">
        <v>3050</v>
      </c>
      <c r="C2263" s="5">
        <v>2023.0</v>
      </c>
      <c r="D2263" s="5">
        <v>1160.0</v>
      </c>
      <c r="E2263" s="5">
        <v>68.0</v>
      </c>
    </row>
    <row r="2264">
      <c r="A2264" s="5">
        <v>196413.0</v>
      </c>
      <c r="B2264" s="4" t="s">
        <v>3051</v>
      </c>
      <c r="C2264" s="5">
        <v>2023.0</v>
      </c>
      <c r="D2264" s="5">
        <v>22948.0</v>
      </c>
      <c r="E2264" s="5">
        <v>1403.0</v>
      </c>
    </row>
    <row r="2265">
      <c r="A2265" s="5">
        <v>196431.0</v>
      </c>
      <c r="B2265" s="4" t="s">
        <v>3052</v>
      </c>
      <c r="C2265" s="5">
        <v>2023.0</v>
      </c>
      <c r="D2265" s="5">
        <v>353.0</v>
      </c>
      <c r="E2265" s="5">
        <v>26.0</v>
      </c>
    </row>
    <row r="2266">
      <c r="A2266" s="5">
        <v>196440.0</v>
      </c>
      <c r="B2266" s="4" t="s">
        <v>3053</v>
      </c>
      <c r="C2266" s="5">
        <v>2023.0</v>
      </c>
      <c r="D2266" s="5">
        <v>18.0</v>
      </c>
      <c r="E2266" s="5">
        <v>1.0</v>
      </c>
    </row>
    <row r="2267">
      <c r="A2267" s="5">
        <v>196468.0</v>
      </c>
      <c r="B2267" s="4" t="s">
        <v>3054</v>
      </c>
      <c r="C2267" s="5">
        <v>2023.0</v>
      </c>
      <c r="D2267" s="5">
        <v>4392.0</v>
      </c>
      <c r="E2267" s="5">
        <v>342.0</v>
      </c>
    </row>
    <row r="2268">
      <c r="A2268" s="5">
        <v>196565.0</v>
      </c>
      <c r="B2268" s="4" t="s">
        <v>3055</v>
      </c>
      <c r="C2268" s="5">
        <v>2023.0</v>
      </c>
      <c r="D2268" s="5">
        <v>4720.0</v>
      </c>
      <c r="E2268" s="5">
        <v>103.0</v>
      </c>
    </row>
    <row r="2269">
      <c r="A2269" s="5">
        <v>196583.0</v>
      </c>
      <c r="B2269" s="4" t="s">
        <v>3056</v>
      </c>
      <c r="C2269" s="5">
        <v>2023.0</v>
      </c>
      <c r="D2269" s="5">
        <v>73.0</v>
      </c>
      <c r="E2269" s="5">
        <v>3.0</v>
      </c>
    </row>
    <row r="2270">
      <c r="A2270" s="5">
        <v>196592.0</v>
      </c>
      <c r="B2270" s="4" t="s">
        <v>3057</v>
      </c>
      <c r="C2270" s="5">
        <v>2023.0</v>
      </c>
      <c r="D2270" s="5">
        <v>11953.0</v>
      </c>
      <c r="E2270" s="5">
        <v>796.0</v>
      </c>
    </row>
    <row r="2271">
      <c r="A2271" s="5">
        <v>196653.0</v>
      </c>
      <c r="B2271" s="4" t="s">
        <v>3058</v>
      </c>
      <c r="C2271" s="5">
        <v>2023.0</v>
      </c>
      <c r="D2271" s="5">
        <v>1104.0</v>
      </c>
      <c r="E2271" s="5">
        <v>78.0</v>
      </c>
    </row>
    <row r="2272">
      <c r="A2272" s="5">
        <v>196680.0</v>
      </c>
      <c r="B2272" s="4" t="s">
        <v>3059</v>
      </c>
      <c r="C2272" s="5">
        <v>2023.0</v>
      </c>
      <c r="D2272" s="5">
        <v>14477.0</v>
      </c>
      <c r="E2272" s="5">
        <v>188.0</v>
      </c>
    </row>
    <row r="2273">
      <c r="A2273" s="5">
        <v>196699.0</v>
      </c>
      <c r="B2273" s="4" t="s">
        <v>3060</v>
      </c>
      <c r="C2273" s="5">
        <v>2023.0</v>
      </c>
      <c r="D2273" s="5">
        <v>3001.0</v>
      </c>
      <c r="E2273" s="5">
        <v>73.0</v>
      </c>
    </row>
    <row r="2274">
      <c r="A2274" s="5">
        <v>196866.0</v>
      </c>
      <c r="B2274" s="4" t="s">
        <v>389</v>
      </c>
      <c r="C2274" s="5">
        <v>2023.0</v>
      </c>
      <c r="D2274" s="5">
        <v>2082.0</v>
      </c>
      <c r="E2274" s="5">
        <v>214.0</v>
      </c>
    </row>
    <row r="2275">
      <c r="A2275" s="5">
        <v>196884.0</v>
      </c>
      <c r="B2275" s="4" t="s">
        <v>3061</v>
      </c>
      <c r="C2275" s="5">
        <v>2023.0</v>
      </c>
      <c r="D2275" s="5">
        <v>220.0</v>
      </c>
      <c r="E2275" s="5">
        <v>22.0</v>
      </c>
    </row>
    <row r="2276">
      <c r="A2276" s="5">
        <v>197018.0</v>
      </c>
      <c r="B2276" s="4" t="s">
        <v>3062</v>
      </c>
      <c r="C2276" s="5">
        <v>2023.0</v>
      </c>
      <c r="D2276" s="5">
        <v>2006.0</v>
      </c>
      <c r="E2276" s="5">
        <v>122.0</v>
      </c>
    </row>
    <row r="2277">
      <c r="A2277" s="5">
        <v>197027.0</v>
      </c>
      <c r="B2277" s="4" t="s">
        <v>3063</v>
      </c>
      <c r="C2277" s="5">
        <v>2023.0</v>
      </c>
      <c r="D2277" s="5">
        <v>961.0</v>
      </c>
      <c r="E2277" s="5">
        <v>124.0</v>
      </c>
    </row>
    <row r="2278">
      <c r="A2278" s="5">
        <v>197036.0</v>
      </c>
      <c r="B2278" s="4" t="s">
        <v>3064</v>
      </c>
      <c r="C2278" s="5">
        <v>2023.0</v>
      </c>
      <c r="D2278" s="5">
        <v>4508.0</v>
      </c>
      <c r="E2278" s="5">
        <v>242.0</v>
      </c>
    </row>
    <row r="2279">
      <c r="A2279" s="5">
        <v>197045.0</v>
      </c>
      <c r="B2279" s="4" t="s">
        <v>3065</v>
      </c>
      <c r="C2279" s="5">
        <v>2023.0</v>
      </c>
      <c r="D2279" s="5">
        <v>3733.0</v>
      </c>
      <c r="E2279" s="5">
        <v>235.0</v>
      </c>
    </row>
    <row r="2280">
      <c r="A2280" s="5">
        <v>197133.0</v>
      </c>
      <c r="B2280" s="4" t="s">
        <v>113</v>
      </c>
      <c r="C2280" s="5">
        <v>2023.0</v>
      </c>
      <c r="D2280" s="5">
        <v>2456.0</v>
      </c>
      <c r="E2280" s="5">
        <v>317.0</v>
      </c>
    </row>
    <row r="2281">
      <c r="A2281" s="5">
        <v>197142.0</v>
      </c>
      <c r="B2281" s="4" t="s">
        <v>3066</v>
      </c>
      <c r="C2281" s="5">
        <v>2023.0</v>
      </c>
      <c r="D2281" s="5">
        <v>545.0</v>
      </c>
      <c r="E2281" s="5">
        <v>55.0</v>
      </c>
    </row>
    <row r="2282">
      <c r="A2282" s="5">
        <v>197151.0</v>
      </c>
      <c r="B2282" s="4" t="s">
        <v>3067</v>
      </c>
      <c r="C2282" s="5">
        <v>2023.0</v>
      </c>
      <c r="D2282" s="5">
        <v>4016.0</v>
      </c>
      <c r="E2282" s="5">
        <v>433.0</v>
      </c>
    </row>
    <row r="2283">
      <c r="A2283" s="5">
        <v>197197.0</v>
      </c>
      <c r="B2283" s="4" t="s">
        <v>3068</v>
      </c>
      <c r="C2283" s="5">
        <v>2023.0</v>
      </c>
      <c r="D2283" s="5">
        <v>1932.0</v>
      </c>
      <c r="E2283" s="5">
        <v>190.0</v>
      </c>
    </row>
    <row r="2284">
      <c r="A2284" s="5">
        <v>197221.0</v>
      </c>
      <c r="B2284" s="4" t="s">
        <v>3069</v>
      </c>
      <c r="C2284" s="5">
        <v>2023.0</v>
      </c>
      <c r="D2284" s="5">
        <v>105.0</v>
      </c>
      <c r="E2284" s="5">
        <v>12.0</v>
      </c>
    </row>
    <row r="2285">
      <c r="A2285" s="5">
        <v>197230.0</v>
      </c>
      <c r="B2285" s="4" t="s">
        <v>409</v>
      </c>
      <c r="C2285" s="5">
        <v>2023.0</v>
      </c>
      <c r="D2285" s="5">
        <v>357.0</v>
      </c>
      <c r="E2285" s="5">
        <v>44.0</v>
      </c>
    </row>
    <row r="2286">
      <c r="A2286" s="5">
        <v>197285.0</v>
      </c>
      <c r="B2286" s="4" t="s">
        <v>3070</v>
      </c>
      <c r="C2286" s="5">
        <v>2023.0</v>
      </c>
      <c r="D2286" s="5">
        <v>891.0</v>
      </c>
      <c r="E2286" s="5">
        <v>36.0</v>
      </c>
    </row>
    <row r="2287">
      <c r="A2287" s="5">
        <v>197294.0</v>
      </c>
      <c r="B2287" s="4" t="s">
        <v>3071</v>
      </c>
      <c r="C2287" s="5">
        <v>2023.0</v>
      </c>
      <c r="D2287" s="5">
        <v>9031.0</v>
      </c>
      <c r="E2287" s="5">
        <v>346.0</v>
      </c>
    </row>
    <row r="2288">
      <c r="A2288" s="5">
        <v>197337.0</v>
      </c>
      <c r="B2288" s="4" t="s">
        <v>3072</v>
      </c>
      <c r="C2288" s="5">
        <v>2023.0</v>
      </c>
      <c r="D2288" s="5">
        <v>55.0</v>
      </c>
      <c r="E2288" s="5">
        <v>3.0</v>
      </c>
    </row>
    <row r="2289">
      <c r="A2289" s="5">
        <v>197531.0</v>
      </c>
      <c r="B2289" s="4" t="s">
        <v>3073</v>
      </c>
      <c r="C2289" s="5">
        <v>2023.0</v>
      </c>
      <c r="D2289" s="5">
        <v>549.0</v>
      </c>
      <c r="E2289" s="5">
        <v>21.0</v>
      </c>
    </row>
    <row r="2290">
      <c r="A2290" s="5">
        <v>197601.0</v>
      </c>
      <c r="B2290" s="4" t="s">
        <v>3074</v>
      </c>
      <c r="C2290" s="5">
        <v>2023.0</v>
      </c>
      <c r="D2290" s="5">
        <v>166.0</v>
      </c>
      <c r="E2290" s="5">
        <v>9.0</v>
      </c>
    </row>
    <row r="2291">
      <c r="A2291" s="5">
        <v>197647.0</v>
      </c>
      <c r="B2291" s="4" t="s">
        <v>3075</v>
      </c>
      <c r="C2291" s="5">
        <v>2023.0</v>
      </c>
      <c r="D2291" s="5">
        <v>152.0</v>
      </c>
      <c r="E2291" s="5">
        <v>14.0</v>
      </c>
    </row>
    <row r="2292">
      <c r="A2292" s="5">
        <v>197674.0</v>
      </c>
      <c r="B2292" s="4" t="s">
        <v>3076</v>
      </c>
      <c r="C2292" s="5">
        <v>2023.0</v>
      </c>
      <c r="D2292" s="5">
        <v>270.0</v>
      </c>
      <c r="E2292" s="5">
        <v>12.0</v>
      </c>
    </row>
    <row r="2293">
      <c r="A2293" s="5">
        <v>197692.0</v>
      </c>
      <c r="B2293" s="4" t="s">
        <v>3077</v>
      </c>
      <c r="C2293" s="5">
        <v>2023.0</v>
      </c>
      <c r="D2293" s="5">
        <v>96.0</v>
      </c>
      <c r="E2293" s="5">
        <v>4.0</v>
      </c>
    </row>
    <row r="2294">
      <c r="A2294" s="5">
        <v>197708.0</v>
      </c>
      <c r="B2294" s="4" t="s">
        <v>3078</v>
      </c>
      <c r="C2294" s="5">
        <v>2023.0</v>
      </c>
      <c r="D2294" s="5">
        <v>6826.0</v>
      </c>
      <c r="E2294" s="5">
        <v>597.0</v>
      </c>
    </row>
    <row r="2295">
      <c r="A2295" s="5">
        <v>197735.0</v>
      </c>
      <c r="B2295" s="4" t="s">
        <v>3079</v>
      </c>
      <c r="C2295" s="5">
        <v>2023.0</v>
      </c>
      <c r="D2295" s="5">
        <v>1148.0</v>
      </c>
      <c r="E2295" s="5">
        <v>125.0</v>
      </c>
    </row>
    <row r="2296">
      <c r="A2296" s="5">
        <v>197744.0</v>
      </c>
      <c r="B2296" s="4" t="s">
        <v>3080</v>
      </c>
      <c r="C2296" s="5">
        <v>2023.0</v>
      </c>
      <c r="D2296" s="5">
        <v>222.0</v>
      </c>
      <c r="E2296" s="5">
        <v>8.0</v>
      </c>
    </row>
    <row r="2297">
      <c r="A2297" s="5">
        <v>197814.0</v>
      </c>
      <c r="B2297" s="4" t="s">
        <v>3081</v>
      </c>
      <c r="C2297" s="5">
        <v>2023.0</v>
      </c>
      <c r="D2297" s="5">
        <v>2582.0</v>
      </c>
      <c r="E2297" s="5">
        <v>146.0</v>
      </c>
    </row>
    <row r="2298">
      <c r="A2298" s="5">
        <v>197850.0</v>
      </c>
      <c r="B2298" s="4" t="s">
        <v>3082</v>
      </c>
      <c r="C2298" s="5">
        <v>2023.0</v>
      </c>
      <c r="D2298" s="5">
        <v>3548.0</v>
      </c>
      <c r="E2298" s="5">
        <v>144.0</v>
      </c>
    </row>
    <row r="2299">
      <c r="A2299" s="5">
        <v>197869.0</v>
      </c>
      <c r="B2299" s="4" t="s">
        <v>3083</v>
      </c>
      <c r="C2299" s="5">
        <v>2023.0</v>
      </c>
      <c r="D2299" s="5">
        <v>21253.0</v>
      </c>
      <c r="E2299" s="5">
        <v>1223.0</v>
      </c>
    </row>
    <row r="2300">
      <c r="A2300" s="5">
        <v>197887.0</v>
      </c>
      <c r="B2300" s="4" t="s">
        <v>3084</v>
      </c>
      <c r="C2300" s="5">
        <v>2023.0</v>
      </c>
      <c r="D2300" s="5">
        <v>6297.0</v>
      </c>
      <c r="E2300" s="5">
        <v>296.0</v>
      </c>
    </row>
    <row r="2301">
      <c r="A2301" s="5">
        <v>197911.0</v>
      </c>
      <c r="B2301" s="4" t="s">
        <v>3085</v>
      </c>
      <c r="C2301" s="5">
        <v>2023.0</v>
      </c>
      <c r="D2301" s="5">
        <v>1259.0</v>
      </c>
      <c r="E2301" s="5">
        <v>74.0</v>
      </c>
    </row>
    <row r="2302">
      <c r="A2302" s="5">
        <v>197966.0</v>
      </c>
      <c r="B2302" s="4" t="s">
        <v>3086</v>
      </c>
      <c r="C2302" s="5">
        <v>2023.0</v>
      </c>
      <c r="D2302" s="5">
        <v>1785.0</v>
      </c>
      <c r="E2302" s="5">
        <v>95.0</v>
      </c>
    </row>
    <row r="2303">
      <c r="A2303" s="5">
        <v>197984.0</v>
      </c>
      <c r="B2303" s="4" t="s">
        <v>3087</v>
      </c>
      <c r="C2303" s="5">
        <v>2023.0</v>
      </c>
      <c r="D2303" s="5">
        <v>1650.0</v>
      </c>
      <c r="E2303" s="5">
        <v>110.0</v>
      </c>
    </row>
    <row r="2304">
      <c r="A2304" s="5">
        <v>197993.0</v>
      </c>
      <c r="B2304" s="4" t="s">
        <v>3088</v>
      </c>
      <c r="C2304" s="5">
        <v>2023.0</v>
      </c>
      <c r="D2304" s="5">
        <v>195.0</v>
      </c>
      <c r="E2304" s="5">
        <v>29.0</v>
      </c>
    </row>
    <row r="2305">
      <c r="A2305" s="5">
        <v>198011.0</v>
      </c>
      <c r="B2305" s="4" t="s">
        <v>3089</v>
      </c>
      <c r="C2305" s="5">
        <v>2023.0</v>
      </c>
      <c r="D2305" s="5">
        <v>990.0</v>
      </c>
      <c r="E2305" s="5">
        <v>65.0</v>
      </c>
    </row>
    <row r="2306">
      <c r="A2306" s="5">
        <v>198039.0</v>
      </c>
      <c r="B2306" s="4" t="s">
        <v>3090</v>
      </c>
      <c r="C2306" s="5">
        <v>2023.0</v>
      </c>
      <c r="D2306" s="5">
        <v>2822.0</v>
      </c>
      <c r="E2306" s="5">
        <v>130.0</v>
      </c>
    </row>
    <row r="2307">
      <c r="A2307" s="5">
        <v>198066.0</v>
      </c>
      <c r="B2307" s="4" t="s">
        <v>3091</v>
      </c>
      <c r="C2307" s="5">
        <v>2023.0</v>
      </c>
      <c r="D2307" s="5">
        <v>787.0</v>
      </c>
      <c r="E2307" s="5">
        <v>66.0</v>
      </c>
    </row>
    <row r="2308">
      <c r="A2308" s="5">
        <v>198084.0</v>
      </c>
      <c r="B2308" s="4" t="s">
        <v>3092</v>
      </c>
      <c r="C2308" s="5">
        <v>2023.0</v>
      </c>
      <c r="D2308" s="5">
        <v>1845.0</v>
      </c>
      <c r="E2308" s="5">
        <v>89.0</v>
      </c>
    </row>
    <row r="2309">
      <c r="A2309" s="5">
        <v>198109.0</v>
      </c>
      <c r="B2309" s="4" t="s">
        <v>3093</v>
      </c>
      <c r="C2309" s="5">
        <v>2023.0</v>
      </c>
      <c r="D2309" s="5">
        <v>753.0</v>
      </c>
      <c r="E2309" s="5">
        <v>48.0</v>
      </c>
    </row>
    <row r="2310">
      <c r="A2310" s="5">
        <v>198118.0</v>
      </c>
      <c r="B2310" s="4" t="s">
        <v>3094</v>
      </c>
      <c r="C2310" s="5">
        <v>2023.0</v>
      </c>
      <c r="D2310" s="5">
        <v>3764.0</v>
      </c>
      <c r="E2310" s="5">
        <v>200.0</v>
      </c>
    </row>
    <row r="2311">
      <c r="A2311" s="5">
        <v>198136.0</v>
      </c>
      <c r="B2311" s="4" t="s">
        <v>3095</v>
      </c>
      <c r="C2311" s="5">
        <v>2023.0</v>
      </c>
      <c r="D2311" s="5">
        <v>5115.0</v>
      </c>
      <c r="E2311" s="5">
        <v>332.0</v>
      </c>
    </row>
    <row r="2312">
      <c r="A2312" s="5">
        <v>198154.0</v>
      </c>
      <c r="B2312" s="4" t="s">
        <v>3096</v>
      </c>
      <c r="C2312" s="5">
        <v>2023.0</v>
      </c>
      <c r="D2312" s="5">
        <v>14119.0</v>
      </c>
      <c r="E2312" s="5">
        <v>331.0</v>
      </c>
    </row>
    <row r="2313">
      <c r="A2313" s="5">
        <v>198206.0</v>
      </c>
      <c r="B2313" s="4" t="s">
        <v>3097</v>
      </c>
      <c r="C2313" s="5">
        <v>2023.0</v>
      </c>
      <c r="D2313" s="5">
        <v>1579.0</v>
      </c>
      <c r="E2313" s="5">
        <v>93.0</v>
      </c>
    </row>
    <row r="2314">
      <c r="A2314" s="5">
        <v>198215.0</v>
      </c>
      <c r="B2314" s="4" t="s">
        <v>3098</v>
      </c>
      <c r="C2314" s="5">
        <v>2023.0</v>
      </c>
      <c r="D2314" s="5">
        <v>1241.0</v>
      </c>
      <c r="E2314" s="5">
        <v>85.0</v>
      </c>
    </row>
    <row r="2315">
      <c r="A2315" s="5">
        <v>198233.0</v>
      </c>
      <c r="B2315" s="4" t="s">
        <v>3099</v>
      </c>
      <c r="C2315" s="5">
        <v>2023.0</v>
      </c>
      <c r="D2315" s="5">
        <v>4413.0</v>
      </c>
      <c r="E2315" s="5">
        <v>282.0</v>
      </c>
    </row>
    <row r="2316">
      <c r="A2316" s="5">
        <v>198251.0</v>
      </c>
      <c r="B2316" s="4" t="s">
        <v>3100</v>
      </c>
      <c r="C2316" s="5">
        <v>2023.0</v>
      </c>
      <c r="D2316" s="5">
        <v>5574.0</v>
      </c>
      <c r="E2316" s="5">
        <v>276.0</v>
      </c>
    </row>
    <row r="2317">
      <c r="A2317" s="5">
        <v>198260.0</v>
      </c>
      <c r="B2317" s="4" t="s">
        <v>3101</v>
      </c>
      <c r="C2317" s="5">
        <v>2023.0</v>
      </c>
      <c r="D2317" s="5">
        <v>18446.0</v>
      </c>
      <c r="E2317" s="5">
        <v>686.0</v>
      </c>
    </row>
    <row r="2318">
      <c r="A2318" s="5">
        <v>198303.0</v>
      </c>
      <c r="B2318" s="4" t="s">
        <v>3102</v>
      </c>
      <c r="C2318" s="5">
        <v>2023.0</v>
      </c>
      <c r="D2318" s="5">
        <v>708.0</v>
      </c>
      <c r="E2318" s="5">
        <v>36.0</v>
      </c>
    </row>
    <row r="2319">
      <c r="A2319" s="5">
        <v>198321.0</v>
      </c>
      <c r="B2319" s="4" t="s">
        <v>3103</v>
      </c>
      <c r="C2319" s="5">
        <v>2023.0</v>
      </c>
      <c r="D2319" s="5">
        <v>1890.0</v>
      </c>
      <c r="E2319" s="5">
        <v>184.0</v>
      </c>
    </row>
    <row r="2320">
      <c r="A2320" s="5">
        <v>198330.0</v>
      </c>
      <c r="B2320" s="4" t="s">
        <v>3104</v>
      </c>
      <c r="C2320" s="5">
        <v>2023.0</v>
      </c>
      <c r="D2320" s="5">
        <v>3457.0</v>
      </c>
      <c r="E2320" s="5">
        <v>201.0</v>
      </c>
    </row>
    <row r="2321">
      <c r="A2321" s="5">
        <v>198367.0</v>
      </c>
      <c r="B2321" s="4" t="s">
        <v>3105</v>
      </c>
      <c r="C2321" s="5">
        <v>2023.0</v>
      </c>
      <c r="D2321" s="5">
        <v>2851.0</v>
      </c>
      <c r="E2321" s="5">
        <v>131.0</v>
      </c>
    </row>
    <row r="2322">
      <c r="A2322" s="5">
        <v>198376.0</v>
      </c>
      <c r="B2322" s="4" t="s">
        <v>3106</v>
      </c>
      <c r="C2322" s="5">
        <v>2023.0</v>
      </c>
      <c r="D2322" s="5">
        <v>3959.0</v>
      </c>
      <c r="E2322" s="5">
        <v>216.0</v>
      </c>
    </row>
    <row r="2323">
      <c r="A2323" s="5">
        <v>198385.0</v>
      </c>
      <c r="B2323" s="4" t="s">
        <v>419</v>
      </c>
      <c r="C2323" s="5">
        <v>2023.0</v>
      </c>
      <c r="D2323" s="5">
        <v>1904.0</v>
      </c>
      <c r="E2323" s="5">
        <v>230.0</v>
      </c>
    </row>
    <row r="2324">
      <c r="A2324" s="5">
        <v>198419.0</v>
      </c>
      <c r="B2324" s="4" t="s">
        <v>787</v>
      </c>
      <c r="C2324" s="5">
        <v>2023.0</v>
      </c>
      <c r="D2324" s="5">
        <v>17112.0</v>
      </c>
      <c r="E2324" s="5">
        <v>4327.0</v>
      </c>
    </row>
    <row r="2325">
      <c r="A2325" s="5">
        <v>198455.0</v>
      </c>
      <c r="B2325" s="4" t="s">
        <v>3107</v>
      </c>
      <c r="C2325" s="5">
        <v>2023.0</v>
      </c>
      <c r="D2325" s="5">
        <v>4354.0</v>
      </c>
      <c r="E2325" s="5">
        <v>335.0</v>
      </c>
    </row>
    <row r="2326">
      <c r="A2326" s="5">
        <v>198464.0</v>
      </c>
      <c r="B2326" s="4" t="s">
        <v>3108</v>
      </c>
      <c r="C2326" s="5">
        <v>2023.0</v>
      </c>
      <c r="D2326" s="5">
        <v>26785.0</v>
      </c>
      <c r="E2326" s="5">
        <v>1496.0</v>
      </c>
    </row>
    <row r="2327">
      <c r="A2327" s="5">
        <v>198491.0</v>
      </c>
      <c r="B2327" s="4" t="s">
        <v>3109</v>
      </c>
      <c r="C2327" s="5">
        <v>2023.0</v>
      </c>
      <c r="D2327" s="5">
        <v>1036.0</v>
      </c>
      <c r="E2327" s="5">
        <v>138.0</v>
      </c>
    </row>
    <row r="2328">
      <c r="A2328" s="5">
        <v>198507.0</v>
      </c>
      <c r="B2328" s="4" t="s">
        <v>3110</v>
      </c>
      <c r="C2328" s="5">
        <v>2023.0</v>
      </c>
      <c r="D2328" s="5">
        <v>2165.0</v>
      </c>
      <c r="E2328" s="5">
        <v>100.0</v>
      </c>
    </row>
    <row r="2329">
      <c r="A2329" s="5">
        <v>198516.0</v>
      </c>
      <c r="B2329" s="4" t="s">
        <v>3111</v>
      </c>
      <c r="C2329" s="5">
        <v>2023.0</v>
      </c>
      <c r="D2329" s="5">
        <v>7207.0</v>
      </c>
      <c r="E2329" s="5">
        <v>538.0</v>
      </c>
    </row>
    <row r="2330">
      <c r="A2330" s="5">
        <v>198534.0</v>
      </c>
      <c r="B2330" s="4" t="s">
        <v>3112</v>
      </c>
      <c r="C2330" s="5">
        <v>2023.0</v>
      </c>
      <c r="D2330" s="5">
        <v>10877.0</v>
      </c>
      <c r="E2330" s="5">
        <v>451.0</v>
      </c>
    </row>
    <row r="2331">
      <c r="A2331" s="5">
        <v>198543.0</v>
      </c>
      <c r="B2331" s="4" t="s">
        <v>3113</v>
      </c>
      <c r="C2331" s="5">
        <v>2023.0</v>
      </c>
      <c r="D2331" s="5">
        <v>6847.0</v>
      </c>
      <c r="E2331" s="5">
        <v>280.0</v>
      </c>
    </row>
    <row r="2332">
      <c r="A2332" s="5">
        <v>198552.0</v>
      </c>
      <c r="B2332" s="4" t="s">
        <v>3114</v>
      </c>
      <c r="C2332" s="5">
        <v>2023.0</v>
      </c>
      <c r="D2332" s="5">
        <v>8716.0</v>
      </c>
      <c r="E2332" s="5">
        <v>481.0</v>
      </c>
    </row>
    <row r="2333">
      <c r="A2333" s="5">
        <v>198561.0</v>
      </c>
      <c r="B2333" s="4" t="s">
        <v>3115</v>
      </c>
      <c r="C2333" s="5">
        <v>2023.0</v>
      </c>
      <c r="D2333" s="5">
        <v>3125.0</v>
      </c>
      <c r="E2333" s="5">
        <v>183.0</v>
      </c>
    </row>
    <row r="2334">
      <c r="A2334" s="5">
        <v>198570.0</v>
      </c>
      <c r="B2334" s="4" t="s">
        <v>3116</v>
      </c>
      <c r="C2334" s="5">
        <v>2023.0</v>
      </c>
      <c r="D2334" s="5">
        <v>5871.0</v>
      </c>
      <c r="E2334" s="5">
        <v>215.0</v>
      </c>
    </row>
    <row r="2335">
      <c r="A2335" s="5">
        <v>198598.0</v>
      </c>
      <c r="B2335" s="4" t="s">
        <v>3117</v>
      </c>
      <c r="C2335" s="5">
        <v>2023.0</v>
      </c>
      <c r="D2335" s="5">
        <v>898.0</v>
      </c>
      <c r="E2335" s="5">
        <v>67.0</v>
      </c>
    </row>
    <row r="2336">
      <c r="A2336" s="5">
        <v>198613.0</v>
      </c>
      <c r="B2336" s="4" t="s">
        <v>3118</v>
      </c>
      <c r="C2336" s="5">
        <v>2023.0</v>
      </c>
      <c r="D2336" s="5">
        <v>1208.0</v>
      </c>
      <c r="E2336" s="5">
        <v>95.0</v>
      </c>
    </row>
    <row r="2337">
      <c r="A2337" s="5">
        <v>198622.0</v>
      </c>
      <c r="B2337" s="4" t="s">
        <v>3119</v>
      </c>
      <c r="C2337" s="5">
        <v>2023.0</v>
      </c>
      <c r="D2337" s="5">
        <v>10443.0</v>
      </c>
      <c r="E2337" s="5">
        <v>433.0</v>
      </c>
    </row>
    <row r="2338">
      <c r="A2338" s="5">
        <v>198640.0</v>
      </c>
      <c r="B2338" s="4" t="s">
        <v>3120</v>
      </c>
      <c r="C2338" s="5">
        <v>2023.0</v>
      </c>
      <c r="D2338" s="5">
        <v>1013.0</v>
      </c>
      <c r="E2338" s="5">
        <v>84.0</v>
      </c>
    </row>
    <row r="2339">
      <c r="A2339" s="5">
        <v>198668.0</v>
      </c>
      <c r="B2339" s="4" t="s">
        <v>3121</v>
      </c>
      <c r="C2339" s="5">
        <v>2023.0</v>
      </c>
      <c r="D2339" s="5">
        <v>1260.0</v>
      </c>
      <c r="E2339" s="5">
        <v>103.0</v>
      </c>
    </row>
    <row r="2340">
      <c r="A2340" s="5">
        <v>198677.0</v>
      </c>
      <c r="B2340" s="4" t="s">
        <v>3122</v>
      </c>
      <c r="C2340" s="5">
        <v>2023.0</v>
      </c>
      <c r="D2340" s="5">
        <v>33.0</v>
      </c>
      <c r="E2340" s="5">
        <v>8.0</v>
      </c>
    </row>
    <row r="2341">
      <c r="A2341" s="5">
        <v>198695.0</v>
      </c>
      <c r="B2341" s="4" t="s">
        <v>3123</v>
      </c>
      <c r="C2341" s="5">
        <v>2023.0</v>
      </c>
      <c r="D2341" s="5">
        <v>6052.0</v>
      </c>
      <c r="E2341" s="5">
        <v>429.0</v>
      </c>
    </row>
    <row r="2342">
      <c r="A2342" s="5">
        <v>198710.0</v>
      </c>
      <c r="B2342" s="4" t="s">
        <v>3124</v>
      </c>
      <c r="C2342" s="5">
        <v>2023.0</v>
      </c>
      <c r="D2342" s="5">
        <v>1810.0</v>
      </c>
      <c r="E2342" s="5">
        <v>94.0</v>
      </c>
    </row>
    <row r="2343">
      <c r="A2343" s="5">
        <v>198729.0</v>
      </c>
      <c r="B2343" s="4" t="s">
        <v>3125</v>
      </c>
      <c r="C2343" s="5">
        <v>2023.0</v>
      </c>
      <c r="D2343" s="5">
        <v>1376.0</v>
      </c>
      <c r="E2343" s="5">
        <v>108.0</v>
      </c>
    </row>
    <row r="2344">
      <c r="A2344" s="5">
        <v>198756.0</v>
      </c>
      <c r="B2344" s="4" t="s">
        <v>3126</v>
      </c>
      <c r="C2344" s="5">
        <v>2023.0</v>
      </c>
      <c r="D2344" s="5">
        <v>1102.0</v>
      </c>
      <c r="E2344" s="5">
        <v>100.0</v>
      </c>
    </row>
    <row r="2345">
      <c r="A2345" s="5">
        <v>198774.0</v>
      </c>
      <c r="B2345" s="4" t="s">
        <v>3127</v>
      </c>
      <c r="C2345" s="5">
        <v>2023.0</v>
      </c>
      <c r="D2345" s="5">
        <v>4680.0</v>
      </c>
      <c r="E2345" s="5">
        <v>196.0</v>
      </c>
    </row>
    <row r="2346">
      <c r="A2346" s="5">
        <v>198808.0</v>
      </c>
      <c r="B2346" s="4" t="s">
        <v>3128</v>
      </c>
      <c r="C2346" s="5">
        <v>2023.0</v>
      </c>
      <c r="D2346" s="5">
        <v>839.0</v>
      </c>
      <c r="E2346" s="5">
        <v>81.0</v>
      </c>
    </row>
    <row r="2347">
      <c r="A2347" s="5">
        <v>198817.0</v>
      </c>
      <c r="B2347" s="4" t="s">
        <v>3129</v>
      </c>
      <c r="C2347" s="5">
        <v>2023.0</v>
      </c>
      <c r="D2347" s="5">
        <v>2387.0</v>
      </c>
      <c r="E2347" s="5">
        <v>139.0</v>
      </c>
    </row>
    <row r="2348">
      <c r="A2348" s="5">
        <v>198835.0</v>
      </c>
      <c r="B2348" s="4" t="s">
        <v>3130</v>
      </c>
      <c r="C2348" s="5">
        <v>2023.0</v>
      </c>
      <c r="D2348" s="5">
        <v>2230.0</v>
      </c>
      <c r="E2348" s="5">
        <v>162.0</v>
      </c>
    </row>
    <row r="2349">
      <c r="A2349" s="5">
        <v>198844.0</v>
      </c>
      <c r="B2349" s="4" t="s">
        <v>3131</v>
      </c>
      <c r="C2349" s="5">
        <v>2023.0</v>
      </c>
      <c r="D2349" s="5">
        <v>129.0</v>
      </c>
      <c r="E2349" s="5">
        <v>8.0</v>
      </c>
    </row>
    <row r="2350">
      <c r="A2350" s="5">
        <v>198862.0</v>
      </c>
      <c r="B2350" s="4" t="s">
        <v>3132</v>
      </c>
      <c r="C2350" s="5">
        <v>2023.0</v>
      </c>
      <c r="D2350" s="5">
        <v>814.0</v>
      </c>
      <c r="E2350" s="5">
        <v>58.0</v>
      </c>
    </row>
    <row r="2351">
      <c r="A2351" s="5">
        <v>198871.0</v>
      </c>
      <c r="B2351" s="4" t="s">
        <v>3133</v>
      </c>
      <c r="C2351" s="5">
        <v>2023.0</v>
      </c>
      <c r="D2351" s="5">
        <v>413.0</v>
      </c>
      <c r="E2351" s="5">
        <v>12.0</v>
      </c>
    </row>
    <row r="2352">
      <c r="A2352" s="5">
        <v>198899.0</v>
      </c>
      <c r="B2352" s="4" t="s">
        <v>3134</v>
      </c>
      <c r="C2352" s="5">
        <v>2023.0</v>
      </c>
      <c r="D2352" s="5">
        <v>1049.0</v>
      </c>
      <c r="E2352" s="5">
        <v>98.0</v>
      </c>
    </row>
    <row r="2353">
      <c r="A2353" s="5">
        <v>198905.0</v>
      </c>
      <c r="B2353" s="4" t="s">
        <v>3135</v>
      </c>
      <c r="C2353" s="5">
        <v>2023.0</v>
      </c>
      <c r="D2353" s="5">
        <v>819.0</v>
      </c>
      <c r="E2353" s="5">
        <v>67.0</v>
      </c>
    </row>
    <row r="2354">
      <c r="A2354" s="5">
        <v>198914.0</v>
      </c>
      <c r="B2354" s="4" t="s">
        <v>3136</v>
      </c>
      <c r="C2354" s="5">
        <v>2023.0</v>
      </c>
      <c r="D2354" s="5">
        <v>863.0</v>
      </c>
      <c r="E2354" s="5">
        <v>52.0</v>
      </c>
    </row>
    <row r="2355">
      <c r="A2355" s="5">
        <v>198923.0</v>
      </c>
      <c r="B2355" s="4" t="s">
        <v>3137</v>
      </c>
      <c r="C2355" s="5">
        <v>2023.0</v>
      </c>
      <c r="D2355" s="5">
        <v>1203.0</v>
      </c>
      <c r="E2355" s="5">
        <v>81.0</v>
      </c>
    </row>
    <row r="2356">
      <c r="A2356" s="5">
        <v>198950.0</v>
      </c>
      <c r="B2356" s="4" t="s">
        <v>3138</v>
      </c>
      <c r="C2356" s="5">
        <v>2023.0</v>
      </c>
      <c r="D2356" s="5">
        <v>1576.0</v>
      </c>
      <c r="E2356" s="5">
        <v>154.0</v>
      </c>
    </row>
    <row r="2357">
      <c r="A2357" s="5">
        <v>198969.0</v>
      </c>
      <c r="B2357" s="4" t="s">
        <v>3139</v>
      </c>
      <c r="C2357" s="5">
        <v>2023.0</v>
      </c>
      <c r="D2357" s="5">
        <v>1768.0</v>
      </c>
      <c r="E2357" s="5">
        <v>201.0</v>
      </c>
    </row>
    <row r="2358">
      <c r="A2358" s="5">
        <v>198978.0</v>
      </c>
      <c r="B2358" s="4" t="s">
        <v>3140</v>
      </c>
      <c r="C2358" s="5">
        <v>2023.0</v>
      </c>
      <c r="D2358" s="5">
        <v>152.0</v>
      </c>
      <c r="E2358" s="5">
        <v>14.0</v>
      </c>
    </row>
    <row r="2359">
      <c r="A2359" s="5">
        <v>198987.0</v>
      </c>
      <c r="B2359" s="4" t="s">
        <v>3141</v>
      </c>
      <c r="C2359" s="5">
        <v>2023.0</v>
      </c>
      <c r="D2359" s="5">
        <v>3617.0</v>
      </c>
      <c r="E2359" s="5">
        <v>159.0</v>
      </c>
    </row>
    <row r="2360">
      <c r="A2360" s="5">
        <v>199005.0</v>
      </c>
      <c r="B2360" s="4" t="s">
        <v>3142</v>
      </c>
      <c r="C2360" s="5">
        <v>2023.0</v>
      </c>
      <c r="D2360" s="5">
        <v>33.0</v>
      </c>
      <c r="E2360" s="5">
        <v>2.0</v>
      </c>
    </row>
    <row r="2361">
      <c r="A2361" s="5">
        <v>199023.0</v>
      </c>
      <c r="B2361" s="4" t="s">
        <v>3143</v>
      </c>
      <c r="C2361" s="5">
        <v>2023.0</v>
      </c>
      <c r="D2361" s="5">
        <v>1085.0</v>
      </c>
      <c r="E2361" s="5">
        <v>78.0</v>
      </c>
    </row>
    <row r="2362">
      <c r="A2362" s="5">
        <v>199032.0</v>
      </c>
      <c r="B2362" s="4" t="s">
        <v>3144</v>
      </c>
      <c r="C2362" s="5">
        <v>2023.0</v>
      </c>
      <c r="D2362" s="5">
        <v>932.0</v>
      </c>
      <c r="E2362" s="5">
        <v>87.0</v>
      </c>
    </row>
    <row r="2363">
      <c r="A2363" s="5">
        <v>199069.0</v>
      </c>
      <c r="B2363" s="4" t="s">
        <v>3145</v>
      </c>
      <c r="C2363" s="5">
        <v>2023.0</v>
      </c>
      <c r="D2363" s="5">
        <v>2128.0</v>
      </c>
      <c r="E2363" s="5">
        <v>86.0</v>
      </c>
    </row>
    <row r="2364">
      <c r="A2364" s="5">
        <v>199078.0</v>
      </c>
      <c r="B2364" s="4" t="s">
        <v>3146</v>
      </c>
      <c r="C2364" s="5">
        <v>2023.0</v>
      </c>
      <c r="D2364" s="5">
        <v>154.0</v>
      </c>
      <c r="E2364" s="5">
        <v>7.0</v>
      </c>
    </row>
    <row r="2365">
      <c r="A2365" s="5">
        <v>199087.0</v>
      </c>
      <c r="B2365" s="4" t="s">
        <v>3147</v>
      </c>
      <c r="C2365" s="5">
        <v>2023.0</v>
      </c>
      <c r="D2365" s="5">
        <v>2425.0</v>
      </c>
      <c r="E2365" s="5">
        <v>155.0</v>
      </c>
    </row>
    <row r="2366">
      <c r="A2366" s="5">
        <v>199102.0</v>
      </c>
      <c r="B2366" s="4" t="s">
        <v>3148</v>
      </c>
      <c r="C2366" s="5">
        <v>2023.0</v>
      </c>
      <c r="D2366" s="5">
        <v>13885.0</v>
      </c>
      <c r="E2366" s="5">
        <v>598.0</v>
      </c>
    </row>
    <row r="2367">
      <c r="A2367" s="5">
        <v>199111.0</v>
      </c>
      <c r="B2367" s="4" t="s">
        <v>3149</v>
      </c>
      <c r="C2367" s="5">
        <v>2023.0</v>
      </c>
      <c r="D2367" s="5">
        <v>2925.0</v>
      </c>
      <c r="E2367" s="5">
        <v>240.0</v>
      </c>
    </row>
    <row r="2368">
      <c r="A2368" s="5">
        <v>199120.0</v>
      </c>
      <c r="B2368" s="4" t="s">
        <v>3150</v>
      </c>
      <c r="C2368" s="5">
        <v>2023.0</v>
      </c>
      <c r="D2368" s="5">
        <v>32234.0</v>
      </c>
      <c r="E2368" s="5">
        <v>2146.0</v>
      </c>
    </row>
    <row r="2369">
      <c r="A2369" s="5">
        <v>199139.0</v>
      </c>
      <c r="B2369" s="4" t="s">
        <v>3151</v>
      </c>
      <c r="C2369" s="5">
        <v>2023.0</v>
      </c>
      <c r="D2369" s="5">
        <v>30298.0</v>
      </c>
      <c r="E2369" s="5">
        <v>1240.0</v>
      </c>
    </row>
    <row r="2370">
      <c r="A2370" s="5">
        <v>199148.0</v>
      </c>
      <c r="B2370" s="4" t="s">
        <v>3152</v>
      </c>
      <c r="C2370" s="5">
        <v>2023.0</v>
      </c>
      <c r="D2370" s="5">
        <v>17743.0</v>
      </c>
      <c r="E2370" s="5">
        <v>877.0</v>
      </c>
    </row>
    <row r="2371">
      <c r="A2371" s="5">
        <v>199157.0</v>
      </c>
      <c r="B2371" s="4" t="s">
        <v>3153</v>
      </c>
      <c r="C2371" s="5">
        <v>2023.0</v>
      </c>
      <c r="D2371" s="5">
        <v>7965.0</v>
      </c>
      <c r="E2371" s="5">
        <v>383.0</v>
      </c>
    </row>
    <row r="2372">
      <c r="A2372" s="5">
        <v>199175.0</v>
      </c>
      <c r="B2372" s="4" t="s">
        <v>3154</v>
      </c>
      <c r="C2372" s="5">
        <v>2023.0</v>
      </c>
      <c r="D2372" s="4"/>
      <c r="E2372" s="5">
        <v>0.0</v>
      </c>
    </row>
    <row r="2373">
      <c r="A2373" s="5">
        <v>199184.0</v>
      </c>
      <c r="B2373" s="4" t="s">
        <v>3155</v>
      </c>
      <c r="C2373" s="5">
        <v>2023.0</v>
      </c>
      <c r="D2373" s="5">
        <v>1074.0</v>
      </c>
      <c r="E2373" s="5">
        <v>152.0</v>
      </c>
    </row>
    <row r="2374">
      <c r="A2374" s="5">
        <v>199193.0</v>
      </c>
      <c r="B2374" s="4" t="s">
        <v>3156</v>
      </c>
      <c r="C2374" s="5">
        <v>2023.0</v>
      </c>
      <c r="D2374" s="5">
        <v>37323.0</v>
      </c>
      <c r="E2374" s="5">
        <v>2020.0</v>
      </c>
    </row>
    <row r="2375">
      <c r="A2375" s="5">
        <v>199209.0</v>
      </c>
      <c r="B2375" s="4" t="s">
        <v>3157</v>
      </c>
      <c r="C2375" s="5">
        <v>2023.0</v>
      </c>
      <c r="D2375" s="5">
        <v>1345.0</v>
      </c>
      <c r="E2375" s="5">
        <v>94.0</v>
      </c>
    </row>
    <row r="2376">
      <c r="A2376" s="5">
        <v>199218.0</v>
      </c>
      <c r="B2376" s="4" t="s">
        <v>3158</v>
      </c>
      <c r="C2376" s="5">
        <v>2023.0</v>
      </c>
      <c r="D2376" s="5">
        <v>17987.0</v>
      </c>
      <c r="E2376" s="5">
        <v>884.0</v>
      </c>
    </row>
    <row r="2377">
      <c r="A2377" s="5">
        <v>199263.0</v>
      </c>
      <c r="B2377" s="4" t="s">
        <v>3159</v>
      </c>
      <c r="C2377" s="5">
        <v>2023.0</v>
      </c>
      <c r="D2377" s="5">
        <v>379.0</v>
      </c>
      <c r="E2377" s="5">
        <v>42.0</v>
      </c>
    </row>
    <row r="2378">
      <c r="A2378" s="5">
        <v>199272.0</v>
      </c>
      <c r="B2378" s="4" t="s">
        <v>3160</v>
      </c>
      <c r="C2378" s="5">
        <v>2023.0</v>
      </c>
      <c r="D2378" s="5">
        <v>730.0</v>
      </c>
      <c r="E2378" s="5">
        <v>45.0</v>
      </c>
    </row>
    <row r="2379">
      <c r="A2379" s="5">
        <v>199281.0</v>
      </c>
      <c r="B2379" s="4" t="s">
        <v>3161</v>
      </c>
      <c r="C2379" s="5">
        <v>2023.0</v>
      </c>
      <c r="D2379" s="5">
        <v>7630.0</v>
      </c>
      <c r="E2379" s="5">
        <v>340.0</v>
      </c>
    </row>
    <row r="2380">
      <c r="A2380" s="5">
        <v>199306.0</v>
      </c>
      <c r="B2380" s="4" t="s">
        <v>3162</v>
      </c>
      <c r="C2380" s="5">
        <v>2023.0</v>
      </c>
      <c r="D2380" s="5">
        <v>954.0</v>
      </c>
      <c r="E2380" s="5">
        <v>84.0</v>
      </c>
    </row>
    <row r="2381">
      <c r="A2381" s="5">
        <v>199324.0</v>
      </c>
      <c r="B2381" s="4" t="s">
        <v>3163</v>
      </c>
      <c r="C2381" s="5">
        <v>2023.0</v>
      </c>
      <c r="D2381" s="5">
        <v>1250.0</v>
      </c>
      <c r="E2381" s="5">
        <v>72.0</v>
      </c>
    </row>
    <row r="2382">
      <c r="A2382" s="5">
        <v>199333.0</v>
      </c>
      <c r="B2382" s="4" t="s">
        <v>3164</v>
      </c>
      <c r="C2382" s="5">
        <v>2023.0</v>
      </c>
      <c r="D2382" s="5">
        <v>7371.0</v>
      </c>
      <c r="E2382" s="5">
        <v>263.0</v>
      </c>
    </row>
    <row r="2383">
      <c r="A2383" s="5">
        <v>199412.0</v>
      </c>
      <c r="B2383" s="4" t="s">
        <v>3165</v>
      </c>
      <c r="C2383" s="5">
        <v>2023.0</v>
      </c>
      <c r="D2383" s="5">
        <v>1846.0</v>
      </c>
      <c r="E2383" s="5">
        <v>170.0</v>
      </c>
    </row>
    <row r="2384">
      <c r="A2384" s="5">
        <v>199421.0</v>
      </c>
      <c r="B2384" s="4" t="s">
        <v>3166</v>
      </c>
      <c r="C2384" s="5">
        <v>2023.0</v>
      </c>
      <c r="D2384" s="5">
        <v>2648.0</v>
      </c>
      <c r="E2384" s="5">
        <v>126.0</v>
      </c>
    </row>
    <row r="2385">
      <c r="A2385" s="5">
        <v>199449.0</v>
      </c>
      <c r="B2385" s="4" t="s">
        <v>3167</v>
      </c>
      <c r="C2385" s="5">
        <v>2023.0</v>
      </c>
      <c r="D2385" s="5">
        <v>2411.0</v>
      </c>
      <c r="E2385" s="5">
        <v>124.0</v>
      </c>
    </row>
    <row r="2386">
      <c r="A2386" s="5">
        <v>199458.0</v>
      </c>
      <c r="B2386" s="4" t="s">
        <v>3168</v>
      </c>
      <c r="C2386" s="5">
        <v>2023.0</v>
      </c>
      <c r="D2386" s="5">
        <v>177.0</v>
      </c>
      <c r="E2386" s="5">
        <v>22.0</v>
      </c>
    </row>
    <row r="2387">
      <c r="A2387" s="5">
        <v>199467.0</v>
      </c>
      <c r="B2387" s="4" t="s">
        <v>3169</v>
      </c>
      <c r="C2387" s="5">
        <v>2023.0</v>
      </c>
      <c r="D2387" s="5">
        <v>591.0</v>
      </c>
      <c r="E2387" s="5">
        <v>44.0</v>
      </c>
    </row>
    <row r="2388">
      <c r="A2388" s="5">
        <v>199476.0</v>
      </c>
      <c r="B2388" s="4" t="s">
        <v>3170</v>
      </c>
      <c r="C2388" s="5">
        <v>2023.0</v>
      </c>
      <c r="D2388" s="5">
        <v>1989.0</v>
      </c>
      <c r="E2388" s="5">
        <v>196.0</v>
      </c>
    </row>
    <row r="2389">
      <c r="A2389" s="5">
        <v>199485.0</v>
      </c>
      <c r="B2389" s="4" t="s">
        <v>3171</v>
      </c>
      <c r="C2389" s="5">
        <v>2023.0</v>
      </c>
      <c r="D2389" s="5">
        <v>1777.0</v>
      </c>
      <c r="E2389" s="5">
        <v>91.0</v>
      </c>
    </row>
    <row r="2390">
      <c r="A2390" s="5">
        <v>199494.0</v>
      </c>
      <c r="B2390" s="4" t="s">
        <v>3172</v>
      </c>
      <c r="C2390" s="5">
        <v>2023.0</v>
      </c>
      <c r="D2390" s="5">
        <v>6862.0</v>
      </c>
      <c r="E2390" s="5">
        <v>335.0</v>
      </c>
    </row>
    <row r="2391">
      <c r="A2391" s="5">
        <v>199582.0</v>
      </c>
      <c r="B2391" s="4" t="s">
        <v>3173</v>
      </c>
      <c r="C2391" s="5">
        <v>2023.0</v>
      </c>
      <c r="D2391" s="5">
        <v>943.0</v>
      </c>
      <c r="E2391" s="5">
        <v>80.0</v>
      </c>
    </row>
    <row r="2392">
      <c r="A2392" s="5">
        <v>199607.0</v>
      </c>
      <c r="B2392" s="4" t="s">
        <v>3174</v>
      </c>
      <c r="C2392" s="5">
        <v>2023.0</v>
      </c>
      <c r="D2392" s="5">
        <v>519.0</v>
      </c>
      <c r="E2392" s="5">
        <v>55.0</v>
      </c>
    </row>
    <row r="2393">
      <c r="A2393" s="5">
        <v>199625.0</v>
      </c>
      <c r="B2393" s="4" t="s">
        <v>3175</v>
      </c>
      <c r="C2393" s="5">
        <v>2023.0</v>
      </c>
      <c r="D2393" s="5">
        <v>1680.0</v>
      </c>
      <c r="E2393" s="5">
        <v>108.0</v>
      </c>
    </row>
    <row r="2394">
      <c r="A2394" s="5">
        <v>199634.0</v>
      </c>
      <c r="B2394" s="4" t="s">
        <v>3176</v>
      </c>
      <c r="C2394" s="5">
        <v>2023.0</v>
      </c>
      <c r="D2394" s="5">
        <v>3824.0</v>
      </c>
      <c r="E2394" s="5">
        <v>179.0</v>
      </c>
    </row>
    <row r="2395">
      <c r="A2395" s="5">
        <v>199643.0</v>
      </c>
      <c r="B2395" s="4" t="s">
        <v>3177</v>
      </c>
      <c r="C2395" s="5">
        <v>2023.0</v>
      </c>
      <c r="D2395" s="5">
        <v>962.0</v>
      </c>
      <c r="E2395" s="5">
        <v>80.0</v>
      </c>
    </row>
    <row r="2396">
      <c r="A2396" s="5">
        <v>199689.0</v>
      </c>
      <c r="B2396" s="4" t="s">
        <v>3178</v>
      </c>
      <c r="C2396" s="5">
        <v>2023.0</v>
      </c>
      <c r="D2396" s="5">
        <v>179.0</v>
      </c>
      <c r="E2396" s="5">
        <v>11.0</v>
      </c>
    </row>
    <row r="2397">
      <c r="A2397" s="5">
        <v>199698.0</v>
      </c>
      <c r="B2397" s="4" t="s">
        <v>3179</v>
      </c>
      <c r="C2397" s="5">
        <v>2023.0</v>
      </c>
      <c r="D2397" s="5">
        <v>832.0</v>
      </c>
      <c r="E2397" s="5">
        <v>49.0</v>
      </c>
    </row>
    <row r="2398">
      <c r="A2398" s="5">
        <v>199722.0</v>
      </c>
      <c r="B2398" s="4" t="s">
        <v>2095</v>
      </c>
      <c r="C2398" s="5">
        <v>2023.0</v>
      </c>
      <c r="D2398" s="5">
        <v>1397.0</v>
      </c>
      <c r="E2398" s="5">
        <v>58.0</v>
      </c>
    </row>
    <row r="2399">
      <c r="A2399" s="5">
        <v>199731.0</v>
      </c>
      <c r="B2399" s="4" t="s">
        <v>2096</v>
      </c>
      <c r="C2399" s="5">
        <v>2023.0</v>
      </c>
      <c r="D2399" s="5">
        <v>2109.0</v>
      </c>
      <c r="E2399" s="5">
        <v>174.0</v>
      </c>
    </row>
    <row r="2400">
      <c r="A2400" s="5">
        <v>199740.0</v>
      </c>
      <c r="B2400" s="4" t="s">
        <v>3180</v>
      </c>
      <c r="C2400" s="5">
        <v>2023.0</v>
      </c>
      <c r="D2400" s="5">
        <v>2527.0</v>
      </c>
      <c r="E2400" s="5">
        <v>164.0</v>
      </c>
    </row>
    <row r="2401">
      <c r="A2401" s="5">
        <v>199759.0</v>
      </c>
      <c r="B2401" s="4" t="s">
        <v>3181</v>
      </c>
      <c r="C2401" s="5">
        <v>2023.0</v>
      </c>
      <c r="D2401" s="5">
        <v>2926.0</v>
      </c>
      <c r="E2401" s="5">
        <v>52.0</v>
      </c>
    </row>
    <row r="2402">
      <c r="A2402" s="5">
        <v>199768.0</v>
      </c>
      <c r="B2402" s="4" t="s">
        <v>3182</v>
      </c>
      <c r="C2402" s="5">
        <v>2023.0</v>
      </c>
      <c r="D2402" s="5">
        <v>2758.0</v>
      </c>
      <c r="E2402" s="5">
        <v>145.0</v>
      </c>
    </row>
    <row r="2403">
      <c r="A2403" s="5">
        <v>199786.0</v>
      </c>
      <c r="B2403" s="4" t="s">
        <v>3183</v>
      </c>
      <c r="C2403" s="5">
        <v>2023.0</v>
      </c>
      <c r="D2403" s="5">
        <v>3739.0</v>
      </c>
      <c r="E2403" s="5">
        <v>329.0</v>
      </c>
    </row>
    <row r="2404">
      <c r="A2404" s="5">
        <v>199795.0</v>
      </c>
      <c r="B2404" s="4" t="s">
        <v>3184</v>
      </c>
      <c r="C2404" s="5">
        <v>2023.0</v>
      </c>
      <c r="D2404" s="5">
        <v>969.0</v>
      </c>
      <c r="E2404" s="5">
        <v>77.0</v>
      </c>
    </row>
    <row r="2405">
      <c r="A2405" s="5">
        <v>199838.0</v>
      </c>
      <c r="B2405" s="4" t="s">
        <v>3185</v>
      </c>
      <c r="C2405" s="5">
        <v>2023.0</v>
      </c>
      <c r="D2405" s="5">
        <v>2841.0</v>
      </c>
      <c r="E2405" s="5">
        <v>124.0</v>
      </c>
    </row>
    <row r="2406">
      <c r="A2406" s="5">
        <v>199847.0</v>
      </c>
      <c r="B2406" s="4" t="s">
        <v>1013</v>
      </c>
      <c r="C2406" s="5">
        <v>2023.0</v>
      </c>
      <c r="D2406" s="5">
        <v>9121.0</v>
      </c>
      <c r="E2406" s="5">
        <v>2855.0</v>
      </c>
    </row>
    <row r="2407">
      <c r="A2407" s="5">
        <v>199856.0</v>
      </c>
      <c r="B2407" s="4" t="s">
        <v>3186</v>
      </c>
      <c r="C2407" s="5">
        <v>2023.0</v>
      </c>
      <c r="D2407" s="5">
        <v>22763.0</v>
      </c>
      <c r="E2407" s="5">
        <v>717.0</v>
      </c>
    </row>
    <row r="2408">
      <c r="A2408" s="5">
        <v>199865.0</v>
      </c>
      <c r="B2408" s="4" t="s">
        <v>289</v>
      </c>
      <c r="C2408" s="5">
        <v>2023.0</v>
      </c>
      <c r="D2408" s="5">
        <v>797.0</v>
      </c>
      <c r="E2408" s="5">
        <v>68.0</v>
      </c>
    </row>
    <row r="2409">
      <c r="A2409" s="5">
        <v>199883.0</v>
      </c>
      <c r="B2409" s="4" t="s">
        <v>3187</v>
      </c>
      <c r="C2409" s="5">
        <v>2023.0</v>
      </c>
      <c r="D2409" s="5">
        <v>134.0</v>
      </c>
      <c r="E2409" s="5">
        <v>16.0</v>
      </c>
    </row>
    <row r="2410">
      <c r="A2410" s="5">
        <v>199892.0</v>
      </c>
      <c r="B2410" s="4" t="s">
        <v>3188</v>
      </c>
      <c r="C2410" s="5">
        <v>2023.0</v>
      </c>
      <c r="D2410" s="5">
        <v>2883.0</v>
      </c>
      <c r="E2410" s="5">
        <v>156.0</v>
      </c>
    </row>
    <row r="2411">
      <c r="A2411" s="5">
        <v>199908.0</v>
      </c>
      <c r="B2411" s="4" t="s">
        <v>3189</v>
      </c>
      <c r="C2411" s="5">
        <v>2023.0</v>
      </c>
      <c r="D2411" s="5">
        <v>1791.0</v>
      </c>
      <c r="E2411" s="5">
        <v>117.0</v>
      </c>
    </row>
    <row r="2412">
      <c r="A2412" s="5">
        <v>199926.0</v>
      </c>
      <c r="B2412" s="4" t="s">
        <v>3190</v>
      </c>
      <c r="C2412" s="5">
        <v>2023.0</v>
      </c>
      <c r="D2412" s="5">
        <v>2405.0</v>
      </c>
      <c r="E2412" s="5">
        <v>191.0</v>
      </c>
    </row>
    <row r="2413">
      <c r="A2413" s="5">
        <v>199953.0</v>
      </c>
      <c r="B2413" s="4" t="s">
        <v>3191</v>
      </c>
      <c r="C2413" s="5">
        <v>2023.0</v>
      </c>
      <c r="D2413" s="5">
        <v>1751.0</v>
      </c>
      <c r="E2413" s="5">
        <v>89.0</v>
      </c>
    </row>
    <row r="2414">
      <c r="A2414" s="5">
        <v>199962.0</v>
      </c>
      <c r="B2414" s="4" t="s">
        <v>3192</v>
      </c>
      <c r="C2414" s="5">
        <v>2023.0</v>
      </c>
      <c r="D2414" s="5">
        <v>3322.0</v>
      </c>
      <c r="E2414" s="5">
        <v>226.0</v>
      </c>
    </row>
    <row r="2415">
      <c r="A2415" s="5">
        <v>199971.0</v>
      </c>
      <c r="B2415" s="4" t="s">
        <v>987</v>
      </c>
      <c r="C2415" s="5">
        <v>2023.0</v>
      </c>
      <c r="D2415" s="5">
        <v>74.0</v>
      </c>
      <c r="E2415" s="5">
        <v>5.0</v>
      </c>
    </row>
    <row r="2416">
      <c r="A2416" s="5">
        <v>199980.0</v>
      </c>
      <c r="B2416" s="4" t="s">
        <v>3193</v>
      </c>
      <c r="C2416" s="5">
        <v>2023.0</v>
      </c>
      <c r="D2416" s="5">
        <v>36.0</v>
      </c>
      <c r="E2416" s="5">
        <v>6.0</v>
      </c>
    </row>
    <row r="2417">
      <c r="A2417" s="5">
        <v>199999.0</v>
      </c>
      <c r="B2417" s="4" t="s">
        <v>3194</v>
      </c>
      <c r="C2417" s="5">
        <v>2023.0</v>
      </c>
      <c r="D2417" s="5">
        <v>4776.0</v>
      </c>
      <c r="E2417" s="5">
        <v>282.0</v>
      </c>
    </row>
    <row r="2418">
      <c r="A2418" s="5">
        <v>200004.0</v>
      </c>
      <c r="B2418" s="4" t="s">
        <v>3195</v>
      </c>
      <c r="C2418" s="5">
        <v>2023.0</v>
      </c>
      <c r="D2418" s="5">
        <v>11628.0</v>
      </c>
      <c r="E2418" s="5">
        <v>622.0</v>
      </c>
    </row>
    <row r="2419">
      <c r="A2419" s="5">
        <v>200013.0</v>
      </c>
      <c r="B2419" s="4" t="s">
        <v>3196</v>
      </c>
      <c r="C2419" s="5">
        <v>2023.0</v>
      </c>
      <c r="D2419" s="5">
        <v>44.0</v>
      </c>
      <c r="E2419" s="5">
        <v>25.0</v>
      </c>
    </row>
    <row r="2420">
      <c r="A2420" s="5">
        <v>200022.0</v>
      </c>
      <c r="B2420" s="4" t="s">
        <v>3197</v>
      </c>
      <c r="C2420" s="5">
        <v>2023.0</v>
      </c>
      <c r="D2420" s="5">
        <v>4065.0</v>
      </c>
      <c r="E2420" s="5">
        <v>206.0</v>
      </c>
    </row>
    <row r="2421">
      <c r="A2421" s="5">
        <v>200059.0</v>
      </c>
      <c r="B2421" s="4" t="s">
        <v>3198</v>
      </c>
      <c r="C2421" s="5">
        <v>2023.0</v>
      </c>
      <c r="D2421" s="5">
        <v>1453.0</v>
      </c>
      <c r="E2421" s="5">
        <v>88.0</v>
      </c>
    </row>
    <row r="2422">
      <c r="A2422" s="5">
        <v>200086.0</v>
      </c>
      <c r="B2422" s="4" t="s">
        <v>3199</v>
      </c>
      <c r="C2422" s="5">
        <v>2023.0</v>
      </c>
      <c r="D2422" s="5">
        <v>158.0</v>
      </c>
      <c r="E2422" s="5">
        <v>29.0</v>
      </c>
    </row>
    <row r="2423">
      <c r="A2423" s="5">
        <v>200110.0</v>
      </c>
      <c r="B2423" s="4" t="s">
        <v>3200</v>
      </c>
      <c r="C2423" s="5">
        <v>2023.0</v>
      </c>
      <c r="D2423" s="5">
        <v>44.0</v>
      </c>
      <c r="E2423" s="5">
        <v>2.0</v>
      </c>
    </row>
    <row r="2424">
      <c r="A2424" s="5">
        <v>200156.0</v>
      </c>
      <c r="B2424" s="4" t="s">
        <v>3201</v>
      </c>
      <c r="C2424" s="5">
        <v>2023.0</v>
      </c>
      <c r="D2424" s="5">
        <v>1215.0</v>
      </c>
      <c r="E2424" s="5">
        <v>105.0</v>
      </c>
    </row>
    <row r="2425">
      <c r="A2425" s="5">
        <v>200192.0</v>
      </c>
      <c r="B2425" s="4" t="s">
        <v>3202</v>
      </c>
      <c r="C2425" s="5">
        <v>2023.0</v>
      </c>
      <c r="D2425" s="5">
        <v>1810.0</v>
      </c>
      <c r="E2425" s="5">
        <v>39.0</v>
      </c>
    </row>
    <row r="2426">
      <c r="A2426" s="5">
        <v>200208.0</v>
      </c>
      <c r="B2426" s="4" t="s">
        <v>3203</v>
      </c>
      <c r="C2426" s="5">
        <v>2023.0</v>
      </c>
      <c r="D2426" s="5">
        <v>325.0</v>
      </c>
      <c r="E2426" s="5">
        <v>20.0</v>
      </c>
    </row>
    <row r="2427">
      <c r="A2427" s="5">
        <v>200217.0</v>
      </c>
      <c r="B2427" s="4" t="s">
        <v>3204</v>
      </c>
      <c r="C2427" s="5">
        <v>2023.0</v>
      </c>
      <c r="D2427" s="5">
        <v>3794.0</v>
      </c>
      <c r="E2427" s="5">
        <v>211.0</v>
      </c>
    </row>
    <row r="2428">
      <c r="A2428" s="5">
        <v>200226.0</v>
      </c>
      <c r="B2428" s="4" t="s">
        <v>3205</v>
      </c>
      <c r="C2428" s="5">
        <v>2023.0</v>
      </c>
      <c r="D2428" s="5">
        <v>1025.0</v>
      </c>
      <c r="E2428" s="5">
        <v>55.0</v>
      </c>
    </row>
    <row r="2429">
      <c r="A2429" s="5">
        <v>200253.0</v>
      </c>
      <c r="B2429" s="4" t="s">
        <v>3206</v>
      </c>
      <c r="C2429" s="5">
        <v>2023.0</v>
      </c>
      <c r="D2429" s="5">
        <v>2741.0</v>
      </c>
      <c r="E2429" s="5">
        <v>171.0</v>
      </c>
    </row>
    <row r="2430">
      <c r="A2430" s="5">
        <v>200280.0</v>
      </c>
      <c r="B2430" s="4" t="s">
        <v>3207</v>
      </c>
      <c r="C2430" s="5">
        <v>2023.0</v>
      </c>
      <c r="D2430" s="5">
        <v>14172.0</v>
      </c>
      <c r="E2430" s="5">
        <v>865.0</v>
      </c>
    </row>
    <row r="2431">
      <c r="A2431" s="5">
        <v>200305.0</v>
      </c>
      <c r="B2431" s="4" t="s">
        <v>3208</v>
      </c>
      <c r="C2431" s="5">
        <v>2023.0</v>
      </c>
      <c r="D2431" s="5">
        <v>3140.0</v>
      </c>
      <c r="E2431" s="5">
        <v>160.0</v>
      </c>
    </row>
    <row r="2432">
      <c r="A2432" s="5">
        <v>200314.0</v>
      </c>
      <c r="B2432" s="4" t="s">
        <v>3209</v>
      </c>
      <c r="C2432" s="5">
        <v>2023.0</v>
      </c>
      <c r="D2432" s="5">
        <v>1180.0</v>
      </c>
      <c r="E2432" s="5">
        <v>64.0</v>
      </c>
    </row>
    <row r="2433">
      <c r="A2433" s="5">
        <v>200332.0</v>
      </c>
      <c r="B2433" s="4" t="s">
        <v>3210</v>
      </c>
      <c r="C2433" s="5">
        <v>2023.0</v>
      </c>
      <c r="D2433" s="5">
        <v>11952.0</v>
      </c>
      <c r="E2433" s="5">
        <v>544.0</v>
      </c>
    </row>
    <row r="2434">
      <c r="A2434" s="5">
        <v>200341.0</v>
      </c>
      <c r="B2434" s="4" t="s">
        <v>3211</v>
      </c>
      <c r="C2434" s="5">
        <v>2023.0</v>
      </c>
      <c r="D2434" s="5">
        <v>912.0</v>
      </c>
      <c r="E2434" s="5">
        <v>41.0</v>
      </c>
    </row>
    <row r="2435">
      <c r="A2435" s="5">
        <v>200466.0</v>
      </c>
      <c r="B2435" s="4" t="s">
        <v>3212</v>
      </c>
      <c r="C2435" s="5">
        <v>2023.0</v>
      </c>
      <c r="D2435" s="5">
        <v>263.0</v>
      </c>
      <c r="E2435" s="5">
        <v>30.0</v>
      </c>
    </row>
    <row r="2436">
      <c r="A2436" s="5">
        <v>200484.0</v>
      </c>
      <c r="B2436" s="4" t="s">
        <v>3213</v>
      </c>
      <c r="C2436" s="5">
        <v>2023.0</v>
      </c>
      <c r="D2436" s="5">
        <v>244.0</v>
      </c>
      <c r="E2436" s="5">
        <v>14.0</v>
      </c>
    </row>
    <row r="2437">
      <c r="A2437" s="5">
        <v>200527.0</v>
      </c>
      <c r="B2437" s="4" t="s">
        <v>3214</v>
      </c>
      <c r="C2437" s="5">
        <v>2023.0</v>
      </c>
      <c r="D2437" s="5">
        <v>698.0</v>
      </c>
      <c r="E2437" s="5">
        <v>43.0</v>
      </c>
    </row>
    <row r="2438">
      <c r="A2438" s="5">
        <v>200554.0</v>
      </c>
      <c r="B2438" s="4" t="s">
        <v>3215</v>
      </c>
      <c r="C2438" s="5">
        <v>2023.0</v>
      </c>
      <c r="D2438" s="5">
        <v>542.0</v>
      </c>
      <c r="E2438" s="5">
        <v>36.0</v>
      </c>
    </row>
    <row r="2439">
      <c r="A2439" s="5">
        <v>200572.0</v>
      </c>
      <c r="B2439" s="4" t="s">
        <v>3216</v>
      </c>
      <c r="C2439" s="5">
        <v>2023.0</v>
      </c>
      <c r="D2439" s="5">
        <v>1754.0</v>
      </c>
      <c r="E2439" s="5">
        <v>100.0</v>
      </c>
    </row>
    <row r="2440">
      <c r="A2440" s="5">
        <v>200590.0</v>
      </c>
      <c r="B2440" s="4" t="s">
        <v>3217</v>
      </c>
      <c r="C2440" s="5">
        <v>2023.0</v>
      </c>
      <c r="D2440" s="5">
        <v>182.0</v>
      </c>
      <c r="E2440" s="5">
        <v>22.0</v>
      </c>
    </row>
    <row r="2441">
      <c r="A2441" s="5">
        <v>200697.0</v>
      </c>
      <c r="B2441" s="4" t="s">
        <v>3218</v>
      </c>
      <c r="C2441" s="5">
        <v>2023.0</v>
      </c>
      <c r="D2441" s="5">
        <v>1005.0</v>
      </c>
      <c r="E2441" s="4"/>
    </row>
    <row r="2442">
      <c r="A2442" s="5">
        <v>200785.0</v>
      </c>
      <c r="B2442" s="4" t="s">
        <v>3219</v>
      </c>
      <c r="C2442" s="5">
        <v>2023.0</v>
      </c>
      <c r="D2442" s="5">
        <v>381.0</v>
      </c>
      <c r="E2442" s="5">
        <v>12.0</v>
      </c>
    </row>
    <row r="2443">
      <c r="A2443" s="5">
        <v>200800.0</v>
      </c>
      <c r="B2443" s="4" t="s">
        <v>3220</v>
      </c>
      <c r="C2443" s="5">
        <v>2023.0</v>
      </c>
      <c r="D2443" s="5">
        <v>13518.0</v>
      </c>
      <c r="E2443" s="5">
        <v>738.0</v>
      </c>
    </row>
    <row r="2444">
      <c r="A2444" s="5">
        <v>200846.0</v>
      </c>
      <c r="B2444" s="4" t="s">
        <v>3221</v>
      </c>
      <c r="C2444" s="5">
        <v>2023.0</v>
      </c>
      <c r="D2444" s="5">
        <v>1361.0</v>
      </c>
      <c r="E2444" s="5">
        <v>27.0</v>
      </c>
    </row>
    <row r="2445">
      <c r="A2445" s="5">
        <v>200873.0</v>
      </c>
      <c r="B2445" s="4" t="s">
        <v>3222</v>
      </c>
      <c r="C2445" s="5">
        <v>2023.0</v>
      </c>
      <c r="D2445" s="5">
        <v>70.0</v>
      </c>
      <c r="E2445" s="5">
        <v>10.0</v>
      </c>
    </row>
    <row r="2446">
      <c r="A2446" s="5">
        <v>201034.0</v>
      </c>
      <c r="B2446" s="4" t="s">
        <v>3223</v>
      </c>
      <c r="C2446" s="5">
        <v>2023.0</v>
      </c>
      <c r="D2446" s="5">
        <v>527.0</v>
      </c>
      <c r="E2446" s="5">
        <v>64.0</v>
      </c>
    </row>
    <row r="2447">
      <c r="A2447" s="5">
        <v>201061.0</v>
      </c>
      <c r="B2447" s="4" t="s">
        <v>341</v>
      </c>
      <c r="C2447" s="5">
        <v>2023.0</v>
      </c>
      <c r="D2447" s="5">
        <v>259.0</v>
      </c>
      <c r="E2447" s="5">
        <v>25.0</v>
      </c>
    </row>
    <row r="2448">
      <c r="A2448" s="5">
        <v>201098.0</v>
      </c>
      <c r="B2448" s="4" t="s">
        <v>3224</v>
      </c>
      <c r="C2448" s="5">
        <v>2023.0</v>
      </c>
      <c r="D2448" s="5">
        <v>35.0</v>
      </c>
      <c r="E2448" s="5">
        <v>4.0</v>
      </c>
    </row>
    <row r="2449">
      <c r="A2449" s="5">
        <v>201104.0</v>
      </c>
      <c r="B2449" s="4" t="s">
        <v>3225</v>
      </c>
      <c r="C2449" s="5">
        <v>2023.0</v>
      </c>
      <c r="D2449" s="5">
        <v>4143.0</v>
      </c>
      <c r="E2449" s="5">
        <v>218.0</v>
      </c>
    </row>
    <row r="2450">
      <c r="A2450" s="5">
        <v>201131.0</v>
      </c>
      <c r="B2450" s="4" t="s">
        <v>3226</v>
      </c>
      <c r="C2450" s="5">
        <v>2023.0</v>
      </c>
      <c r="D2450" s="5">
        <v>161.0</v>
      </c>
      <c r="E2450" s="5">
        <v>13.0</v>
      </c>
    </row>
    <row r="2451">
      <c r="A2451" s="5">
        <v>201140.0</v>
      </c>
      <c r="B2451" s="4" t="s">
        <v>3227</v>
      </c>
      <c r="C2451" s="5">
        <v>2023.0</v>
      </c>
      <c r="D2451" s="5">
        <v>166.0</v>
      </c>
      <c r="E2451" s="5">
        <v>17.0</v>
      </c>
    </row>
    <row r="2452">
      <c r="A2452" s="5">
        <v>201159.0</v>
      </c>
      <c r="B2452" s="4" t="s">
        <v>3228</v>
      </c>
      <c r="C2452" s="5">
        <v>2023.0</v>
      </c>
      <c r="D2452" s="5">
        <v>234.0</v>
      </c>
      <c r="E2452" s="5">
        <v>0.0</v>
      </c>
    </row>
    <row r="2453">
      <c r="A2453" s="5">
        <v>201177.0</v>
      </c>
      <c r="B2453" s="4" t="s">
        <v>3229</v>
      </c>
      <c r="C2453" s="5">
        <v>2023.0</v>
      </c>
      <c r="D2453" s="5">
        <v>241.0</v>
      </c>
      <c r="E2453" s="5">
        <v>22.0</v>
      </c>
    </row>
    <row r="2454">
      <c r="A2454" s="5">
        <v>201195.0</v>
      </c>
      <c r="B2454" s="4" t="s">
        <v>3230</v>
      </c>
      <c r="C2454" s="5">
        <v>2023.0</v>
      </c>
      <c r="D2454" s="5">
        <v>3308.0</v>
      </c>
      <c r="E2454" s="5">
        <v>335.0</v>
      </c>
    </row>
    <row r="2455">
      <c r="A2455" s="5">
        <v>201283.0</v>
      </c>
      <c r="B2455" s="4" t="s">
        <v>3231</v>
      </c>
      <c r="C2455" s="5">
        <v>2023.0</v>
      </c>
      <c r="D2455" s="5">
        <v>833.0</v>
      </c>
      <c r="E2455" s="5">
        <v>43.0</v>
      </c>
    </row>
    <row r="2456">
      <c r="A2456" s="5">
        <v>201371.0</v>
      </c>
      <c r="B2456" s="4" t="s">
        <v>3232</v>
      </c>
      <c r="C2456" s="5">
        <v>2023.0</v>
      </c>
      <c r="D2456" s="5">
        <v>678.0</v>
      </c>
      <c r="E2456" s="5">
        <v>57.0</v>
      </c>
    </row>
    <row r="2457">
      <c r="A2457" s="5">
        <v>201432.0</v>
      </c>
      <c r="B2457" s="4" t="s">
        <v>3233</v>
      </c>
      <c r="C2457" s="5">
        <v>2023.0</v>
      </c>
      <c r="D2457" s="5">
        <v>1928.0</v>
      </c>
      <c r="E2457" s="5">
        <v>77.0</v>
      </c>
    </row>
    <row r="2458">
      <c r="A2458" s="5">
        <v>201441.0</v>
      </c>
      <c r="B2458" s="4" t="s">
        <v>3234</v>
      </c>
      <c r="C2458" s="5">
        <v>2023.0</v>
      </c>
      <c r="D2458" s="5">
        <v>17027.0</v>
      </c>
      <c r="E2458" s="5">
        <v>860.0</v>
      </c>
    </row>
    <row r="2459">
      <c r="A2459" s="5">
        <v>201469.0</v>
      </c>
      <c r="B2459" s="4" t="s">
        <v>3235</v>
      </c>
      <c r="C2459" s="5">
        <v>2023.0</v>
      </c>
      <c r="D2459" s="5">
        <v>522.0</v>
      </c>
      <c r="E2459" s="5">
        <v>56.0</v>
      </c>
    </row>
    <row r="2460">
      <c r="A2460" s="5">
        <v>201478.0</v>
      </c>
      <c r="B2460" s="4" t="s">
        <v>3236</v>
      </c>
      <c r="C2460" s="5">
        <v>2023.0</v>
      </c>
      <c r="D2460" s="5">
        <v>163.0</v>
      </c>
      <c r="E2460" s="5">
        <v>16.0</v>
      </c>
    </row>
    <row r="2461">
      <c r="A2461" s="5">
        <v>201496.0</v>
      </c>
      <c r="B2461" s="4" t="s">
        <v>3237</v>
      </c>
      <c r="C2461" s="5">
        <v>2023.0</v>
      </c>
      <c r="D2461" s="5">
        <v>483.0</v>
      </c>
      <c r="E2461" s="5">
        <v>26.0</v>
      </c>
    </row>
    <row r="2462">
      <c r="A2462" s="5">
        <v>201539.0</v>
      </c>
      <c r="B2462" s="4" t="s">
        <v>3238</v>
      </c>
      <c r="C2462" s="5">
        <v>2023.0</v>
      </c>
      <c r="D2462" s="5">
        <v>87.0</v>
      </c>
      <c r="E2462" s="5">
        <v>16.0</v>
      </c>
    </row>
    <row r="2463">
      <c r="A2463" s="5">
        <v>201548.0</v>
      </c>
      <c r="B2463" s="4" t="s">
        <v>496</v>
      </c>
      <c r="C2463" s="5">
        <v>2023.0</v>
      </c>
      <c r="D2463" s="5">
        <v>2388.0</v>
      </c>
      <c r="E2463" s="5">
        <v>211.0</v>
      </c>
    </row>
    <row r="2464">
      <c r="A2464" s="5">
        <v>201645.0</v>
      </c>
      <c r="B2464" s="4" t="s">
        <v>3239</v>
      </c>
      <c r="C2464" s="5">
        <v>2023.0</v>
      </c>
      <c r="D2464" s="5">
        <v>12266.0</v>
      </c>
      <c r="E2464" s="5">
        <v>1315.0</v>
      </c>
    </row>
    <row r="2465">
      <c r="A2465" s="5">
        <v>201654.0</v>
      </c>
      <c r="B2465" s="4" t="s">
        <v>3240</v>
      </c>
      <c r="C2465" s="5">
        <v>2023.0</v>
      </c>
      <c r="D2465" s="5">
        <v>5374.0</v>
      </c>
      <c r="E2465" s="5">
        <v>306.0</v>
      </c>
    </row>
    <row r="2466">
      <c r="A2466" s="5">
        <v>201672.0</v>
      </c>
      <c r="B2466" s="4" t="s">
        <v>3241</v>
      </c>
      <c r="C2466" s="5">
        <v>2023.0</v>
      </c>
      <c r="D2466" s="5">
        <v>2890.0</v>
      </c>
      <c r="E2466" s="5">
        <v>82.0</v>
      </c>
    </row>
    <row r="2467">
      <c r="A2467" s="5">
        <v>201681.0</v>
      </c>
      <c r="B2467" s="4" t="s">
        <v>3242</v>
      </c>
      <c r="C2467" s="5">
        <v>2023.0</v>
      </c>
      <c r="D2467" s="5">
        <v>56.0</v>
      </c>
      <c r="E2467" s="5">
        <v>7.0</v>
      </c>
    </row>
    <row r="2468">
      <c r="A2468" s="5">
        <v>201690.0</v>
      </c>
      <c r="B2468" s="4" t="s">
        <v>3243</v>
      </c>
      <c r="C2468" s="5">
        <v>2023.0</v>
      </c>
      <c r="D2468" s="5">
        <v>3454.0</v>
      </c>
      <c r="E2468" s="5">
        <v>159.0</v>
      </c>
    </row>
    <row r="2469">
      <c r="A2469" s="5">
        <v>201751.0</v>
      </c>
      <c r="B2469" s="4" t="s">
        <v>3244</v>
      </c>
      <c r="C2469" s="5">
        <v>2023.0</v>
      </c>
      <c r="D2469" s="4"/>
      <c r="E2469" s="4"/>
    </row>
    <row r="2470">
      <c r="A2470" s="5">
        <v>201803.0</v>
      </c>
      <c r="B2470" s="4" t="s">
        <v>3245</v>
      </c>
      <c r="C2470" s="5">
        <v>2023.0</v>
      </c>
      <c r="D2470" s="5">
        <v>73.0</v>
      </c>
      <c r="E2470" s="5">
        <v>7.0</v>
      </c>
    </row>
    <row r="2471">
      <c r="A2471" s="5">
        <v>201821.0</v>
      </c>
      <c r="B2471" s="4" t="s">
        <v>3246</v>
      </c>
      <c r="C2471" s="5">
        <v>2023.0</v>
      </c>
      <c r="D2471" s="5">
        <v>765.0</v>
      </c>
      <c r="E2471" s="5">
        <v>51.0</v>
      </c>
    </row>
    <row r="2472">
      <c r="A2472" s="5">
        <v>201867.0</v>
      </c>
      <c r="B2472" s="4" t="s">
        <v>3247</v>
      </c>
      <c r="C2472" s="5">
        <v>2023.0</v>
      </c>
      <c r="D2472" s="5">
        <v>104.0</v>
      </c>
      <c r="E2472" s="5">
        <v>8.0</v>
      </c>
    </row>
    <row r="2473">
      <c r="A2473" s="5">
        <v>201885.0</v>
      </c>
      <c r="B2473" s="4" t="s">
        <v>3248</v>
      </c>
      <c r="C2473" s="5">
        <v>2023.0</v>
      </c>
      <c r="D2473" s="5">
        <v>43338.0</v>
      </c>
      <c r="E2473" s="5">
        <v>2684.0</v>
      </c>
    </row>
    <row r="2474">
      <c r="A2474" s="5">
        <v>201928.0</v>
      </c>
      <c r="B2474" s="4" t="s">
        <v>3249</v>
      </c>
      <c r="C2474" s="5">
        <v>2023.0</v>
      </c>
      <c r="D2474" s="5">
        <v>8681.0</v>
      </c>
      <c r="E2474" s="5">
        <v>480.0</v>
      </c>
    </row>
    <row r="2475">
      <c r="A2475" s="5">
        <v>201946.0</v>
      </c>
      <c r="B2475" s="4" t="s">
        <v>3250</v>
      </c>
      <c r="C2475" s="5">
        <v>2023.0</v>
      </c>
      <c r="D2475" s="5">
        <v>8324.0</v>
      </c>
      <c r="E2475" s="5">
        <v>167.0</v>
      </c>
    </row>
    <row r="2476">
      <c r="A2476" s="5">
        <v>201955.0</v>
      </c>
      <c r="B2476" s="4" t="s">
        <v>3251</v>
      </c>
      <c r="C2476" s="5">
        <v>2023.0</v>
      </c>
      <c r="D2476" s="5">
        <v>7166.0</v>
      </c>
      <c r="E2476" s="5">
        <v>234.0</v>
      </c>
    </row>
    <row r="2477">
      <c r="A2477" s="5">
        <v>201964.0</v>
      </c>
      <c r="B2477" s="4" t="s">
        <v>3252</v>
      </c>
      <c r="C2477" s="5">
        <v>2023.0</v>
      </c>
      <c r="D2477" s="5">
        <v>1483.0</v>
      </c>
      <c r="E2477" s="5">
        <v>78.0</v>
      </c>
    </row>
    <row r="2478">
      <c r="A2478" s="5">
        <v>201973.0</v>
      </c>
      <c r="B2478" s="4" t="s">
        <v>3253</v>
      </c>
      <c r="C2478" s="5">
        <v>2023.0</v>
      </c>
      <c r="D2478" s="5">
        <v>4724.0</v>
      </c>
      <c r="E2478" s="5">
        <v>164.0</v>
      </c>
    </row>
    <row r="2479">
      <c r="A2479" s="5">
        <v>202046.0</v>
      </c>
      <c r="B2479" s="4" t="s">
        <v>401</v>
      </c>
      <c r="C2479" s="5">
        <v>2023.0</v>
      </c>
      <c r="D2479" s="5">
        <v>566.0</v>
      </c>
      <c r="E2479" s="5">
        <v>70.0</v>
      </c>
    </row>
    <row r="2480">
      <c r="A2480" s="5">
        <v>202073.0</v>
      </c>
      <c r="B2480" s="4" t="s">
        <v>3254</v>
      </c>
      <c r="C2480" s="5">
        <v>2023.0</v>
      </c>
      <c r="D2480" s="5">
        <v>350.0</v>
      </c>
      <c r="E2480" s="5">
        <v>63.0</v>
      </c>
    </row>
    <row r="2481">
      <c r="A2481" s="5">
        <v>202134.0</v>
      </c>
      <c r="B2481" s="4" t="s">
        <v>3255</v>
      </c>
      <c r="C2481" s="5">
        <v>2023.0</v>
      </c>
      <c r="D2481" s="5">
        <v>14117.0</v>
      </c>
      <c r="E2481" s="5">
        <v>719.0</v>
      </c>
    </row>
    <row r="2482">
      <c r="A2482" s="5">
        <v>202152.0</v>
      </c>
      <c r="B2482" s="4" t="s">
        <v>3256</v>
      </c>
      <c r="C2482" s="5">
        <v>2023.0</v>
      </c>
      <c r="D2482" s="5">
        <v>114.0</v>
      </c>
      <c r="E2482" s="5">
        <v>13.0</v>
      </c>
    </row>
    <row r="2483">
      <c r="A2483" s="5">
        <v>202170.0</v>
      </c>
      <c r="B2483" s="4" t="s">
        <v>200</v>
      </c>
      <c r="C2483" s="5">
        <v>2023.0</v>
      </c>
      <c r="D2483" s="5">
        <v>918.0</v>
      </c>
      <c r="E2483" s="5">
        <v>98.0</v>
      </c>
    </row>
    <row r="2484">
      <c r="A2484" s="5">
        <v>202222.0</v>
      </c>
      <c r="B2484" s="4" t="s">
        <v>3257</v>
      </c>
      <c r="C2484" s="5">
        <v>2023.0</v>
      </c>
      <c r="D2484" s="5">
        <v>26663.0</v>
      </c>
      <c r="E2484" s="5">
        <v>662.0</v>
      </c>
    </row>
    <row r="2485">
      <c r="A2485" s="5">
        <v>202356.0</v>
      </c>
      <c r="B2485" s="4" t="s">
        <v>3258</v>
      </c>
      <c r="C2485" s="5">
        <v>2023.0</v>
      </c>
      <c r="D2485" s="5">
        <v>17407.0</v>
      </c>
      <c r="E2485" s="5">
        <v>701.0</v>
      </c>
    </row>
    <row r="2486">
      <c r="A2486" s="5">
        <v>202435.0</v>
      </c>
      <c r="B2486" s="4" t="s">
        <v>2998</v>
      </c>
      <c r="C2486" s="5">
        <v>2023.0</v>
      </c>
      <c r="D2486" s="5">
        <v>95.0</v>
      </c>
      <c r="E2486" s="5">
        <v>11.0</v>
      </c>
    </row>
    <row r="2487">
      <c r="A2487" s="5">
        <v>202453.0</v>
      </c>
      <c r="B2487" s="4" t="s">
        <v>3259</v>
      </c>
      <c r="C2487" s="5">
        <v>2023.0</v>
      </c>
      <c r="D2487" s="5">
        <v>60.0</v>
      </c>
      <c r="E2487" s="5">
        <v>3.0</v>
      </c>
    </row>
    <row r="2488">
      <c r="A2488" s="5">
        <v>202480.0</v>
      </c>
      <c r="B2488" s="4" t="s">
        <v>918</v>
      </c>
      <c r="C2488" s="5">
        <v>2023.0</v>
      </c>
      <c r="D2488" s="5">
        <v>11304.0</v>
      </c>
      <c r="E2488" s="5">
        <v>791.0</v>
      </c>
    </row>
    <row r="2489">
      <c r="A2489" s="5">
        <v>202514.0</v>
      </c>
      <c r="B2489" s="4" t="s">
        <v>3260</v>
      </c>
      <c r="C2489" s="5">
        <v>2023.0</v>
      </c>
      <c r="D2489" s="5">
        <v>511.0</v>
      </c>
      <c r="E2489" s="5">
        <v>46.0</v>
      </c>
    </row>
    <row r="2490">
      <c r="A2490" s="5">
        <v>202523.0</v>
      </c>
      <c r="B2490" s="4" t="s">
        <v>1007</v>
      </c>
      <c r="C2490" s="5">
        <v>2023.0</v>
      </c>
      <c r="D2490" s="5">
        <v>2405.0</v>
      </c>
      <c r="E2490" s="5">
        <v>256.0</v>
      </c>
    </row>
    <row r="2491">
      <c r="A2491" s="5">
        <v>202648.0</v>
      </c>
      <c r="B2491" s="4" t="s">
        <v>3261</v>
      </c>
      <c r="C2491" s="5">
        <v>2023.0</v>
      </c>
      <c r="D2491" s="5">
        <v>4548.0</v>
      </c>
      <c r="E2491" s="5">
        <v>97.0</v>
      </c>
    </row>
    <row r="2492">
      <c r="A2492" s="5">
        <v>202657.0</v>
      </c>
      <c r="B2492" s="4" t="s">
        <v>3262</v>
      </c>
      <c r="C2492" s="5">
        <v>2023.0</v>
      </c>
      <c r="D2492" s="5">
        <v>375.0</v>
      </c>
      <c r="E2492" s="5">
        <v>23.0</v>
      </c>
    </row>
    <row r="2493">
      <c r="A2493" s="5">
        <v>202763.0</v>
      </c>
      <c r="B2493" s="4" t="s">
        <v>3263</v>
      </c>
      <c r="C2493" s="5">
        <v>2023.0</v>
      </c>
      <c r="D2493" s="5">
        <v>5057.0</v>
      </c>
      <c r="E2493" s="5">
        <v>274.0</v>
      </c>
    </row>
    <row r="2494">
      <c r="A2494" s="5">
        <v>202806.0</v>
      </c>
      <c r="B2494" s="4" t="s">
        <v>3264</v>
      </c>
      <c r="C2494" s="5">
        <v>2023.0</v>
      </c>
      <c r="D2494" s="5">
        <v>8697.0</v>
      </c>
      <c r="E2494" s="5">
        <v>391.0</v>
      </c>
    </row>
    <row r="2495">
      <c r="A2495" s="5">
        <v>202888.0</v>
      </c>
      <c r="B2495" s="4" t="s">
        <v>3265</v>
      </c>
      <c r="C2495" s="5">
        <v>2023.0</v>
      </c>
      <c r="D2495" s="5">
        <v>59.0</v>
      </c>
      <c r="E2495" s="5">
        <v>4.0</v>
      </c>
    </row>
    <row r="2496">
      <c r="A2496" s="5">
        <v>202903.0</v>
      </c>
      <c r="B2496" s="4" t="s">
        <v>3266</v>
      </c>
      <c r="C2496" s="5">
        <v>2023.0</v>
      </c>
      <c r="D2496" s="5">
        <v>443.0</v>
      </c>
      <c r="E2496" s="5">
        <v>29.0</v>
      </c>
    </row>
    <row r="2497">
      <c r="A2497" s="5">
        <v>202912.0</v>
      </c>
      <c r="B2497" s="4" t="s">
        <v>3267</v>
      </c>
      <c r="C2497" s="5">
        <v>2023.0</v>
      </c>
      <c r="D2497" s="5">
        <v>457.0</v>
      </c>
      <c r="E2497" s="5">
        <v>29.0</v>
      </c>
    </row>
    <row r="2498">
      <c r="A2498" s="5">
        <v>202949.0</v>
      </c>
      <c r="B2498" s="4" t="s">
        <v>3268</v>
      </c>
      <c r="C2498" s="5">
        <v>2023.0</v>
      </c>
      <c r="D2498" s="5">
        <v>138.0</v>
      </c>
      <c r="E2498" s="5">
        <v>7.0</v>
      </c>
    </row>
    <row r="2499">
      <c r="A2499" s="5">
        <v>202985.0</v>
      </c>
      <c r="B2499" s="4" t="s">
        <v>3269</v>
      </c>
      <c r="C2499" s="5">
        <v>2023.0</v>
      </c>
      <c r="D2499" s="5">
        <v>30.0</v>
      </c>
      <c r="E2499" s="5">
        <v>4.0</v>
      </c>
    </row>
    <row r="2500">
      <c r="A2500" s="5">
        <v>203030.0</v>
      </c>
      <c r="B2500" s="4" t="s">
        <v>3270</v>
      </c>
      <c r="C2500" s="5">
        <v>2023.0</v>
      </c>
      <c r="D2500" s="5">
        <v>37.0</v>
      </c>
      <c r="E2500" s="5">
        <v>7.0</v>
      </c>
    </row>
    <row r="2501">
      <c r="A2501" s="5">
        <v>203067.0</v>
      </c>
      <c r="B2501" s="4" t="s">
        <v>3271</v>
      </c>
      <c r="C2501" s="5">
        <v>2023.0</v>
      </c>
      <c r="D2501" s="5">
        <v>266.0</v>
      </c>
      <c r="E2501" s="5">
        <v>55.0</v>
      </c>
    </row>
    <row r="2502">
      <c r="A2502" s="5">
        <v>203085.0</v>
      </c>
      <c r="B2502" s="4" t="s">
        <v>444</v>
      </c>
      <c r="C2502" s="5">
        <v>2023.0</v>
      </c>
      <c r="D2502" s="5">
        <v>1059.0</v>
      </c>
      <c r="E2502" s="5">
        <v>68.0</v>
      </c>
    </row>
    <row r="2503">
      <c r="A2503" s="5">
        <v>203128.0</v>
      </c>
      <c r="B2503" s="4" t="s">
        <v>99</v>
      </c>
      <c r="C2503" s="5">
        <v>2023.0</v>
      </c>
      <c r="D2503" s="5">
        <v>1011.0</v>
      </c>
      <c r="E2503" s="5">
        <v>76.0</v>
      </c>
    </row>
    <row r="2504">
      <c r="A2504" s="5">
        <v>203146.0</v>
      </c>
      <c r="B2504" s="4" t="s">
        <v>3272</v>
      </c>
      <c r="C2504" s="5">
        <v>2023.0</v>
      </c>
      <c r="D2504" s="5">
        <v>327.0</v>
      </c>
      <c r="E2504" s="5">
        <v>28.0</v>
      </c>
    </row>
    <row r="2505">
      <c r="A2505" s="5">
        <v>203155.0</v>
      </c>
      <c r="B2505" s="4" t="s">
        <v>3273</v>
      </c>
      <c r="C2505" s="5">
        <v>2023.0</v>
      </c>
      <c r="D2505" s="5">
        <v>1846.0</v>
      </c>
      <c r="E2505" s="5">
        <v>104.0</v>
      </c>
    </row>
    <row r="2506">
      <c r="A2506" s="5">
        <v>203234.0</v>
      </c>
      <c r="B2506" s="4" t="s">
        <v>3274</v>
      </c>
      <c r="C2506" s="5">
        <v>2023.0</v>
      </c>
      <c r="D2506" s="5">
        <v>91.0</v>
      </c>
      <c r="E2506" s="5">
        <v>3.0</v>
      </c>
    </row>
    <row r="2507">
      <c r="A2507" s="5">
        <v>203289.0</v>
      </c>
      <c r="B2507" s="4" t="s">
        <v>3275</v>
      </c>
      <c r="C2507" s="5">
        <v>2023.0</v>
      </c>
      <c r="D2507" s="5">
        <v>44.0</v>
      </c>
      <c r="E2507" s="5">
        <v>6.0</v>
      </c>
    </row>
    <row r="2508">
      <c r="A2508" s="5">
        <v>203331.0</v>
      </c>
      <c r="B2508" s="4" t="s">
        <v>3276</v>
      </c>
      <c r="C2508" s="5">
        <v>2023.0</v>
      </c>
      <c r="D2508" s="5">
        <v>15493.0</v>
      </c>
      <c r="E2508" s="5">
        <v>448.0</v>
      </c>
    </row>
    <row r="2509">
      <c r="A2509" s="5">
        <v>203368.0</v>
      </c>
      <c r="B2509" s="4" t="s">
        <v>3277</v>
      </c>
      <c r="C2509" s="5">
        <v>2023.0</v>
      </c>
      <c r="D2509" s="5">
        <v>2773.0</v>
      </c>
      <c r="E2509" s="5">
        <v>194.0</v>
      </c>
    </row>
    <row r="2510">
      <c r="A2510" s="5">
        <v>203386.0</v>
      </c>
      <c r="B2510" s="4" t="s">
        <v>3278</v>
      </c>
      <c r="C2510" s="5">
        <v>2023.0</v>
      </c>
      <c r="D2510" s="5">
        <v>3091.0</v>
      </c>
      <c r="E2510" s="5">
        <v>149.0</v>
      </c>
    </row>
    <row r="2511">
      <c r="A2511" s="5">
        <v>203438.0</v>
      </c>
      <c r="B2511" s="4" t="s">
        <v>3279</v>
      </c>
      <c r="C2511" s="5">
        <v>2023.0</v>
      </c>
      <c r="D2511" s="5">
        <v>93.0</v>
      </c>
      <c r="E2511" s="5">
        <v>8.0</v>
      </c>
    </row>
    <row r="2512">
      <c r="A2512" s="5">
        <v>203447.0</v>
      </c>
      <c r="B2512" s="4" t="s">
        <v>3280</v>
      </c>
      <c r="C2512" s="5">
        <v>2023.0</v>
      </c>
      <c r="D2512" s="5">
        <v>1762.0</v>
      </c>
      <c r="E2512" s="5">
        <v>52.0</v>
      </c>
    </row>
    <row r="2513">
      <c r="A2513" s="5">
        <v>203456.0</v>
      </c>
      <c r="B2513" s="4" t="s">
        <v>3281</v>
      </c>
      <c r="C2513" s="5">
        <v>2023.0</v>
      </c>
      <c r="D2513" s="5">
        <v>1056.0</v>
      </c>
      <c r="E2513" s="5">
        <v>21.0</v>
      </c>
    </row>
    <row r="2514">
      <c r="A2514" s="5">
        <v>203465.0</v>
      </c>
      <c r="B2514" s="4" t="s">
        <v>3282</v>
      </c>
      <c r="C2514" s="5">
        <v>2023.0</v>
      </c>
      <c r="D2514" s="5">
        <v>3433.0</v>
      </c>
      <c r="E2514" s="5">
        <v>119.0</v>
      </c>
    </row>
    <row r="2515">
      <c r="A2515" s="5">
        <v>203474.0</v>
      </c>
      <c r="B2515" s="4" t="s">
        <v>3283</v>
      </c>
      <c r="C2515" s="5">
        <v>2023.0</v>
      </c>
      <c r="D2515" s="5">
        <v>2029.0</v>
      </c>
      <c r="E2515" s="5">
        <v>47.0</v>
      </c>
    </row>
    <row r="2516">
      <c r="A2516" s="5">
        <v>203483.0</v>
      </c>
      <c r="B2516" s="4" t="s">
        <v>3284</v>
      </c>
      <c r="C2516" s="5">
        <v>2023.0</v>
      </c>
      <c r="D2516" s="5">
        <v>1885.0</v>
      </c>
      <c r="E2516" s="5">
        <v>71.0</v>
      </c>
    </row>
    <row r="2517">
      <c r="A2517" s="5">
        <v>203492.0</v>
      </c>
      <c r="B2517" s="4" t="s">
        <v>3285</v>
      </c>
      <c r="C2517" s="5">
        <v>2023.0</v>
      </c>
      <c r="D2517" s="5">
        <v>1463.0</v>
      </c>
      <c r="E2517" s="5">
        <v>43.0</v>
      </c>
    </row>
    <row r="2518">
      <c r="A2518" s="5">
        <v>203517.0</v>
      </c>
      <c r="B2518" s="4" t="s">
        <v>3286</v>
      </c>
      <c r="C2518" s="5">
        <v>2023.0</v>
      </c>
      <c r="D2518" s="5">
        <v>26106.0</v>
      </c>
      <c r="E2518" s="5">
        <v>1189.0</v>
      </c>
    </row>
    <row r="2519">
      <c r="A2519" s="5">
        <v>203526.0</v>
      </c>
      <c r="B2519" s="4" t="s">
        <v>3287</v>
      </c>
      <c r="C2519" s="5">
        <v>2023.0</v>
      </c>
      <c r="D2519" s="5">
        <v>2154.0</v>
      </c>
      <c r="E2519" s="5">
        <v>51.0</v>
      </c>
    </row>
    <row r="2520">
      <c r="A2520" s="5">
        <v>203535.0</v>
      </c>
      <c r="B2520" s="4" t="s">
        <v>523</v>
      </c>
      <c r="C2520" s="5">
        <v>2023.0</v>
      </c>
      <c r="D2520" s="5">
        <v>2184.0</v>
      </c>
      <c r="E2520" s="5">
        <v>222.0</v>
      </c>
    </row>
    <row r="2521">
      <c r="A2521" s="5">
        <v>203544.0</v>
      </c>
      <c r="B2521" s="4" t="s">
        <v>3288</v>
      </c>
      <c r="C2521" s="5">
        <v>2023.0</v>
      </c>
      <c r="D2521" s="5">
        <v>812.0</v>
      </c>
      <c r="E2521" s="5">
        <v>76.0</v>
      </c>
    </row>
    <row r="2522">
      <c r="A2522" s="5">
        <v>203580.0</v>
      </c>
      <c r="B2522" s="4" t="s">
        <v>3289</v>
      </c>
      <c r="C2522" s="5">
        <v>2023.0</v>
      </c>
      <c r="D2522" s="5">
        <v>942.0</v>
      </c>
      <c r="E2522" s="5">
        <v>71.0</v>
      </c>
    </row>
    <row r="2523">
      <c r="A2523" s="5">
        <v>203599.0</v>
      </c>
      <c r="B2523" s="4" t="s">
        <v>3290</v>
      </c>
      <c r="C2523" s="5">
        <v>2023.0</v>
      </c>
      <c r="D2523" s="5">
        <v>4654.0</v>
      </c>
      <c r="E2523" s="5">
        <v>214.0</v>
      </c>
    </row>
    <row r="2524">
      <c r="A2524" s="5">
        <v>203614.0</v>
      </c>
      <c r="B2524" s="4" t="s">
        <v>3291</v>
      </c>
      <c r="C2524" s="5">
        <v>2023.0</v>
      </c>
      <c r="D2524" s="5">
        <v>427.0</v>
      </c>
      <c r="E2524" s="5">
        <v>49.0</v>
      </c>
    </row>
    <row r="2525">
      <c r="A2525" s="5">
        <v>203678.0</v>
      </c>
      <c r="B2525" s="4" t="s">
        <v>3292</v>
      </c>
      <c r="C2525" s="5">
        <v>2023.0</v>
      </c>
      <c r="D2525" s="5">
        <v>3968.0</v>
      </c>
      <c r="E2525" s="5">
        <v>89.0</v>
      </c>
    </row>
    <row r="2526">
      <c r="A2526" s="5">
        <v>203720.0</v>
      </c>
      <c r="B2526" s="4" t="s">
        <v>3293</v>
      </c>
      <c r="C2526" s="5">
        <v>2023.0</v>
      </c>
      <c r="D2526" s="5">
        <v>165.0</v>
      </c>
      <c r="E2526" s="5">
        <v>11.0</v>
      </c>
    </row>
    <row r="2527">
      <c r="A2527" s="5">
        <v>203739.0</v>
      </c>
      <c r="B2527" s="4" t="s">
        <v>3294</v>
      </c>
      <c r="C2527" s="5">
        <v>2023.0</v>
      </c>
      <c r="D2527" s="5">
        <v>24.0</v>
      </c>
      <c r="E2527" s="5">
        <v>5.0</v>
      </c>
    </row>
    <row r="2528">
      <c r="A2528" s="5">
        <v>203748.0</v>
      </c>
      <c r="B2528" s="4" t="s">
        <v>3295</v>
      </c>
      <c r="C2528" s="5">
        <v>2023.0</v>
      </c>
      <c r="D2528" s="5">
        <v>9410.0</v>
      </c>
      <c r="E2528" s="5">
        <v>278.0</v>
      </c>
    </row>
    <row r="2529">
      <c r="A2529" s="5">
        <v>203757.0</v>
      </c>
      <c r="B2529" s="4" t="s">
        <v>3296</v>
      </c>
      <c r="C2529" s="5">
        <v>2023.0</v>
      </c>
      <c r="D2529" s="5">
        <v>1014.0</v>
      </c>
      <c r="E2529" s="5">
        <v>97.0</v>
      </c>
    </row>
    <row r="2530">
      <c r="A2530" s="5">
        <v>203775.0</v>
      </c>
      <c r="B2530" s="4" t="s">
        <v>3297</v>
      </c>
      <c r="C2530" s="5">
        <v>2023.0</v>
      </c>
      <c r="D2530" s="5">
        <v>1205.0</v>
      </c>
      <c r="E2530" s="5">
        <v>74.0</v>
      </c>
    </row>
    <row r="2531">
      <c r="A2531" s="5">
        <v>203845.0</v>
      </c>
      <c r="B2531" s="4" t="s">
        <v>3298</v>
      </c>
      <c r="C2531" s="5">
        <v>2023.0</v>
      </c>
      <c r="D2531" s="5">
        <v>1171.0</v>
      </c>
      <c r="E2531" s="5">
        <v>107.0</v>
      </c>
    </row>
    <row r="2532">
      <c r="A2532" s="5">
        <v>203881.0</v>
      </c>
      <c r="B2532" s="4" t="s">
        <v>3299</v>
      </c>
      <c r="C2532" s="5">
        <v>2023.0</v>
      </c>
      <c r="D2532" s="5">
        <v>3008.0</v>
      </c>
      <c r="E2532" s="5">
        <v>81.0</v>
      </c>
    </row>
    <row r="2533">
      <c r="A2533" s="5">
        <v>203942.0</v>
      </c>
      <c r="B2533" s="4" t="s">
        <v>3300</v>
      </c>
      <c r="C2533" s="5">
        <v>2023.0</v>
      </c>
      <c r="D2533" s="5">
        <v>52.0</v>
      </c>
      <c r="E2533" s="5">
        <v>7.0</v>
      </c>
    </row>
    <row r="2534">
      <c r="A2534" s="5">
        <v>203960.0</v>
      </c>
      <c r="B2534" s="4" t="s">
        <v>3301</v>
      </c>
      <c r="C2534" s="5">
        <v>2023.0</v>
      </c>
      <c r="D2534" s="5">
        <v>1150.0</v>
      </c>
      <c r="E2534" s="5">
        <v>82.0</v>
      </c>
    </row>
    <row r="2535">
      <c r="A2535" s="5">
        <v>203997.0</v>
      </c>
      <c r="B2535" s="4" t="s">
        <v>3302</v>
      </c>
      <c r="C2535" s="5">
        <v>2023.0</v>
      </c>
      <c r="D2535" s="5">
        <v>172.0</v>
      </c>
      <c r="E2535" s="5">
        <v>16.0</v>
      </c>
    </row>
    <row r="2536">
      <c r="A2536" s="5">
        <v>204006.0</v>
      </c>
      <c r="B2536" s="4" t="s">
        <v>3303</v>
      </c>
      <c r="C2536" s="5">
        <v>2023.0</v>
      </c>
      <c r="D2536" s="5">
        <v>2374.0</v>
      </c>
      <c r="E2536" s="5">
        <v>153.0</v>
      </c>
    </row>
    <row r="2537">
      <c r="A2537" s="5">
        <v>204015.0</v>
      </c>
      <c r="B2537" s="4" t="s">
        <v>3304</v>
      </c>
      <c r="C2537" s="5">
        <v>2023.0</v>
      </c>
      <c r="D2537" s="5">
        <v>1213.0</v>
      </c>
      <c r="E2537" s="5">
        <v>51.0</v>
      </c>
    </row>
    <row r="2538">
      <c r="A2538" s="5">
        <v>204024.0</v>
      </c>
      <c r="B2538" s="4" t="s">
        <v>3305</v>
      </c>
      <c r="C2538" s="5">
        <v>2023.0</v>
      </c>
      <c r="D2538" s="5">
        <v>18618.0</v>
      </c>
      <c r="E2538" s="5">
        <v>953.0</v>
      </c>
    </row>
    <row r="2539">
      <c r="A2539" s="5">
        <v>204121.0</v>
      </c>
      <c r="B2539" s="4" t="s">
        <v>3306</v>
      </c>
      <c r="C2539" s="5">
        <v>2023.0</v>
      </c>
      <c r="D2539" s="5">
        <v>76.0</v>
      </c>
      <c r="E2539" s="5">
        <v>4.0</v>
      </c>
    </row>
    <row r="2540">
      <c r="A2540" s="5">
        <v>204158.0</v>
      </c>
      <c r="B2540" s="4" t="s">
        <v>3307</v>
      </c>
      <c r="C2540" s="5">
        <v>2023.0</v>
      </c>
      <c r="D2540" s="5">
        <v>84.0</v>
      </c>
      <c r="E2540" s="5">
        <v>33.0</v>
      </c>
    </row>
    <row r="2541">
      <c r="A2541" s="5">
        <v>204176.0</v>
      </c>
      <c r="B2541" s="4" t="s">
        <v>3308</v>
      </c>
      <c r="C2541" s="5">
        <v>2023.0</v>
      </c>
      <c r="D2541" s="5">
        <v>712.0</v>
      </c>
      <c r="E2541" s="5">
        <v>60.0</v>
      </c>
    </row>
    <row r="2542">
      <c r="A2542" s="5">
        <v>204185.0</v>
      </c>
      <c r="B2542" s="4" t="s">
        <v>3309</v>
      </c>
      <c r="C2542" s="5">
        <v>2023.0</v>
      </c>
      <c r="D2542" s="5">
        <v>2169.0</v>
      </c>
      <c r="E2542" s="5">
        <v>161.0</v>
      </c>
    </row>
    <row r="2543">
      <c r="A2543" s="5">
        <v>204194.0</v>
      </c>
      <c r="B2543" s="4" t="s">
        <v>3310</v>
      </c>
      <c r="C2543" s="5">
        <v>2023.0</v>
      </c>
      <c r="D2543" s="5">
        <v>1845.0</v>
      </c>
      <c r="E2543" s="5">
        <v>161.0</v>
      </c>
    </row>
    <row r="2544">
      <c r="A2544" s="5">
        <v>204200.0</v>
      </c>
      <c r="B2544" s="4" t="s">
        <v>3311</v>
      </c>
      <c r="C2544" s="5">
        <v>2023.0</v>
      </c>
      <c r="D2544" s="5">
        <v>2083.0</v>
      </c>
      <c r="E2544" s="5">
        <v>175.0</v>
      </c>
    </row>
    <row r="2545">
      <c r="A2545" s="5">
        <v>204255.0</v>
      </c>
      <c r="B2545" s="4" t="s">
        <v>3312</v>
      </c>
      <c r="C2545" s="5">
        <v>2023.0</v>
      </c>
      <c r="D2545" s="5">
        <v>1619.0</v>
      </c>
      <c r="E2545" s="5">
        <v>62.0</v>
      </c>
    </row>
    <row r="2546">
      <c r="A2546" s="5">
        <v>204264.0</v>
      </c>
      <c r="B2546" s="4" t="s">
        <v>393</v>
      </c>
      <c r="C2546" s="5">
        <v>2023.0</v>
      </c>
      <c r="D2546" s="5">
        <v>2108.0</v>
      </c>
      <c r="E2546" s="5">
        <v>122.0</v>
      </c>
    </row>
    <row r="2547">
      <c r="A2547" s="5">
        <v>204334.0</v>
      </c>
      <c r="B2547" s="4" t="s">
        <v>3313</v>
      </c>
      <c r="C2547" s="5">
        <v>2023.0</v>
      </c>
      <c r="D2547" s="5">
        <v>149.0</v>
      </c>
      <c r="E2547" s="5">
        <v>7.0</v>
      </c>
    </row>
    <row r="2548">
      <c r="A2548" s="5">
        <v>204422.0</v>
      </c>
      <c r="B2548" s="4" t="s">
        <v>3314</v>
      </c>
      <c r="C2548" s="5">
        <v>2023.0</v>
      </c>
      <c r="D2548" s="5">
        <v>2451.0</v>
      </c>
      <c r="E2548" s="5">
        <v>73.0</v>
      </c>
    </row>
    <row r="2549">
      <c r="A2549" s="5">
        <v>204431.0</v>
      </c>
      <c r="B2549" s="4" t="s">
        <v>3315</v>
      </c>
      <c r="C2549" s="5">
        <v>2023.0</v>
      </c>
      <c r="D2549" s="5">
        <v>41.0</v>
      </c>
      <c r="E2549" s="5">
        <v>4.0</v>
      </c>
    </row>
    <row r="2550">
      <c r="A2550" s="5">
        <v>204440.0</v>
      </c>
      <c r="B2550" s="4" t="s">
        <v>3316</v>
      </c>
      <c r="C2550" s="5">
        <v>2023.0</v>
      </c>
      <c r="D2550" s="5">
        <v>4110.0</v>
      </c>
      <c r="E2550" s="5">
        <v>68.0</v>
      </c>
    </row>
    <row r="2551">
      <c r="A2551" s="5">
        <v>204459.0</v>
      </c>
      <c r="B2551" s="4" t="s">
        <v>3317</v>
      </c>
      <c r="C2551" s="5">
        <v>2023.0</v>
      </c>
      <c r="D2551" s="5">
        <v>33.0</v>
      </c>
      <c r="E2551" s="5">
        <v>2.0</v>
      </c>
    </row>
    <row r="2552">
      <c r="A2552" s="5">
        <v>204468.0</v>
      </c>
      <c r="B2552" s="4" t="s">
        <v>3318</v>
      </c>
      <c r="C2552" s="5">
        <v>2023.0</v>
      </c>
      <c r="D2552" s="5">
        <v>1446.0</v>
      </c>
      <c r="E2552" s="5">
        <v>79.0</v>
      </c>
    </row>
    <row r="2553">
      <c r="A2553" s="5">
        <v>204477.0</v>
      </c>
      <c r="B2553" s="4" t="s">
        <v>3319</v>
      </c>
      <c r="C2553" s="5">
        <v>2023.0</v>
      </c>
      <c r="D2553" s="5">
        <v>1021.0</v>
      </c>
      <c r="E2553" s="5">
        <v>80.0</v>
      </c>
    </row>
    <row r="2554">
      <c r="A2554" s="5">
        <v>204486.0</v>
      </c>
      <c r="B2554" s="4" t="s">
        <v>3320</v>
      </c>
      <c r="C2554" s="5">
        <v>2023.0</v>
      </c>
      <c r="D2554" s="5">
        <v>2606.0</v>
      </c>
      <c r="E2554" s="5">
        <v>101.0</v>
      </c>
    </row>
    <row r="2555">
      <c r="A2555" s="5">
        <v>204501.0</v>
      </c>
      <c r="B2555" s="4" t="s">
        <v>33</v>
      </c>
      <c r="C2555" s="5">
        <v>2023.0</v>
      </c>
      <c r="D2555" s="5">
        <v>2976.0</v>
      </c>
      <c r="E2555" s="5">
        <v>309.0</v>
      </c>
    </row>
    <row r="2556">
      <c r="A2556" s="5">
        <v>204608.0</v>
      </c>
      <c r="B2556" s="4" t="s">
        <v>3321</v>
      </c>
      <c r="C2556" s="5">
        <v>2023.0</v>
      </c>
      <c r="D2556" s="5">
        <v>331.0</v>
      </c>
      <c r="E2556" s="5">
        <v>31.0</v>
      </c>
    </row>
    <row r="2557">
      <c r="A2557" s="5">
        <v>204617.0</v>
      </c>
      <c r="B2557" s="4" t="s">
        <v>3322</v>
      </c>
      <c r="C2557" s="5">
        <v>2023.0</v>
      </c>
      <c r="D2557" s="5">
        <v>1258.0</v>
      </c>
      <c r="E2557" s="5">
        <v>83.0</v>
      </c>
    </row>
    <row r="2558">
      <c r="A2558" s="5">
        <v>204635.0</v>
      </c>
      <c r="B2558" s="4" t="s">
        <v>3323</v>
      </c>
      <c r="C2558" s="5">
        <v>2023.0</v>
      </c>
      <c r="D2558" s="5">
        <v>3042.0</v>
      </c>
      <c r="E2558" s="5">
        <v>226.0</v>
      </c>
    </row>
    <row r="2559">
      <c r="A2559" s="5">
        <v>204662.0</v>
      </c>
      <c r="B2559" s="4" t="s">
        <v>3324</v>
      </c>
      <c r="C2559" s="5">
        <v>2023.0</v>
      </c>
      <c r="D2559" s="5">
        <v>462.0</v>
      </c>
      <c r="E2559" s="5">
        <v>31.0</v>
      </c>
    </row>
    <row r="2560">
      <c r="A2560" s="5">
        <v>204671.0</v>
      </c>
      <c r="B2560" s="4" t="s">
        <v>3325</v>
      </c>
      <c r="C2560" s="5">
        <v>2023.0</v>
      </c>
      <c r="D2560" s="5">
        <v>740.0</v>
      </c>
      <c r="E2560" s="5">
        <v>40.0</v>
      </c>
    </row>
    <row r="2561">
      <c r="A2561" s="5">
        <v>204680.0</v>
      </c>
      <c r="B2561" s="4" t="s">
        <v>3326</v>
      </c>
      <c r="C2561" s="5">
        <v>2023.0</v>
      </c>
      <c r="D2561" s="5">
        <v>849.0</v>
      </c>
      <c r="E2561" s="5">
        <v>44.0</v>
      </c>
    </row>
    <row r="2562">
      <c r="A2562" s="5">
        <v>204699.0</v>
      </c>
      <c r="B2562" s="4" t="s">
        <v>3327</v>
      </c>
      <c r="C2562" s="5">
        <v>2023.0</v>
      </c>
      <c r="D2562" s="5">
        <v>886.0</v>
      </c>
      <c r="E2562" s="5">
        <v>54.0</v>
      </c>
    </row>
    <row r="2563">
      <c r="A2563" s="5">
        <v>204705.0</v>
      </c>
      <c r="B2563" s="4" t="s">
        <v>3328</v>
      </c>
      <c r="C2563" s="5">
        <v>2023.0</v>
      </c>
      <c r="D2563" s="5">
        <v>2422.0</v>
      </c>
      <c r="E2563" s="5">
        <v>78.0</v>
      </c>
    </row>
    <row r="2564">
      <c r="A2564" s="5">
        <v>204714.0</v>
      </c>
      <c r="B2564" s="4" t="s">
        <v>3329</v>
      </c>
      <c r="C2564" s="5">
        <v>2023.0</v>
      </c>
      <c r="D2564" s="5">
        <v>96.0</v>
      </c>
      <c r="E2564" s="5">
        <v>6.0</v>
      </c>
    </row>
    <row r="2565">
      <c r="A2565" s="5">
        <v>204723.0</v>
      </c>
      <c r="B2565" s="4" t="s">
        <v>3330</v>
      </c>
      <c r="C2565" s="5">
        <v>2023.0</v>
      </c>
      <c r="D2565" s="5">
        <v>323.0</v>
      </c>
      <c r="E2565" s="5">
        <v>5.0</v>
      </c>
    </row>
    <row r="2566">
      <c r="A2566" s="5">
        <v>204769.0</v>
      </c>
      <c r="B2566" s="4" t="s">
        <v>3331</v>
      </c>
      <c r="C2566" s="5">
        <v>2023.0</v>
      </c>
      <c r="D2566" s="5">
        <v>117.0</v>
      </c>
      <c r="E2566" s="5">
        <v>8.0</v>
      </c>
    </row>
    <row r="2567">
      <c r="A2567" s="5">
        <v>204778.0</v>
      </c>
      <c r="B2567" s="4" t="s">
        <v>3332</v>
      </c>
      <c r="C2567" s="5">
        <v>2023.0</v>
      </c>
      <c r="D2567" s="5">
        <v>50.0</v>
      </c>
      <c r="E2567" s="5">
        <v>4.0</v>
      </c>
    </row>
    <row r="2568">
      <c r="A2568" s="5">
        <v>204796.0</v>
      </c>
      <c r="B2568" s="4" t="s">
        <v>3333</v>
      </c>
      <c r="C2568" s="5">
        <v>2023.0</v>
      </c>
      <c r="D2568" s="5">
        <v>60046.0</v>
      </c>
      <c r="E2568" s="5">
        <v>5920.0</v>
      </c>
    </row>
    <row r="2569">
      <c r="A2569" s="5">
        <v>204802.0</v>
      </c>
      <c r="B2569" s="4" t="s">
        <v>3334</v>
      </c>
      <c r="C2569" s="5">
        <v>2023.0</v>
      </c>
      <c r="D2569" s="5">
        <v>1149.0</v>
      </c>
      <c r="E2569" s="5">
        <v>22.0</v>
      </c>
    </row>
    <row r="2570">
      <c r="A2570" s="5">
        <v>204820.0</v>
      </c>
      <c r="B2570" s="4" t="s">
        <v>3335</v>
      </c>
      <c r="C2570" s="5">
        <v>2023.0</v>
      </c>
      <c r="D2570" s="5">
        <v>1941.0</v>
      </c>
      <c r="E2570" s="5">
        <v>45.0</v>
      </c>
    </row>
    <row r="2571">
      <c r="A2571" s="5">
        <v>204839.0</v>
      </c>
      <c r="B2571" s="4" t="s">
        <v>3336</v>
      </c>
      <c r="C2571" s="5">
        <v>2023.0</v>
      </c>
      <c r="D2571" s="5">
        <v>1639.0</v>
      </c>
      <c r="E2571" s="5">
        <v>37.0</v>
      </c>
    </row>
    <row r="2572">
      <c r="A2572" s="5">
        <v>204848.0</v>
      </c>
      <c r="B2572" s="4" t="s">
        <v>3337</v>
      </c>
      <c r="C2572" s="5">
        <v>2023.0</v>
      </c>
      <c r="D2572" s="5">
        <v>1977.0</v>
      </c>
      <c r="E2572" s="5">
        <v>40.0</v>
      </c>
    </row>
    <row r="2573">
      <c r="A2573" s="5">
        <v>204857.0</v>
      </c>
      <c r="B2573" s="4" t="s">
        <v>3338</v>
      </c>
      <c r="C2573" s="5">
        <v>2023.0</v>
      </c>
      <c r="D2573" s="5">
        <v>24937.0</v>
      </c>
      <c r="E2573" s="5">
        <v>1048.0</v>
      </c>
    </row>
    <row r="2574">
      <c r="A2574" s="5">
        <v>204866.0</v>
      </c>
      <c r="B2574" s="4" t="s">
        <v>3339</v>
      </c>
      <c r="C2574" s="5">
        <v>2023.0</v>
      </c>
      <c r="D2574" s="5">
        <v>1799.0</v>
      </c>
      <c r="E2574" s="5">
        <v>42.0</v>
      </c>
    </row>
    <row r="2575">
      <c r="A2575" s="5">
        <v>204884.0</v>
      </c>
      <c r="B2575" s="4" t="s">
        <v>3340</v>
      </c>
      <c r="C2575" s="5">
        <v>2023.0</v>
      </c>
      <c r="D2575" s="5">
        <v>149.0</v>
      </c>
      <c r="E2575" s="5">
        <v>15.0</v>
      </c>
    </row>
    <row r="2576">
      <c r="A2576" s="5">
        <v>204893.0</v>
      </c>
      <c r="B2576" s="4" t="s">
        <v>3341</v>
      </c>
      <c r="C2576" s="5">
        <v>2023.0</v>
      </c>
      <c r="D2576" s="5">
        <v>25.0</v>
      </c>
      <c r="E2576" s="5">
        <v>7.0</v>
      </c>
    </row>
    <row r="2577">
      <c r="A2577" s="5">
        <v>204909.0</v>
      </c>
      <c r="B2577" s="4" t="s">
        <v>991</v>
      </c>
      <c r="C2577" s="5">
        <v>2023.0</v>
      </c>
      <c r="D2577" s="5">
        <v>1452.0</v>
      </c>
      <c r="E2577" s="5">
        <v>123.0</v>
      </c>
    </row>
    <row r="2578">
      <c r="A2578" s="5">
        <v>204936.0</v>
      </c>
      <c r="B2578" s="4" t="s">
        <v>187</v>
      </c>
      <c r="C2578" s="5">
        <v>2023.0</v>
      </c>
      <c r="D2578" s="5">
        <v>2357.0</v>
      </c>
      <c r="E2578" s="5">
        <v>184.0</v>
      </c>
    </row>
    <row r="2579">
      <c r="A2579" s="5">
        <v>204945.0</v>
      </c>
      <c r="B2579" s="4" t="s">
        <v>3342</v>
      </c>
      <c r="C2579" s="5">
        <v>2023.0</v>
      </c>
      <c r="D2579" s="5">
        <v>7762.0</v>
      </c>
      <c r="E2579" s="5">
        <v>246.0</v>
      </c>
    </row>
    <row r="2580">
      <c r="A2580" s="5">
        <v>204963.0</v>
      </c>
      <c r="B2580" s="4" t="s">
        <v>3343</v>
      </c>
      <c r="C2580" s="5">
        <v>2023.0</v>
      </c>
      <c r="D2580" s="5">
        <v>53.0</v>
      </c>
      <c r="E2580" s="5">
        <v>3.0</v>
      </c>
    </row>
    <row r="2581">
      <c r="A2581" s="5">
        <v>204981.0</v>
      </c>
      <c r="B2581" s="4" t="s">
        <v>3344</v>
      </c>
      <c r="C2581" s="5">
        <v>2023.0</v>
      </c>
      <c r="D2581" s="5">
        <v>90.0</v>
      </c>
      <c r="E2581" s="5">
        <v>15.0</v>
      </c>
    </row>
    <row r="2582">
      <c r="A2582" s="5">
        <v>204990.0</v>
      </c>
      <c r="B2582" s="4" t="s">
        <v>3345</v>
      </c>
      <c r="C2582" s="5">
        <v>2023.0</v>
      </c>
      <c r="D2582" s="5">
        <v>149.0</v>
      </c>
      <c r="E2582" s="5">
        <v>4.0</v>
      </c>
    </row>
    <row r="2583">
      <c r="A2583" s="5">
        <v>205027.0</v>
      </c>
      <c r="B2583" s="4" t="s">
        <v>3346</v>
      </c>
      <c r="C2583" s="5">
        <v>2023.0</v>
      </c>
      <c r="D2583" s="5">
        <v>73.0</v>
      </c>
      <c r="E2583" s="5">
        <v>24.0</v>
      </c>
    </row>
    <row r="2584">
      <c r="A2584" s="5">
        <v>205054.0</v>
      </c>
      <c r="B2584" s="4" t="s">
        <v>3347</v>
      </c>
      <c r="C2584" s="5">
        <v>2023.0</v>
      </c>
      <c r="D2584" s="5">
        <v>402.0</v>
      </c>
      <c r="E2584" s="5">
        <v>22.0</v>
      </c>
    </row>
    <row r="2585">
      <c r="A2585" s="5">
        <v>205090.0</v>
      </c>
      <c r="B2585" s="4" t="s">
        <v>3348</v>
      </c>
      <c r="C2585" s="5">
        <v>2023.0</v>
      </c>
      <c r="D2585" s="5">
        <v>71.0</v>
      </c>
      <c r="E2585" s="5">
        <v>9.0</v>
      </c>
    </row>
    <row r="2586">
      <c r="A2586" s="5">
        <v>205124.0</v>
      </c>
      <c r="B2586" s="4" t="s">
        <v>3349</v>
      </c>
      <c r="C2586" s="5">
        <v>2023.0</v>
      </c>
      <c r="D2586" s="5">
        <v>70.0</v>
      </c>
      <c r="E2586" s="5">
        <v>5.0</v>
      </c>
    </row>
    <row r="2587">
      <c r="A2587" s="5">
        <v>205142.0</v>
      </c>
      <c r="B2587" s="4" t="s">
        <v>3350</v>
      </c>
      <c r="C2587" s="5">
        <v>2023.0</v>
      </c>
      <c r="D2587" s="5">
        <v>145.0</v>
      </c>
      <c r="E2587" s="5">
        <v>8.0</v>
      </c>
    </row>
    <row r="2588">
      <c r="A2588" s="5">
        <v>205179.0</v>
      </c>
      <c r="B2588" s="4" t="s">
        <v>3351</v>
      </c>
      <c r="C2588" s="5">
        <v>2023.0</v>
      </c>
      <c r="D2588" s="5">
        <v>460.0</v>
      </c>
      <c r="E2588" s="5">
        <v>83.0</v>
      </c>
    </row>
    <row r="2589">
      <c r="A2589" s="5">
        <v>205203.0</v>
      </c>
      <c r="B2589" s="4" t="s">
        <v>3352</v>
      </c>
      <c r="C2589" s="5">
        <v>2023.0</v>
      </c>
      <c r="D2589" s="5">
        <v>2168.0</v>
      </c>
      <c r="E2589" s="5">
        <v>105.0</v>
      </c>
    </row>
    <row r="2590">
      <c r="A2590" s="5">
        <v>205391.0</v>
      </c>
      <c r="B2590" s="4" t="s">
        <v>3353</v>
      </c>
      <c r="C2590" s="5">
        <v>2023.0</v>
      </c>
      <c r="D2590" s="5">
        <v>189.0</v>
      </c>
      <c r="E2590" s="5">
        <v>17.0</v>
      </c>
    </row>
    <row r="2591">
      <c r="A2591" s="5">
        <v>205443.0</v>
      </c>
      <c r="B2591" s="4" t="s">
        <v>3354</v>
      </c>
      <c r="C2591" s="5">
        <v>2023.0</v>
      </c>
      <c r="D2591" s="5">
        <v>3206.0</v>
      </c>
      <c r="E2591" s="5">
        <v>174.0</v>
      </c>
    </row>
    <row r="2592">
      <c r="A2592" s="5">
        <v>205470.0</v>
      </c>
      <c r="B2592" s="4" t="s">
        <v>3355</v>
      </c>
      <c r="C2592" s="5">
        <v>2023.0</v>
      </c>
      <c r="D2592" s="5">
        <v>17431.0</v>
      </c>
      <c r="E2592" s="5">
        <v>561.0</v>
      </c>
    </row>
    <row r="2593">
      <c r="A2593" s="5">
        <v>205559.0</v>
      </c>
      <c r="B2593" s="4" t="s">
        <v>3356</v>
      </c>
      <c r="C2593" s="5">
        <v>2023.0</v>
      </c>
      <c r="D2593" s="4"/>
      <c r="E2593" s="4"/>
    </row>
    <row r="2594">
      <c r="A2594" s="5">
        <v>205841.0</v>
      </c>
      <c r="B2594" s="4" t="s">
        <v>3357</v>
      </c>
      <c r="C2594" s="5">
        <v>2023.0</v>
      </c>
      <c r="D2594" s="5">
        <v>9616.0</v>
      </c>
      <c r="E2594" s="5">
        <v>280.0</v>
      </c>
    </row>
    <row r="2595">
      <c r="A2595" s="5">
        <v>205887.0</v>
      </c>
      <c r="B2595" s="4" t="s">
        <v>3358</v>
      </c>
      <c r="C2595" s="5">
        <v>2023.0</v>
      </c>
      <c r="D2595" s="5">
        <v>520.0</v>
      </c>
      <c r="E2595" s="5">
        <v>26.0</v>
      </c>
    </row>
    <row r="2596">
      <c r="A2596" s="5">
        <v>205957.0</v>
      </c>
      <c r="B2596" s="4" t="s">
        <v>3359</v>
      </c>
      <c r="C2596" s="5">
        <v>2023.0</v>
      </c>
      <c r="D2596" s="5">
        <v>3750.0</v>
      </c>
      <c r="E2596" s="5">
        <v>162.0</v>
      </c>
    </row>
    <row r="2597">
      <c r="A2597" s="5">
        <v>205966.0</v>
      </c>
      <c r="B2597" s="4" t="s">
        <v>3360</v>
      </c>
      <c r="C2597" s="5">
        <v>2023.0</v>
      </c>
      <c r="D2597" s="5">
        <v>2000.0</v>
      </c>
      <c r="E2597" s="5">
        <v>61.0</v>
      </c>
    </row>
    <row r="2598">
      <c r="A2598" s="5">
        <v>206011.0</v>
      </c>
      <c r="B2598" s="4" t="s">
        <v>3361</v>
      </c>
      <c r="C2598" s="5">
        <v>2023.0</v>
      </c>
      <c r="D2598" s="5">
        <v>2214.0</v>
      </c>
      <c r="E2598" s="5">
        <v>96.0</v>
      </c>
    </row>
    <row r="2599">
      <c r="A2599" s="5">
        <v>206039.0</v>
      </c>
      <c r="B2599" s="4" t="s">
        <v>3362</v>
      </c>
      <c r="C2599" s="5">
        <v>2023.0</v>
      </c>
      <c r="D2599" s="5">
        <v>46.0</v>
      </c>
      <c r="E2599" s="5">
        <v>4.0</v>
      </c>
    </row>
    <row r="2600">
      <c r="A2600" s="5">
        <v>206048.0</v>
      </c>
      <c r="B2600" s="4" t="s">
        <v>3363</v>
      </c>
      <c r="C2600" s="5">
        <v>2023.0</v>
      </c>
      <c r="D2600" s="5">
        <v>3598.0</v>
      </c>
      <c r="E2600" s="5">
        <v>107.0</v>
      </c>
    </row>
    <row r="2601">
      <c r="A2601" s="5">
        <v>206084.0</v>
      </c>
      <c r="B2601" s="4" t="s">
        <v>3364</v>
      </c>
      <c r="C2601" s="5">
        <v>2023.0</v>
      </c>
      <c r="D2601" s="5">
        <v>14939.0</v>
      </c>
      <c r="E2601" s="5">
        <v>665.0</v>
      </c>
    </row>
    <row r="2602">
      <c r="A2602" s="5">
        <v>206154.0</v>
      </c>
      <c r="B2602" s="4" t="s">
        <v>3365</v>
      </c>
      <c r="C2602" s="5">
        <v>2023.0</v>
      </c>
      <c r="D2602" s="5">
        <v>20.0</v>
      </c>
      <c r="E2602" s="5">
        <v>10.0</v>
      </c>
    </row>
    <row r="2603">
      <c r="A2603" s="5">
        <v>206172.0</v>
      </c>
      <c r="B2603" s="4" t="s">
        <v>3366</v>
      </c>
      <c r="C2603" s="5">
        <v>2023.0</v>
      </c>
      <c r="D2603" s="5">
        <v>24.0</v>
      </c>
      <c r="E2603" s="5">
        <v>3.0</v>
      </c>
    </row>
    <row r="2604">
      <c r="A2604" s="5">
        <v>206181.0</v>
      </c>
      <c r="B2604" s="4" t="s">
        <v>3367</v>
      </c>
      <c r="C2604" s="5">
        <v>2023.0</v>
      </c>
      <c r="D2604" s="5">
        <v>162.0</v>
      </c>
      <c r="E2604" s="5">
        <v>12.0</v>
      </c>
    </row>
    <row r="2605">
      <c r="A2605" s="5">
        <v>206279.0</v>
      </c>
      <c r="B2605" s="4" t="s">
        <v>3368</v>
      </c>
      <c r="C2605" s="5">
        <v>2023.0</v>
      </c>
      <c r="D2605" s="4"/>
      <c r="E2605" s="4"/>
    </row>
    <row r="2606">
      <c r="A2606" s="5">
        <v>206288.0</v>
      </c>
      <c r="B2606" s="4" t="s">
        <v>3369</v>
      </c>
      <c r="C2606" s="5">
        <v>2023.0</v>
      </c>
      <c r="D2606" s="5">
        <v>471.0</v>
      </c>
      <c r="E2606" s="5">
        <v>18.0</v>
      </c>
    </row>
    <row r="2607">
      <c r="A2607" s="5">
        <v>206321.0</v>
      </c>
      <c r="B2607" s="4" t="s">
        <v>3370</v>
      </c>
      <c r="C2607" s="5">
        <v>2023.0</v>
      </c>
      <c r="D2607" s="5">
        <v>113.0</v>
      </c>
      <c r="E2607" s="5">
        <v>23.0</v>
      </c>
    </row>
    <row r="2608">
      <c r="A2608" s="5">
        <v>206349.0</v>
      </c>
      <c r="B2608" s="4" t="s">
        <v>3371</v>
      </c>
      <c r="C2608" s="5">
        <v>2023.0</v>
      </c>
      <c r="D2608" s="5">
        <v>923.0</v>
      </c>
      <c r="E2608" s="5">
        <v>99.0</v>
      </c>
    </row>
    <row r="2609">
      <c r="A2609" s="5">
        <v>206394.0</v>
      </c>
      <c r="B2609" s="4" t="s">
        <v>3372</v>
      </c>
      <c r="C2609" s="5">
        <v>2023.0</v>
      </c>
      <c r="D2609" s="4"/>
      <c r="E2609" s="4"/>
    </row>
    <row r="2610">
      <c r="A2610" s="5">
        <v>206437.0</v>
      </c>
      <c r="B2610" s="4" t="s">
        <v>3373</v>
      </c>
      <c r="C2610" s="5">
        <v>2023.0</v>
      </c>
      <c r="D2610" s="5">
        <v>2160.0</v>
      </c>
      <c r="E2610" s="5">
        <v>140.0</v>
      </c>
    </row>
    <row r="2611">
      <c r="A2611" s="5">
        <v>206446.0</v>
      </c>
      <c r="B2611" s="4" t="s">
        <v>3374</v>
      </c>
      <c r="C2611" s="5">
        <v>2023.0</v>
      </c>
      <c r="D2611" s="5">
        <v>1637.0</v>
      </c>
      <c r="E2611" s="5">
        <v>101.0</v>
      </c>
    </row>
    <row r="2612">
      <c r="A2612" s="5">
        <v>206491.0</v>
      </c>
      <c r="B2612" s="4" t="s">
        <v>3375</v>
      </c>
      <c r="C2612" s="5">
        <v>2023.0</v>
      </c>
      <c r="D2612" s="5">
        <v>617.0</v>
      </c>
      <c r="E2612" s="5">
        <v>45.0</v>
      </c>
    </row>
    <row r="2613">
      <c r="A2613" s="5">
        <v>206507.0</v>
      </c>
      <c r="B2613" s="4" t="s">
        <v>3376</v>
      </c>
      <c r="C2613" s="5">
        <v>2023.0</v>
      </c>
      <c r="D2613" s="5">
        <v>964.0</v>
      </c>
      <c r="E2613" s="5">
        <v>73.0</v>
      </c>
    </row>
    <row r="2614">
      <c r="A2614" s="5">
        <v>206516.0</v>
      </c>
      <c r="B2614" s="4" t="s">
        <v>3377</v>
      </c>
      <c r="C2614" s="5">
        <v>2023.0</v>
      </c>
      <c r="D2614" s="5">
        <v>125.0</v>
      </c>
      <c r="E2614" s="5">
        <v>6.0</v>
      </c>
    </row>
    <row r="2615">
      <c r="A2615" s="5">
        <v>206525.0</v>
      </c>
      <c r="B2615" s="4" t="s">
        <v>299</v>
      </c>
      <c r="C2615" s="5">
        <v>2023.0</v>
      </c>
      <c r="D2615" s="5">
        <v>1333.0</v>
      </c>
      <c r="E2615" s="5">
        <v>111.0</v>
      </c>
    </row>
    <row r="2616">
      <c r="A2616" s="5">
        <v>206589.0</v>
      </c>
      <c r="B2616" s="4" t="s">
        <v>619</v>
      </c>
      <c r="C2616" s="5">
        <v>2023.0</v>
      </c>
      <c r="D2616" s="5">
        <v>1876.0</v>
      </c>
      <c r="E2616" s="5">
        <v>179.0</v>
      </c>
    </row>
    <row r="2617">
      <c r="A2617" s="5">
        <v>206604.0</v>
      </c>
      <c r="B2617" s="4" t="s">
        <v>3378</v>
      </c>
      <c r="C2617" s="5">
        <v>2023.0</v>
      </c>
      <c r="D2617" s="5">
        <v>9884.0</v>
      </c>
      <c r="E2617" s="5">
        <v>563.0</v>
      </c>
    </row>
    <row r="2618">
      <c r="A2618" s="5">
        <v>206613.0</v>
      </c>
      <c r="B2618" s="4" t="s">
        <v>3379</v>
      </c>
      <c r="C2618" s="5">
        <v>2023.0</v>
      </c>
      <c r="D2618" s="5">
        <v>1398.0</v>
      </c>
      <c r="E2618" s="5">
        <v>36.0</v>
      </c>
    </row>
    <row r="2619">
      <c r="A2619" s="5">
        <v>206622.0</v>
      </c>
      <c r="B2619" s="4" t="s">
        <v>3380</v>
      </c>
      <c r="C2619" s="5">
        <v>2023.0</v>
      </c>
      <c r="D2619" s="5">
        <v>6000.0</v>
      </c>
      <c r="E2619" s="5">
        <v>501.0</v>
      </c>
    </row>
    <row r="2620">
      <c r="A2620" s="5">
        <v>206695.0</v>
      </c>
      <c r="B2620" s="4" t="s">
        <v>3381</v>
      </c>
      <c r="C2620" s="5">
        <v>2023.0</v>
      </c>
      <c r="D2620" s="5">
        <v>11040.0</v>
      </c>
      <c r="E2620" s="5">
        <v>441.0</v>
      </c>
    </row>
    <row r="2621">
      <c r="A2621" s="5">
        <v>206817.0</v>
      </c>
      <c r="B2621" s="4" t="s">
        <v>3382</v>
      </c>
      <c r="C2621" s="5">
        <v>2023.0</v>
      </c>
      <c r="D2621" s="5">
        <v>106.0</v>
      </c>
      <c r="E2621" s="5">
        <v>13.0</v>
      </c>
    </row>
    <row r="2622">
      <c r="A2622" s="5">
        <v>206835.0</v>
      </c>
      <c r="B2622" s="4" t="s">
        <v>3383</v>
      </c>
      <c r="C2622" s="5">
        <v>2023.0</v>
      </c>
      <c r="D2622" s="5">
        <v>947.0</v>
      </c>
      <c r="E2622" s="5">
        <v>56.0</v>
      </c>
    </row>
    <row r="2623">
      <c r="A2623" s="5">
        <v>206862.0</v>
      </c>
      <c r="B2623" s="4" t="s">
        <v>3384</v>
      </c>
      <c r="C2623" s="5">
        <v>2023.0</v>
      </c>
      <c r="D2623" s="5">
        <v>2165.0</v>
      </c>
      <c r="E2623" s="5">
        <v>115.0</v>
      </c>
    </row>
    <row r="2624">
      <c r="A2624" s="5">
        <v>206905.0</v>
      </c>
      <c r="B2624" s="4" t="s">
        <v>3385</v>
      </c>
      <c r="C2624" s="5">
        <v>2023.0</v>
      </c>
      <c r="D2624" s="5">
        <v>341.0</v>
      </c>
      <c r="E2624" s="5">
        <v>15.0</v>
      </c>
    </row>
    <row r="2625">
      <c r="A2625" s="5">
        <v>206914.0</v>
      </c>
      <c r="B2625" s="4" t="s">
        <v>3386</v>
      </c>
      <c r="C2625" s="5">
        <v>2023.0</v>
      </c>
      <c r="D2625" s="5">
        <v>3559.0</v>
      </c>
      <c r="E2625" s="5">
        <v>138.0</v>
      </c>
    </row>
    <row r="2626">
      <c r="A2626" s="5">
        <v>206923.0</v>
      </c>
      <c r="B2626" s="4" t="s">
        <v>3387</v>
      </c>
      <c r="C2626" s="5">
        <v>2023.0</v>
      </c>
      <c r="D2626" s="5">
        <v>1786.0</v>
      </c>
      <c r="E2626" s="5">
        <v>57.0</v>
      </c>
    </row>
    <row r="2627">
      <c r="A2627" s="5">
        <v>206932.0</v>
      </c>
      <c r="B2627" s="4" t="s">
        <v>3388</v>
      </c>
      <c r="C2627" s="5">
        <v>2023.0</v>
      </c>
      <c r="D2627" s="5">
        <v>467.0</v>
      </c>
      <c r="E2627" s="5">
        <v>24.0</v>
      </c>
    </row>
    <row r="2628">
      <c r="A2628" s="5">
        <v>206941.0</v>
      </c>
      <c r="B2628" s="4" t="s">
        <v>3389</v>
      </c>
      <c r="C2628" s="5">
        <v>2023.0</v>
      </c>
      <c r="D2628" s="5">
        <v>12148.0</v>
      </c>
      <c r="E2628" s="5">
        <v>578.0</v>
      </c>
    </row>
    <row r="2629">
      <c r="A2629" s="5">
        <v>206996.0</v>
      </c>
      <c r="B2629" s="4" t="s">
        <v>3390</v>
      </c>
      <c r="C2629" s="5">
        <v>2023.0</v>
      </c>
      <c r="D2629" s="5">
        <v>2098.0</v>
      </c>
      <c r="E2629" s="5">
        <v>46.0</v>
      </c>
    </row>
    <row r="2630">
      <c r="A2630" s="5">
        <v>207041.0</v>
      </c>
      <c r="B2630" s="4" t="s">
        <v>3391</v>
      </c>
      <c r="C2630" s="5">
        <v>2023.0</v>
      </c>
      <c r="D2630" s="5">
        <v>3200.0</v>
      </c>
      <c r="E2630" s="5">
        <v>155.0</v>
      </c>
    </row>
    <row r="2631">
      <c r="A2631" s="5">
        <v>207050.0</v>
      </c>
      <c r="B2631" s="4" t="s">
        <v>3392</v>
      </c>
      <c r="C2631" s="5">
        <v>2023.0</v>
      </c>
      <c r="D2631" s="5">
        <v>1292.0</v>
      </c>
      <c r="E2631" s="5">
        <v>47.0</v>
      </c>
    </row>
    <row r="2632">
      <c r="A2632" s="5">
        <v>207069.0</v>
      </c>
      <c r="B2632" s="4" t="s">
        <v>3393</v>
      </c>
      <c r="C2632" s="5">
        <v>2023.0</v>
      </c>
      <c r="D2632" s="5">
        <v>1895.0</v>
      </c>
      <c r="E2632" s="5">
        <v>49.0</v>
      </c>
    </row>
    <row r="2633">
      <c r="A2633" s="5">
        <v>207087.0</v>
      </c>
      <c r="B2633" s="4" t="s">
        <v>3394</v>
      </c>
      <c r="C2633" s="5">
        <v>2023.0</v>
      </c>
      <c r="D2633" s="5">
        <v>48.0</v>
      </c>
      <c r="E2633" s="5">
        <v>3.0</v>
      </c>
    </row>
    <row r="2634">
      <c r="A2634" s="5">
        <v>207102.0</v>
      </c>
      <c r="B2634" s="4" t="s">
        <v>3395</v>
      </c>
      <c r="C2634" s="5">
        <v>2023.0</v>
      </c>
      <c r="D2634" s="5">
        <v>83.0</v>
      </c>
      <c r="E2634" s="5">
        <v>3.0</v>
      </c>
    </row>
    <row r="2635">
      <c r="A2635" s="5">
        <v>207157.0</v>
      </c>
      <c r="B2635" s="4" t="s">
        <v>3396</v>
      </c>
      <c r="C2635" s="5">
        <v>2023.0</v>
      </c>
      <c r="D2635" s="5">
        <v>297.0</v>
      </c>
      <c r="E2635" s="5">
        <v>28.0</v>
      </c>
    </row>
    <row r="2636">
      <c r="A2636" s="5">
        <v>207209.0</v>
      </c>
      <c r="B2636" s="4" t="s">
        <v>3397</v>
      </c>
      <c r="C2636" s="5">
        <v>2023.0</v>
      </c>
      <c r="D2636" s="5">
        <v>1910.0</v>
      </c>
      <c r="E2636" s="5">
        <v>113.0</v>
      </c>
    </row>
    <row r="2637">
      <c r="A2637" s="5">
        <v>207236.0</v>
      </c>
      <c r="B2637" s="4" t="s">
        <v>3398</v>
      </c>
      <c r="C2637" s="5">
        <v>2023.0</v>
      </c>
      <c r="D2637" s="5">
        <v>2686.0</v>
      </c>
      <c r="E2637" s="5">
        <v>87.0</v>
      </c>
    </row>
    <row r="2638">
      <c r="A2638" s="5">
        <v>207254.0</v>
      </c>
      <c r="B2638" s="4" t="s">
        <v>1528</v>
      </c>
      <c r="C2638" s="5">
        <v>2023.0</v>
      </c>
      <c r="D2638" s="5">
        <v>744.0</v>
      </c>
      <c r="E2638" s="5">
        <v>43.0</v>
      </c>
    </row>
    <row r="2639">
      <c r="A2639" s="5">
        <v>207263.0</v>
      </c>
      <c r="B2639" s="4" t="s">
        <v>3399</v>
      </c>
      <c r="C2639" s="5">
        <v>2023.0</v>
      </c>
      <c r="D2639" s="5">
        <v>6466.0</v>
      </c>
      <c r="E2639" s="5">
        <v>297.0</v>
      </c>
    </row>
    <row r="2640">
      <c r="A2640" s="5">
        <v>207281.0</v>
      </c>
      <c r="B2640" s="4" t="s">
        <v>3400</v>
      </c>
      <c r="C2640" s="5">
        <v>2023.0</v>
      </c>
      <c r="D2640" s="5">
        <v>3083.0</v>
      </c>
      <c r="E2640" s="5">
        <v>93.0</v>
      </c>
    </row>
    <row r="2641">
      <c r="A2641" s="5">
        <v>207290.0</v>
      </c>
      <c r="B2641" s="4" t="s">
        <v>3401</v>
      </c>
      <c r="C2641" s="5">
        <v>2023.0</v>
      </c>
      <c r="D2641" s="5">
        <v>1799.0</v>
      </c>
      <c r="E2641" s="5">
        <v>60.0</v>
      </c>
    </row>
    <row r="2642">
      <c r="A2642" s="5">
        <v>207306.0</v>
      </c>
      <c r="B2642" s="4" t="s">
        <v>3402</v>
      </c>
      <c r="C2642" s="5">
        <v>2023.0</v>
      </c>
      <c r="D2642" s="5">
        <v>1929.0</v>
      </c>
      <c r="E2642" s="5">
        <v>103.0</v>
      </c>
    </row>
    <row r="2643">
      <c r="A2643" s="5">
        <v>207315.0</v>
      </c>
      <c r="B2643" s="4" t="s">
        <v>3403</v>
      </c>
      <c r="C2643" s="5">
        <v>2023.0</v>
      </c>
      <c r="D2643" s="5">
        <v>1833.0</v>
      </c>
      <c r="E2643" s="5">
        <v>216.0</v>
      </c>
    </row>
    <row r="2644">
      <c r="A2644" s="5">
        <v>207324.0</v>
      </c>
      <c r="B2644" s="4" t="s">
        <v>3404</v>
      </c>
      <c r="C2644" s="5">
        <v>2023.0</v>
      </c>
      <c r="D2644" s="5">
        <v>2743.0</v>
      </c>
      <c r="E2644" s="5">
        <v>187.0</v>
      </c>
    </row>
    <row r="2645">
      <c r="A2645" s="5">
        <v>207342.0</v>
      </c>
      <c r="B2645" s="4" t="s">
        <v>3405</v>
      </c>
      <c r="C2645" s="5">
        <v>2023.0</v>
      </c>
      <c r="D2645" s="5">
        <v>3563.0</v>
      </c>
      <c r="E2645" s="5">
        <v>1068.0</v>
      </c>
    </row>
    <row r="2646">
      <c r="A2646" s="5">
        <v>207351.0</v>
      </c>
      <c r="B2646" s="4" t="s">
        <v>3406</v>
      </c>
      <c r="C2646" s="5">
        <v>2023.0</v>
      </c>
      <c r="D2646" s="5">
        <v>1071.0</v>
      </c>
      <c r="E2646" s="5">
        <v>47.0</v>
      </c>
    </row>
    <row r="2647">
      <c r="A2647" s="5">
        <v>207388.0</v>
      </c>
      <c r="B2647" s="4" t="s">
        <v>3407</v>
      </c>
      <c r="C2647" s="5">
        <v>2023.0</v>
      </c>
      <c r="D2647" s="5">
        <v>26043.0</v>
      </c>
      <c r="E2647" s="5">
        <v>1407.0</v>
      </c>
    </row>
    <row r="2648">
      <c r="A2648" s="5">
        <v>207397.0</v>
      </c>
      <c r="B2648" s="4" t="s">
        <v>3408</v>
      </c>
      <c r="C2648" s="5">
        <v>2023.0</v>
      </c>
      <c r="D2648" s="5">
        <v>4134.0</v>
      </c>
      <c r="E2648" s="5">
        <v>122.0</v>
      </c>
    </row>
    <row r="2649">
      <c r="A2649" s="5">
        <v>207403.0</v>
      </c>
      <c r="B2649" s="4" t="s">
        <v>3409</v>
      </c>
      <c r="C2649" s="5">
        <v>2023.0</v>
      </c>
      <c r="D2649" s="5">
        <v>1526.0</v>
      </c>
      <c r="E2649" s="5">
        <v>103.0</v>
      </c>
    </row>
    <row r="2650">
      <c r="A2650" s="5">
        <v>207449.0</v>
      </c>
      <c r="B2650" s="4" t="s">
        <v>3410</v>
      </c>
      <c r="C2650" s="5">
        <v>2023.0</v>
      </c>
      <c r="D2650" s="5">
        <v>11469.0</v>
      </c>
      <c r="E2650" s="5">
        <v>234.0</v>
      </c>
    </row>
    <row r="2651">
      <c r="A2651" s="5">
        <v>207458.0</v>
      </c>
      <c r="B2651" s="4" t="s">
        <v>3411</v>
      </c>
      <c r="C2651" s="5">
        <v>2023.0</v>
      </c>
      <c r="D2651" s="5">
        <v>2763.0</v>
      </c>
      <c r="E2651" s="5">
        <v>240.0</v>
      </c>
    </row>
    <row r="2652">
      <c r="A2652" s="5">
        <v>207500.0</v>
      </c>
      <c r="B2652" s="4" t="s">
        <v>3412</v>
      </c>
      <c r="C2652" s="5">
        <v>2023.0</v>
      </c>
      <c r="D2652" s="5">
        <v>29145.0</v>
      </c>
      <c r="E2652" s="5">
        <v>1507.0</v>
      </c>
    </row>
    <row r="2653">
      <c r="A2653" s="5">
        <v>207564.0</v>
      </c>
      <c r="B2653" s="4" t="s">
        <v>3413</v>
      </c>
      <c r="C2653" s="5">
        <v>2023.0</v>
      </c>
      <c r="D2653" s="5">
        <v>2493.0</v>
      </c>
      <c r="E2653" s="5">
        <v>109.0</v>
      </c>
    </row>
    <row r="2654">
      <c r="A2654" s="5">
        <v>207582.0</v>
      </c>
      <c r="B2654" s="4" t="s">
        <v>3414</v>
      </c>
      <c r="C2654" s="5">
        <v>2023.0</v>
      </c>
      <c r="D2654" s="5">
        <v>5365.0</v>
      </c>
      <c r="E2654" s="5">
        <v>230.0</v>
      </c>
    </row>
    <row r="2655">
      <c r="A2655" s="5">
        <v>207661.0</v>
      </c>
      <c r="B2655" s="4" t="s">
        <v>3415</v>
      </c>
      <c r="C2655" s="5">
        <v>2023.0</v>
      </c>
      <c r="D2655" s="5">
        <v>3206.0</v>
      </c>
      <c r="E2655" s="5">
        <v>115.0</v>
      </c>
    </row>
    <row r="2656">
      <c r="A2656" s="5">
        <v>207670.0</v>
      </c>
      <c r="B2656" s="4" t="s">
        <v>3416</v>
      </c>
      <c r="C2656" s="5">
        <v>2023.0</v>
      </c>
      <c r="D2656" s="5">
        <v>7313.0</v>
      </c>
      <c r="E2656" s="5">
        <v>184.0</v>
      </c>
    </row>
    <row r="2657">
      <c r="A2657" s="5">
        <v>207704.0</v>
      </c>
      <c r="B2657" s="4" t="s">
        <v>3417</v>
      </c>
      <c r="C2657" s="5">
        <v>2023.0</v>
      </c>
      <c r="D2657" s="5">
        <v>167.0</v>
      </c>
      <c r="E2657" s="5">
        <v>11.0</v>
      </c>
    </row>
    <row r="2658">
      <c r="A2658" s="5">
        <v>207722.0</v>
      </c>
      <c r="B2658" s="4" t="s">
        <v>3418</v>
      </c>
      <c r="C2658" s="5">
        <v>2023.0</v>
      </c>
      <c r="D2658" s="5">
        <v>914.0</v>
      </c>
      <c r="E2658" s="5">
        <v>63.0</v>
      </c>
    </row>
    <row r="2659">
      <c r="A2659" s="5">
        <v>207740.0</v>
      </c>
      <c r="B2659" s="4" t="s">
        <v>3419</v>
      </c>
      <c r="C2659" s="5">
        <v>2023.0</v>
      </c>
      <c r="D2659" s="5">
        <v>1471.0</v>
      </c>
      <c r="E2659" s="5">
        <v>50.0</v>
      </c>
    </row>
    <row r="2660">
      <c r="A2660" s="5">
        <v>207786.0</v>
      </c>
      <c r="B2660" s="4" t="s">
        <v>3420</v>
      </c>
      <c r="C2660" s="5">
        <v>2023.0</v>
      </c>
      <c r="D2660" s="5">
        <v>22.0</v>
      </c>
      <c r="E2660" s="5">
        <v>2.0</v>
      </c>
    </row>
    <row r="2661">
      <c r="A2661" s="5">
        <v>207847.0</v>
      </c>
      <c r="B2661" s="4" t="s">
        <v>3421</v>
      </c>
      <c r="C2661" s="5">
        <v>2023.0</v>
      </c>
      <c r="D2661" s="5">
        <v>5794.0</v>
      </c>
      <c r="E2661" s="5">
        <v>174.0</v>
      </c>
    </row>
    <row r="2662">
      <c r="A2662" s="5">
        <v>207856.0</v>
      </c>
      <c r="B2662" s="4" t="s">
        <v>3422</v>
      </c>
      <c r="C2662" s="5">
        <v>2023.0</v>
      </c>
      <c r="D2662" s="5">
        <v>364.0</v>
      </c>
      <c r="E2662" s="5">
        <v>30.0</v>
      </c>
    </row>
    <row r="2663">
      <c r="A2663" s="5">
        <v>207865.0</v>
      </c>
      <c r="B2663" s="4" t="s">
        <v>3423</v>
      </c>
      <c r="C2663" s="5">
        <v>2023.0</v>
      </c>
      <c r="D2663" s="5">
        <v>4811.0</v>
      </c>
      <c r="E2663" s="5">
        <v>232.0</v>
      </c>
    </row>
    <row r="2664">
      <c r="A2664" s="5">
        <v>207935.0</v>
      </c>
      <c r="B2664" s="4" t="s">
        <v>3424</v>
      </c>
      <c r="C2664" s="5">
        <v>2023.0</v>
      </c>
      <c r="D2664" s="5">
        <v>14538.0</v>
      </c>
      <c r="E2664" s="5">
        <v>404.0</v>
      </c>
    </row>
    <row r="2665">
      <c r="A2665" s="5">
        <v>207962.0</v>
      </c>
      <c r="B2665" s="4" t="s">
        <v>3425</v>
      </c>
      <c r="C2665" s="5">
        <v>2023.0</v>
      </c>
      <c r="D2665" s="5">
        <v>934.0</v>
      </c>
      <c r="E2665" s="5">
        <v>15.0</v>
      </c>
    </row>
    <row r="2666">
      <c r="A2666" s="5">
        <v>207971.0</v>
      </c>
      <c r="B2666" s="4" t="s">
        <v>3426</v>
      </c>
      <c r="C2666" s="5">
        <v>2023.0</v>
      </c>
      <c r="D2666" s="5">
        <v>3559.0</v>
      </c>
      <c r="E2666" s="5">
        <v>334.0</v>
      </c>
    </row>
    <row r="2667">
      <c r="A2667" s="5">
        <v>208035.0</v>
      </c>
      <c r="B2667" s="4" t="s">
        <v>3427</v>
      </c>
      <c r="C2667" s="5">
        <v>2023.0</v>
      </c>
      <c r="D2667" s="5">
        <v>1151.0</v>
      </c>
      <c r="E2667" s="5">
        <v>33.0</v>
      </c>
    </row>
    <row r="2668">
      <c r="A2668" s="5">
        <v>208044.0</v>
      </c>
      <c r="B2668" s="4" t="s">
        <v>3428</v>
      </c>
      <c r="C2668" s="5">
        <v>2023.0</v>
      </c>
      <c r="D2668" s="5">
        <v>31.0</v>
      </c>
      <c r="E2668" s="5">
        <v>4.0</v>
      </c>
    </row>
    <row r="2669">
      <c r="A2669" s="5">
        <v>208053.0</v>
      </c>
      <c r="B2669" s="4" t="s">
        <v>3429</v>
      </c>
      <c r="C2669" s="5">
        <v>2023.0</v>
      </c>
      <c r="D2669" s="5">
        <v>332.0</v>
      </c>
      <c r="E2669" s="5">
        <v>29.0</v>
      </c>
    </row>
    <row r="2670">
      <c r="A2670" s="5">
        <v>208275.0</v>
      </c>
      <c r="B2670" s="4" t="s">
        <v>3430</v>
      </c>
      <c r="C2670" s="5">
        <v>2023.0</v>
      </c>
      <c r="D2670" s="5">
        <v>1371.0</v>
      </c>
      <c r="E2670" s="5">
        <v>51.0</v>
      </c>
    </row>
    <row r="2671">
      <c r="A2671" s="5">
        <v>208318.0</v>
      </c>
      <c r="B2671" s="4" t="s">
        <v>3431</v>
      </c>
      <c r="C2671" s="5">
        <v>2023.0</v>
      </c>
      <c r="D2671" s="5">
        <v>4053.0</v>
      </c>
      <c r="E2671" s="5">
        <v>168.0</v>
      </c>
    </row>
    <row r="2672">
      <c r="A2672" s="5">
        <v>208390.0</v>
      </c>
      <c r="B2672" s="4" t="s">
        <v>438</v>
      </c>
      <c r="C2672" s="5">
        <v>2023.0</v>
      </c>
      <c r="D2672" s="5">
        <v>7433.0</v>
      </c>
      <c r="E2672" s="5">
        <v>261.0</v>
      </c>
    </row>
    <row r="2673">
      <c r="A2673" s="5">
        <v>208406.0</v>
      </c>
      <c r="B2673" s="4" t="s">
        <v>3432</v>
      </c>
      <c r="C2673" s="5">
        <v>2023.0</v>
      </c>
      <c r="D2673" s="5">
        <v>5153.0</v>
      </c>
      <c r="E2673" s="5">
        <v>230.0</v>
      </c>
    </row>
    <row r="2674">
      <c r="A2674" s="5">
        <v>208415.0</v>
      </c>
      <c r="B2674" s="4" t="s">
        <v>3433</v>
      </c>
      <c r="C2674" s="5">
        <v>2023.0</v>
      </c>
      <c r="D2674" s="5">
        <v>813.0</v>
      </c>
      <c r="E2674" s="5">
        <v>39.0</v>
      </c>
    </row>
    <row r="2675">
      <c r="A2675" s="5">
        <v>208433.0</v>
      </c>
      <c r="B2675" s="4" t="s">
        <v>3434</v>
      </c>
      <c r="C2675" s="5">
        <v>2023.0</v>
      </c>
      <c r="D2675" s="5">
        <v>66.0</v>
      </c>
      <c r="E2675" s="5">
        <v>4.0</v>
      </c>
    </row>
    <row r="2676">
      <c r="A2676" s="5">
        <v>208479.0</v>
      </c>
      <c r="B2676" s="4" t="s">
        <v>3435</v>
      </c>
      <c r="C2676" s="5">
        <v>2023.0</v>
      </c>
      <c r="D2676" s="5">
        <v>186.0</v>
      </c>
      <c r="E2676" s="5">
        <v>13.0</v>
      </c>
    </row>
    <row r="2677">
      <c r="A2677" s="5">
        <v>208512.0</v>
      </c>
      <c r="B2677" s="4" t="s">
        <v>3436</v>
      </c>
      <c r="C2677" s="5">
        <v>2023.0</v>
      </c>
      <c r="D2677" s="5">
        <v>514.0</v>
      </c>
      <c r="E2677" s="5">
        <v>24.0</v>
      </c>
    </row>
    <row r="2678">
      <c r="A2678" s="5">
        <v>208637.0</v>
      </c>
      <c r="B2678" s="4" t="s">
        <v>3437</v>
      </c>
      <c r="C2678" s="5">
        <v>2023.0</v>
      </c>
      <c r="D2678" s="5">
        <v>232.0</v>
      </c>
      <c r="E2678" s="5">
        <v>8.0</v>
      </c>
    </row>
    <row r="2679">
      <c r="A2679" s="5">
        <v>208646.0</v>
      </c>
      <c r="B2679" s="4" t="s">
        <v>3438</v>
      </c>
      <c r="C2679" s="5">
        <v>2023.0</v>
      </c>
      <c r="D2679" s="5">
        <v>2798.0</v>
      </c>
      <c r="E2679" s="5">
        <v>143.0</v>
      </c>
    </row>
    <row r="2680">
      <c r="A2680" s="5">
        <v>208725.0</v>
      </c>
      <c r="B2680" s="4" t="s">
        <v>3439</v>
      </c>
      <c r="C2680" s="5">
        <v>2023.0</v>
      </c>
      <c r="D2680" s="5">
        <v>46.0</v>
      </c>
      <c r="E2680" s="5">
        <v>5.0</v>
      </c>
    </row>
    <row r="2681">
      <c r="A2681" s="5">
        <v>208822.0</v>
      </c>
      <c r="B2681" s="4" t="s">
        <v>3440</v>
      </c>
      <c r="C2681" s="5">
        <v>2023.0</v>
      </c>
      <c r="D2681" s="5">
        <v>4531.0</v>
      </c>
      <c r="E2681" s="5">
        <v>322.0</v>
      </c>
    </row>
    <row r="2682">
      <c r="A2682" s="5">
        <v>208859.0</v>
      </c>
      <c r="B2682" s="4" t="s">
        <v>3441</v>
      </c>
      <c r="C2682" s="5">
        <v>2023.0</v>
      </c>
      <c r="D2682" s="5">
        <v>43.0</v>
      </c>
      <c r="E2682" s="5">
        <v>4.0</v>
      </c>
    </row>
    <row r="2683">
      <c r="A2683" s="5">
        <v>209038.0</v>
      </c>
      <c r="B2683" s="4" t="s">
        <v>128</v>
      </c>
      <c r="C2683" s="5">
        <v>2023.0</v>
      </c>
      <c r="D2683" s="5">
        <v>6507.0</v>
      </c>
      <c r="E2683" s="5">
        <v>268.0</v>
      </c>
    </row>
    <row r="2684">
      <c r="A2684" s="5">
        <v>209056.0</v>
      </c>
      <c r="B2684" s="4" t="s">
        <v>433</v>
      </c>
      <c r="C2684" s="5">
        <v>2023.0</v>
      </c>
      <c r="D2684" s="5">
        <v>3526.0</v>
      </c>
      <c r="E2684" s="5">
        <v>287.0</v>
      </c>
    </row>
    <row r="2685">
      <c r="A2685" s="5">
        <v>209065.0</v>
      </c>
      <c r="B2685" s="4" t="s">
        <v>480</v>
      </c>
      <c r="C2685" s="5">
        <v>2023.0</v>
      </c>
      <c r="D2685" s="5">
        <v>1726.0</v>
      </c>
      <c r="E2685" s="5">
        <v>154.0</v>
      </c>
    </row>
    <row r="2686">
      <c r="A2686" s="5">
        <v>209074.0</v>
      </c>
      <c r="B2686" s="4" t="s">
        <v>3442</v>
      </c>
      <c r="C2686" s="5">
        <v>2023.0</v>
      </c>
      <c r="D2686" s="5">
        <v>4881.0</v>
      </c>
      <c r="E2686" s="5">
        <v>195.0</v>
      </c>
    </row>
    <row r="2687">
      <c r="A2687" s="5">
        <v>209083.0</v>
      </c>
      <c r="B2687" s="4" t="s">
        <v>3443</v>
      </c>
      <c r="C2687" s="5">
        <v>2023.0</v>
      </c>
      <c r="D2687" s="5">
        <v>53.0</v>
      </c>
      <c r="E2687" s="5">
        <v>7.0</v>
      </c>
    </row>
    <row r="2688">
      <c r="A2688" s="5">
        <v>209153.0</v>
      </c>
      <c r="B2688" s="4" t="s">
        <v>3444</v>
      </c>
      <c r="C2688" s="5">
        <v>2023.0</v>
      </c>
      <c r="D2688" s="5">
        <v>32.0</v>
      </c>
      <c r="E2688" s="5">
        <v>4.0</v>
      </c>
    </row>
    <row r="2689">
      <c r="A2689" s="5">
        <v>209205.0</v>
      </c>
      <c r="B2689" s="4" t="s">
        <v>3445</v>
      </c>
      <c r="C2689" s="5">
        <v>2023.0</v>
      </c>
      <c r="D2689" s="5">
        <v>31.0</v>
      </c>
      <c r="E2689" s="5">
        <v>4.0</v>
      </c>
    </row>
    <row r="2690">
      <c r="A2690" s="5">
        <v>209241.0</v>
      </c>
      <c r="B2690" s="4" t="s">
        <v>3446</v>
      </c>
      <c r="C2690" s="5">
        <v>2023.0</v>
      </c>
      <c r="D2690" s="5">
        <v>116.0</v>
      </c>
      <c r="E2690" s="5">
        <v>13.0</v>
      </c>
    </row>
    <row r="2691">
      <c r="A2691" s="5">
        <v>209250.0</v>
      </c>
      <c r="B2691" s="4" t="s">
        <v>3447</v>
      </c>
      <c r="C2691" s="5">
        <v>2023.0</v>
      </c>
      <c r="D2691" s="5">
        <v>6271.0</v>
      </c>
      <c r="E2691" s="5">
        <v>204.0</v>
      </c>
    </row>
    <row r="2692">
      <c r="A2692" s="5">
        <v>209287.0</v>
      </c>
      <c r="B2692" s="4" t="s">
        <v>3448</v>
      </c>
      <c r="C2692" s="5">
        <v>2023.0</v>
      </c>
      <c r="D2692" s="5">
        <v>532.0</v>
      </c>
      <c r="E2692" s="5">
        <v>17.0</v>
      </c>
    </row>
    <row r="2693">
      <c r="A2693" s="5">
        <v>209296.0</v>
      </c>
      <c r="B2693" s="4" t="s">
        <v>3449</v>
      </c>
      <c r="C2693" s="5">
        <v>2023.0</v>
      </c>
      <c r="D2693" s="5">
        <v>372.0</v>
      </c>
      <c r="E2693" s="5">
        <v>52.0</v>
      </c>
    </row>
    <row r="2694">
      <c r="A2694" s="5">
        <v>209409.0</v>
      </c>
      <c r="B2694" s="4" t="s">
        <v>3450</v>
      </c>
      <c r="C2694" s="5">
        <v>2023.0</v>
      </c>
      <c r="D2694" s="5">
        <v>758.0</v>
      </c>
      <c r="E2694" s="5">
        <v>52.0</v>
      </c>
    </row>
    <row r="2695">
      <c r="A2695" s="5">
        <v>209490.0</v>
      </c>
      <c r="B2695" s="4" t="s">
        <v>3451</v>
      </c>
      <c r="C2695" s="5">
        <v>2023.0</v>
      </c>
      <c r="D2695" s="5">
        <v>2877.0</v>
      </c>
      <c r="E2695" s="5">
        <v>2319.0</v>
      </c>
    </row>
    <row r="2696">
      <c r="A2696" s="5">
        <v>209506.0</v>
      </c>
      <c r="B2696" s="4" t="s">
        <v>3452</v>
      </c>
      <c r="C2696" s="5">
        <v>2023.0</v>
      </c>
      <c r="D2696" s="5">
        <v>5103.0</v>
      </c>
      <c r="E2696" s="5">
        <v>212.0</v>
      </c>
    </row>
    <row r="2697">
      <c r="A2697" s="5">
        <v>209542.0</v>
      </c>
      <c r="B2697" s="4" t="s">
        <v>3453</v>
      </c>
      <c r="C2697" s="5">
        <v>2023.0</v>
      </c>
      <c r="D2697" s="5">
        <v>35622.0</v>
      </c>
      <c r="E2697" s="5">
        <v>1469.0</v>
      </c>
    </row>
    <row r="2698">
      <c r="A2698" s="5">
        <v>209551.0</v>
      </c>
      <c r="B2698" s="4" t="s">
        <v>874</v>
      </c>
      <c r="C2698" s="5">
        <v>2023.0</v>
      </c>
      <c r="D2698" s="5">
        <v>23786.0</v>
      </c>
      <c r="E2698" s="5">
        <v>1168.0</v>
      </c>
    </row>
    <row r="2699">
      <c r="A2699" s="5">
        <v>209603.0</v>
      </c>
      <c r="B2699" s="4" t="s">
        <v>3454</v>
      </c>
      <c r="C2699" s="5">
        <v>2023.0</v>
      </c>
      <c r="D2699" s="5">
        <v>524.0</v>
      </c>
      <c r="E2699" s="5">
        <v>57.0</v>
      </c>
    </row>
    <row r="2700">
      <c r="A2700" s="5">
        <v>209612.0</v>
      </c>
      <c r="B2700" s="4" t="s">
        <v>212</v>
      </c>
      <c r="C2700" s="5">
        <v>2023.0</v>
      </c>
      <c r="D2700" s="5">
        <v>3479.0</v>
      </c>
      <c r="E2700" s="5">
        <v>306.0</v>
      </c>
    </row>
    <row r="2701">
      <c r="A2701" s="5">
        <v>209667.0</v>
      </c>
      <c r="B2701" s="4" t="s">
        <v>3455</v>
      </c>
      <c r="C2701" s="5">
        <v>2023.0</v>
      </c>
      <c r="D2701" s="5">
        <v>59.0</v>
      </c>
      <c r="E2701" s="5">
        <v>4.0</v>
      </c>
    </row>
    <row r="2702">
      <c r="A2702" s="5">
        <v>209676.0</v>
      </c>
      <c r="B2702" s="4" t="s">
        <v>3456</v>
      </c>
      <c r="C2702" s="5">
        <v>2023.0</v>
      </c>
      <c r="D2702" s="5">
        <v>101.0</v>
      </c>
      <c r="E2702" s="5">
        <v>4.0</v>
      </c>
    </row>
    <row r="2703">
      <c r="A2703" s="5">
        <v>209694.0</v>
      </c>
      <c r="B2703" s="4" t="s">
        <v>3457</v>
      </c>
      <c r="C2703" s="5">
        <v>2023.0</v>
      </c>
      <c r="D2703" s="5">
        <v>38.0</v>
      </c>
      <c r="E2703" s="5">
        <v>3.0</v>
      </c>
    </row>
    <row r="2704">
      <c r="A2704" s="5">
        <v>209700.0</v>
      </c>
      <c r="B2704" s="4" t="s">
        <v>3458</v>
      </c>
      <c r="C2704" s="5">
        <v>2023.0</v>
      </c>
      <c r="D2704" s="5">
        <v>203.0</v>
      </c>
      <c r="E2704" s="5">
        <v>10.0</v>
      </c>
    </row>
    <row r="2705">
      <c r="A2705" s="5">
        <v>209719.0</v>
      </c>
      <c r="B2705" s="4" t="s">
        <v>3459</v>
      </c>
      <c r="C2705" s="5">
        <v>2023.0</v>
      </c>
      <c r="D2705" s="5">
        <v>77.0</v>
      </c>
      <c r="E2705" s="5">
        <v>6.0</v>
      </c>
    </row>
    <row r="2706">
      <c r="A2706" s="5">
        <v>209746.0</v>
      </c>
      <c r="B2706" s="4" t="s">
        <v>3460</v>
      </c>
      <c r="C2706" s="5">
        <v>2023.0</v>
      </c>
      <c r="D2706" s="5">
        <v>20033.0</v>
      </c>
      <c r="E2706" s="5">
        <v>723.0</v>
      </c>
    </row>
    <row r="2707">
      <c r="A2707" s="5">
        <v>209807.0</v>
      </c>
      <c r="B2707" s="4" t="s">
        <v>216</v>
      </c>
      <c r="C2707" s="5">
        <v>2023.0</v>
      </c>
      <c r="D2707" s="5">
        <v>20519.0</v>
      </c>
      <c r="E2707" s="5">
        <v>949.0</v>
      </c>
    </row>
    <row r="2708">
      <c r="A2708" s="5">
        <v>209825.0</v>
      </c>
      <c r="B2708" s="4" t="s">
        <v>504</v>
      </c>
      <c r="C2708" s="5">
        <v>2023.0</v>
      </c>
      <c r="D2708" s="5">
        <v>3457.0</v>
      </c>
      <c r="E2708" s="5">
        <v>351.0</v>
      </c>
    </row>
    <row r="2709">
      <c r="A2709" s="5">
        <v>209922.0</v>
      </c>
      <c r="B2709" s="4" t="s">
        <v>88</v>
      </c>
      <c r="C2709" s="5">
        <v>2023.0</v>
      </c>
      <c r="D2709" s="5">
        <v>1458.0</v>
      </c>
      <c r="E2709" s="5">
        <v>167.0</v>
      </c>
    </row>
    <row r="2710">
      <c r="A2710" s="5">
        <v>209940.0</v>
      </c>
      <c r="B2710" s="4" t="s">
        <v>3461</v>
      </c>
      <c r="C2710" s="5">
        <v>2023.0</v>
      </c>
      <c r="D2710" s="5">
        <v>3790.0</v>
      </c>
      <c r="E2710" s="5">
        <v>161.0</v>
      </c>
    </row>
    <row r="2711">
      <c r="A2711" s="5">
        <v>210146.0</v>
      </c>
      <c r="B2711" s="4" t="s">
        <v>3462</v>
      </c>
      <c r="C2711" s="5">
        <v>2023.0</v>
      </c>
      <c r="D2711" s="5">
        <v>5371.0</v>
      </c>
      <c r="E2711" s="5">
        <v>162.0</v>
      </c>
    </row>
    <row r="2712">
      <c r="A2712" s="5">
        <v>210155.0</v>
      </c>
      <c r="B2712" s="4" t="s">
        <v>3463</v>
      </c>
      <c r="C2712" s="5">
        <v>2023.0</v>
      </c>
      <c r="D2712" s="5">
        <v>1489.0</v>
      </c>
      <c r="E2712" s="5">
        <v>81.0</v>
      </c>
    </row>
    <row r="2713">
      <c r="A2713" s="5">
        <v>210234.0</v>
      </c>
      <c r="B2713" s="4" t="s">
        <v>3464</v>
      </c>
      <c r="C2713" s="5">
        <v>2023.0</v>
      </c>
      <c r="D2713" s="5">
        <v>1131.0</v>
      </c>
      <c r="E2713" s="5">
        <v>60.0</v>
      </c>
    </row>
    <row r="2714">
      <c r="A2714" s="5">
        <v>210270.0</v>
      </c>
      <c r="B2714" s="4" t="s">
        <v>3465</v>
      </c>
      <c r="C2714" s="5">
        <v>2023.0</v>
      </c>
      <c r="D2714" s="5">
        <v>2387.0</v>
      </c>
      <c r="E2714" s="5">
        <v>103.0</v>
      </c>
    </row>
    <row r="2715">
      <c r="A2715" s="5">
        <v>210304.0</v>
      </c>
      <c r="B2715" s="4" t="s">
        <v>3466</v>
      </c>
      <c r="C2715" s="5">
        <v>2023.0</v>
      </c>
      <c r="D2715" s="5">
        <v>350.0</v>
      </c>
      <c r="E2715" s="5">
        <v>36.0</v>
      </c>
    </row>
    <row r="2716">
      <c r="A2716" s="5">
        <v>210331.0</v>
      </c>
      <c r="B2716" s="4" t="s">
        <v>3467</v>
      </c>
      <c r="C2716" s="5">
        <v>2023.0</v>
      </c>
      <c r="D2716" s="5">
        <v>866.0</v>
      </c>
      <c r="E2716" s="5">
        <v>64.0</v>
      </c>
    </row>
    <row r="2717">
      <c r="A2717" s="5">
        <v>210368.0</v>
      </c>
      <c r="B2717" s="4" t="s">
        <v>3468</v>
      </c>
      <c r="C2717" s="5">
        <v>2023.0</v>
      </c>
      <c r="D2717" s="5">
        <v>770.0</v>
      </c>
      <c r="E2717" s="5">
        <v>36.0</v>
      </c>
    </row>
    <row r="2718">
      <c r="A2718" s="5">
        <v>210401.0</v>
      </c>
      <c r="B2718" s="4" t="s">
        <v>963</v>
      </c>
      <c r="C2718" s="5">
        <v>2023.0</v>
      </c>
      <c r="D2718" s="5">
        <v>2112.0</v>
      </c>
      <c r="E2718" s="5">
        <v>205.0</v>
      </c>
    </row>
    <row r="2719">
      <c r="A2719" s="5">
        <v>210429.0</v>
      </c>
      <c r="B2719" s="4" t="s">
        <v>3469</v>
      </c>
      <c r="C2719" s="5">
        <v>2023.0</v>
      </c>
      <c r="D2719" s="5">
        <v>3857.0</v>
      </c>
      <c r="E2719" s="5">
        <v>251.0</v>
      </c>
    </row>
    <row r="2720">
      <c r="A2720" s="5">
        <v>210438.0</v>
      </c>
      <c r="B2720" s="4" t="s">
        <v>3470</v>
      </c>
      <c r="C2720" s="5">
        <v>2023.0</v>
      </c>
      <c r="D2720" s="5">
        <v>979.0</v>
      </c>
      <c r="E2720" s="5">
        <v>73.0</v>
      </c>
    </row>
    <row r="2721">
      <c r="A2721" s="5">
        <v>210492.0</v>
      </c>
      <c r="B2721" s="4" t="s">
        <v>3471</v>
      </c>
      <c r="C2721" s="5">
        <v>2023.0</v>
      </c>
      <c r="D2721" s="5">
        <v>285.0</v>
      </c>
      <c r="E2721" s="5">
        <v>33.0</v>
      </c>
    </row>
    <row r="2722">
      <c r="A2722" s="5">
        <v>210508.0</v>
      </c>
      <c r="B2722" s="4" t="s">
        <v>3472</v>
      </c>
      <c r="C2722" s="5">
        <v>2023.0</v>
      </c>
      <c r="D2722" s="4"/>
      <c r="E2722" s="4"/>
    </row>
    <row r="2723">
      <c r="A2723" s="5">
        <v>210571.0</v>
      </c>
      <c r="B2723" s="4" t="s">
        <v>3473</v>
      </c>
      <c r="C2723" s="5">
        <v>2023.0</v>
      </c>
      <c r="D2723" s="5">
        <v>1652.0</v>
      </c>
      <c r="E2723" s="5">
        <v>122.0</v>
      </c>
    </row>
    <row r="2724">
      <c r="A2724" s="5">
        <v>210599.0</v>
      </c>
      <c r="B2724" s="4" t="s">
        <v>3474</v>
      </c>
      <c r="C2724" s="5">
        <v>2023.0</v>
      </c>
      <c r="D2724" s="5">
        <v>831.0</v>
      </c>
      <c r="E2724" s="5">
        <v>40.0</v>
      </c>
    </row>
    <row r="2725">
      <c r="A2725" s="5">
        <v>210605.0</v>
      </c>
      <c r="B2725" s="4" t="s">
        <v>3475</v>
      </c>
      <c r="C2725" s="5">
        <v>2023.0</v>
      </c>
      <c r="D2725" s="5">
        <v>10451.0</v>
      </c>
      <c r="E2725" s="5">
        <v>389.0</v>
      </c>
    </row>
    <row r="2726">
      <c r="A2726" s="5">
        <v>210669.0</v>
      </c>
      <c r="B2726" s="4" t="s">
        <v>179</v>
      </c>
      <c r="C2726" s="5">
        <v>2023.0</v>
      </c>
      <c r="D2726" s="5">
        <v>1231.0</v>
      </c>
      <c r="E2726" s="5">
        <v>149.0</v>
      </c>
    </row>
    <row r="2727">
      <c r="A2727" s="5">
        <v>210711.0</v>
      </c>
      <c r="B2727" s="4" t="s">
        <v>3476</v>
      </c>
      <c r="C2727" s="5">
        <v>2023.0</v>
      </c>
      <c r="D2727" s="5">
        <v>61.0</v>
      </c>
      <c r="E2727" s="5">
        <v>7.0</v>
      </c>
    </row>
    <row r="2728">
      <c r="A2728" s="5">
        <v>210739.0</v>
      </c>
      <c r="B2728" s="4" t="s">
        <v>365</v>
      </c>
      <c r="C2728" s="5">
        <v>2023.0</v>
      </c>
      <c r="D2728" s="5">
        <v>2919.0</v>
      </c>
      <c r="E2728" s="5">
        <v>209.0</v>
      </c>
    </row>
    <row r="2729">
      <c r="A2729" s="5">
        <v>210748.0</v>
      </c>
      <c r="B2729" s="4" t="s">
        <v>3477</v>
      </c>
      <c r="C2729" s="5">
        <v>2023.0</v>
      </c>
      <c r="D2729" s="5">
        <v>80.0</v>
      </c>
      <c r="E2729" s="5">
        <v>3.0</v>
      </c>
    </row>
    <row r="2730">
      <c r="A2730" s="5">
        <v>210775.0</v>
      </c>
      <c r="B2730" s="4" t="s">
        <v>3478</v>
      </c>
      <c r="C2730" s="5">
        <v>2023.0</v>
      </c>
      <c r="D2730" s="5">
        <v>2485.0</v>
      </c>
      <c r="E2730" s="5">
        <v>164.0</v>
      </c>
    </row>
    <row r="2731">
      <c r="A2731" s="5">
        <v>210784.0</v>
      </c>
      <c r="B2731" s="4" t="s">
        <v>3479</v>
      </c>
      <c r="C2731" s="5">
        <v>2023.0</v>
      </c>
      <c r="D2731" s="5">
        <v>152.0</v>
      </c>
      <c r="E2731" s="5">
        <v>11.0</v>
      </c>
    </row>
    <row r="2732">
      <c r="A2732" s="5">
        <v>210809.0</v>
      </c>
      <c r="B2732" s="4" t="s">
        <v>3480</v>
      </c>
      <c r="C2732" s="5">
        <v>2023.0</v>
      </c>
      <c r="D2732" s="5">
        <v>4204.0</v>
      </c>
      <c r="E2732" s="5">
        <v>15.0</v>
      </c>
    </row>
    <row r="2733">
      <c r="A2733" s="5">
        <v>211006.0</v>
      </c>
      <c r="B2733" s="4" t="s">
        <v>3481</v>
      </c>
      <c r="C2733" s="5">
        <v>2023.0</v>
      </c>
      <c r="D2733" s="5">
        <v>364.0</v>
      </c>
      <c r="E2733" s="5">
        <v>20.0</v>
      </c>
    </row>
    <row r="2734">
      <c r="A2734" s="5">
        <v>211024.0</v>
      </c>
      <c r="B2734" s="4" t="s">
        <v>3482</v>
      </c>
      <c r="C2734" s="5">
        <v>2023.0</v>
      </c>
      <c r="D2734" s="5">
        <v>558.0</v>
      </c>
      <c r="E2734" s="5">
        <v>47.0</v>
      </c>
    </row>
    <row r="2735">
      <c r="A2735" s="5">
        <v>211079.0</v>
      </c>
      <c r="B2735" s="4" t="s">
        <v>3483</v>
      </c>
      <c r="C2735" s="5">
        <v>2023.0</v>
      </c>
      <c r="D2735" s="5">
        <v>1673.0</v>
      </c>
      <c r="E2735" s="5">
        <v>56.0</v>
      </c>
    </row>
    <row r="2736">
      <c r="A2736" s="5">
        <v>211088.0</v>
      </c>
      <c r="B2736" s="4" t="s">
        <v>3484</v>
      </c>
      <c r="C2736" s="5">
        <v>2023.0</v>
      </c>
      <c r="D2736" s="5">
        <v>3142.0</v>
      </c>
      <c r="E2736" s="5">
        <v>219.0</v>
      </c>
    </row>
    <row r="2737">
      <c r="A2737" s="5">
        <v>211130.0</v>
      </c>
      <c r="B2737" s="4" t="s">
        <v>3485</v>
      </c>
      <c r="C2737" s="5">
        <v>2023.0</v>
      </c>
      <c r="D2737" s="5">
        <v>49.0</v>
      </c>
      <c r="E2737" s="5">
        <v>2.0</v>
      </c>
    </row>
    <row r="2738">
      <c r="A2738" s="5">
        <v>211273.0</v>
      </c>
      <c r="B2738" s="4" t="s">
        <v>135</v>
      </c>
      <c r="C2738" s="5">
        <v>2023.0</v>
      </c>
      <c r="D2738" s="5">
        <v>1666.0</v>
      </c>
      <c r="E2738" s="5">
        <v>204.0</v>
      </c>
    </row>
    <row r="2739">
      <c r="A2739" s="5">
        <v>211291.0</v>
      </c>
      <c r="B2739" s="4" t="s">
        <v>115</v>
      </c>
      <c r="C2739" s="5">
        <v>2023.0</v>
      </c>
      <c r="D2739" s="5">
        <v>3892.0</v>
      </c>
      <c r="E2739" s="5">
        <v>400.0</v>
      </c>
    </row>
    <row r="2740">
      <c r="A2740" s="5">
        <v>211307.0</v>
      </c>
      <c r="B2740" s="4" t="s">
        <v>3486</v>
      </c>
      <c r="C2740" s="5">
        <v>2023.0</v>
      </c>
      <c r="D2740" s="5">
        <v>6098.0</v>
      </c>
      <c r="E2740" s="5">
        <v>267.0</v>
      </c>
    </row>
    <row r="2741">
      <c r="A2741" s="5">
        <v>211316.0</v>
      </c>
      <c r="B2741" s="4" t="s">
        <v>3487</v>
      </c>
      <c r="C2741" s="5">
        <v>2023.0</v>
      </c>
      <c r="D2741" s="5">
        <v>112.0</v>
      </c>
      <c r="E2741" s="5">
        <v>4.0</v>
      </c>
    </row>
    <row r="2742">
      <c r="A2742" s="5">
        <v>211334.0</v>
      </c>
      <c r="B2742" s="4" t="s">
        <v>3488</v>
      </c>
      <c r="C2742" s="5">
        <v>2023.0</v>
      </c>
      <c r="D2742" s="5">
        <v>14.0</v>
      </c>
      <c r="E2742" s="5">
        <v>2.0</v>
      </c>
    </row>
    <row r="2743">
      <c r="A2743" s="5">
        <v>211343.0</v>
      </c>
      <c r="B2743" s="4" t="s">
        <v>3489</v>
      </c>
      <c r="C2743" s="5">
        <v>2023.0</v>
      </c>
      <c r="D2743" s="5">
        <v>2468.0</v>
      </c>
      <c r="E2743" s="5">
        <v>126.0</v>
      </c>
    </row>
    <row r="2744">
      <c r="A2744" s="5">
        <v>211352.0</v>
      </c>
      <c r="B2744" s="4" t="s">
        <v>3490</v>
      </c>
      <c r="C2744" s="5">
        <v>2023.0</v>
      </c>
      <c r="D2744" s="5">
        <v>1048.0</v>
      </c>
      <c r="E2744" s="5">
        <v>109.0</v>
      </c>
    </row>
    <row r="2745">
      <c r="A2745" s="5">
        <v>211431.0</v>
      </c>
      <c r="B2745" s="4" t="s">
        <v>3491</v>
      </c>
      <c r="C2745" s="5">
        <v>2023.0</v>
      </c>
      <c r="D2745" s="5">
        <v>2310.0</v>
      </c>
      <c r="E2745" s="5">
        <v>187.0</v>
      </c>
    </row>
    <row r="2746">
      <c r="A2746" s="5">
        <v>211440.0</v>
      </c>
      <c r="B2746" s="4" t="s">
        <v>458</v>
      </c>
      <c r="C2746" s="5">
        <v>2023.0</v>
      </c>
      <c r="D2746" s="5">
        <v>15596.0</v>
      </c>
      <c r="E2746" s="5">
        <v>1507.0</v>
      </c>
    </row>
    <row r="2747">
      <c r="A2747" s="5">
        <v>211468.0</v>
      </c>
      <c r="B2747" s="4" t="s">
        <v>649</v>
      </c>
      <c r="C2747" s="5">
        <v>2023.0</v>
      </c>
      <c r="D2747" s="5">
        <v>1248.0</v>
      </c>
      <c r="E2747" s="5">
        <v>100.0</v>
      </c>
    </row>
    <row r="2748">
      <c r="A2748" s="5">
        <v>211477.0</v>
      </c>
      <c r="B2748" s="4" t="s">
        <v>3492</v>
      </c>
      <c r="C2748" s="5">
        <v>2023.0</v>
      </c>
      <c r="D2748" s="5">
        <v>827.0</v>
      </c>
      <c r="E2748" s="5">
        <v>48.0</v>
      </c>
    </row>
    <row r="2749">
      <c r="A2749" s="5">
        <v>211556.0</v>
      </c>
      <c r="B2749" s="4" t="s">
        <v>760</v>
      </c>
      <c r="C2749" s="5">
        <v>2023.0</v>
      </c>
      <c r="D2749" s="5">
        <v>2319.0</v>
      </c>
      <c r="E2749" s="5">
        <v>206.0</v>
      </c>
    </row>
    <row r="2750">
      <c r="A2750" s="5">
        <v>211583.0</v>
      </c>
      <c r="B2750" s="4" t="s">
        <v>3493</v>
      </c>
      <c r="C2750" s="5">
        <v>2023.0</v>
      </c>
      <c r="D2750" s="5">
        <v>1402.0</v>
      </c>
      <c r="E2750" s="5">
        <v>104.0</v>
      </c>
    </row>
    <row r="2751">
      <c r="A2751" s="5">
        <v>211608.0</v>
      </c>
      <c r="B2751" s="4" t="s">
        <v>3494</v>
      </c>
      <c r="C2751" s="5">
        <v>2023.0</v>
      </c>
      <c r="D2751" s="5">
        <v>724.0</v>
      </c>
      <c r="E2751" s="5">
        <v>47.0</v>
      </c>
    </row>
    <row r="2752">
      <c r="A2752" s="5">
        <v>211635.0</v>
      </c>
      <c r="B2752" s="4" t="s">
        <v>3495</v>
      </c>
      <c r="C2752" s="5">
        <v>2023.0</v>
      </c>
      <c r="D2752" s="5">
        <v>115.0</v>
      </c>
      <c r="E2752" s="5">
        <v>13.0</v>
      </c>
    </row>
    <row r="2753">
      <c r="A2753" s="5">
        <v>211802.0</v>
      </c>
      <c r="B2753" s="4" t="s">
        <v>3496</v>
      </c>
      <c r="C2753" s="5">
        <v>2023.0</v>
      </c>
      <c r="D2753" s="5">
        <v>108.0</v>
      </c>
      <c r="E2753" s="5">
        <v>18.0</v>
      </c>
    </row>
    <row r="2754">
      <c r="A2754" s="5">
        <v>211893.0</v>
      </c>
      <c r="B2754" s="4" t="s">
        <v>3497</v>
      </c>
      <c r="C2754" s="5">
        <v>2023.0</v>
      </c>
      <c r="D2754" s="5">
        <v>159.0</v>
      </c>
      <c r="E2754" s="5">
        <v>62.0</v>
      </c>
    </row>
    <row r="2755">
      <c r="A2755" s="5">
        <v>211927.0</v>
      </c>
      <c r="B2755" s="4" t="s">
        <v>3498</v>
      </c>
      <c r="C2755" s="5">
        <v>2023.0</v>
      </c>
      <c r="D2755" s="5">
        <v>7638.0</v>
      </c>
      <c r="E2755" s="5">
        <v>275.0</v>
      </c>
    </row>
    <row r="2756">
      <c r="A2756" s="5">
        <v>211981.0</v>
      </c>
      <c r="B2756" s="4" t="s">
        <v>3499</v>
      </c>
      <c r="C2756" s="5">
        <v>2023.0</v>
      </c>
      <c r="D2756" s="5">
        <v>2189.0</v>
      </c>
      <c r="E2756" s="5">
        <v>135.0</v>
      </c>
    </row>
    <row r="2757">
      <c r="A2757" s="5">
        <v>212009.0</v>
      </c>
      <c r="B2757" s="4" t="s">
        <v>484</v>
      </c>
      <c r="C2757" s="5">
        <v>2023.0</v>
      </c>
      <c r="D2757" s="5">
        <v>2217.0</v>
      </c>
      <c r="E2757" s="5">
        <v>240.0</v>
      </c>
    </row>
    <row r="2758">
      <c r="A2758" s="5">
        <v>212045.0</v>
      </c>
      <c r="B2758" s="4" t="s">
        <v>3500</v>
      </c>
      <c r="C2758" s="5">
        <v>2023.0</v>
      </c>
      <c r="D2758" s="5">
        <v>200.0</v>
      </c>
      <c r="E2758" s="5">
        <v>15.0</v>
      </c>
    </row>
    <row r="2759">
      <c r="A2759" s="5">
        <v>212054.0</v>
      </c>
      <c r="B2759" s="4" t="s">
        <v>3501</v>
      </c>
      <c r="C2759" s="5">
        <v>2023.0</v>
      </c>
      <c r="D2759" s="5">
        <v>21703.0</v>
      </c>
      <c r="E2759" s="5">
        <v>1519.0</v>
      </c>
    </row>
    <row r="2760">
      <c r="A2760" s="5">
        <v>212106.0</v>
      </c>
      <c r="B2760" s="4" t="s">
        <v>353</v>
      </c>
      <c r="C2760" s="5">
        <v>2023.0</v>
      </c>
      <c r="D2760" s="5">
        <v>8137.0</v>
      </c>
      <c r="E2760" s="5">
        <v>617.0</v>
      </c>
    </row>
    <row r="2761">
      <c r="A2761" s="5">
        <v>212115.0</v>
      </c>
      <c r="B2761" s="4" t="s">
        <v>3502</v>
      </c>
      <c r="C2761" s="5">
        <v>2023.0</v>
      </c>
      <c r="D2761" s="5">
        <v>5460.0</v>
      </c>
      <c r="E2761" s="5">
        <v>251.0</v>
      </c>
    </row>
    <row r="2762">
      <c r="A2762" s="5">
        <v>212133.0</v>
      </c>
      <c r="B2762" s="4" t="s">
        <v>3503</v>
      </c>
      <c r="C2762" s="5">
        <v>2023.0</v>
      </c>
      <c r="D2762" s="5">
        <v>6981.0</v>
      </c>
      <c r="E2762" s="5">
        <v>204.0</v>
      </c>
    </row>
    <row r="2763">
      <c r="A2763" s="5">
        <v>212197.0</v>
      </c>
      <c r="B2763" s="4" t="s">
        <v>828</v>
      </c>
      <c r="C2763" s="5">
        <v>2023.0</v>
      </c>
      <c r="D2763" s="5">
        <v>2152.0</v>
      </c>
      <c r="E2763" s="5">
        <v>155.0</v>
      </c>
    </row>
    <row r="2764">
      <c r="A2764" s="5">
        <v>212230.0</v>
      </c>
      <c r="B2764" s="4" t="s">
        <v>3504</v>
      </c>
      <c r="C2764" s="5">
        <v>2023.0</v>
      </c>
      <c r="D2764" s="5">
        <v>33.0</v>
      </c>
      <c r="E2764" s="5">
        <v>3.0</v>
      </c>
    </row>
    <row r="2765">
      <c r="A2765" s="5">
        <v>212267.0</v>
      </c>
      <c r="B2765" s="4" t="s">
        <v>3505</v>
      </c>
      <c r="C2765" s="5">
        <v>2023.0</v>
      </c>
      <c r="D2765" s="5">
        <v>95.0</v>
      </c>
      <c r="E2765" s="5">
        <v>3.0</v>
      </c>
    </row>
    <row r="2766">
      <c r="A2766" s="5">
        <v>212276.0</v>
      </c>
      <c r="B2766" s="4" t="s">
        <v>3506</v>
      </c>
      <c r="C2766" s="5">
        <v>2023.0</v>
      </c>
      <c r="D2766" s="5">
        <v>87.0</v>
      </c>
      <c r="E2766" s="5">
        <v>3.0</v>
      </c>
    </row>
    <row r="2767">
      <c r="A2767" s="5">
        <v>212294.0</v>
      </c>
      <c r="B2767" s="4" t="s">
        <v>3507</v>
      </c>
      <c r="C2767" s="5">
        <v>2023.0</v>
      </c>
      <c r="D2767" s="5">
        <v>75.0</v>
      </c>
      <c r="E2767" s="5">
        <v>3.0</v>
      </c>
    </row>
    <row r="2768">
      <c r="A2768" s="5">
        <v>212300.0</v>
      </c>
      <c r="B2768" s="4" t="s">
        <v>3508</v>
      </c>
      <c r="C2768" s="5">
        <v>2023.0</v>
      </c>
      <c r="D2768" s="5">
        <v>56.0</v>
      </c>
      <c r="E2768" s="5">
        <v>3.0</v>
      </c>
    </row>
    <row r="2769">
      <c r="A2769" s="5">
        <v>212328.0</v>
      </c>
      <c r="B2769" s="4" t="s">
        <v>3509</v>
      </c>
      <c r="C2769" s="5">
        <v>2023.0</v>
      </c>
      <c r="D2769" s="5">
        <v>133.0</v>
      </c>
      <c r="E2769" s="5">
        <v>5.0</v>
      </c>
    </row>
    <row r="2770">
      <c r="A2770" s="5">
        <v>212337.0</v>
      </c>
      <c r="B2770" s="4" t="s">
        <v>3510</v>
      </c>
      <c r="C2770" s="5">
        <v>2023.0</v>
      </c>
      <c r="D2770" s="5">
        <v>75.0</v>
      </c>
      <c r="E2770" s="5">
        <v>2.0</v>
      </c>
    </row>
    <row r="2771">
      <c r="A2771" s="5">
        <v>212355.0</v>
      </c>
      <c r="B2771" s="4" t="s">
        <v>3511</v>
      </c>
      <c r="C2771" s="5">
        <v>2023.0</v>
      </c>
      <c r="D2771" s="5">
        <v>137.0</v>
      </c>
      <c r="E2771" s="5">
        <v>6.0</v>
      </c>
    </row>
    <row r="2772">
      <c r="A2772" s="5">
        <v>212382.0</v>
      </c>
      <c r="B2772" s="4" t="s">
        <v>3512</v>
      </c>
      <c r="C2772" s="5">
        <v>2023.0</v>
      </c>
      <c r="D2772" s="5">
        <v>150.0</v>
      </c>
      <c r="E2772" s="5">
        <v>5.0</v>
      </c>
    </row>
    <row r="2773">
      <c r="A2773" s="5">
        <v>212391.0</v>
      </c>
      <c r="B2773" s="4" t="s">
        <v>3513</v>
      </c>
      <c r="C2773" s="5">
        <v>2023.0</v>
      </c>
      <c r="D2773" s="5">
        <v>76.0</v>
      </c>
      <c r="E2773" s="5">
        <v>3.0</v>
      </c>
    </row>
    <row r="2774">
      <c r="A2774" s="5">
        <v>212434.0</v>
      </c>
      <c r="B2774" s="4" t="s">
        <v>3514</v>
      </c>
      <c r="C2774" s="5">
        <v>2023.0</v>
      </c>
      <c r="D2774" s="5">
        <v>183.0</v>
      </c>
      <c r="E2774" s="5">
        <v>17.0</v>
      </c>
    </row>
    <row r="2775">
      <c r="A2775" s="5">
        <v>212577.0</v>
      </c>
      <c r="B2775" s="4" t="s">
        <v>3515</v>
      </c>
      <c r="C2775" s="5">
        <v>2023.0</v>
      </c>
      <c r="D2775" s="5">
        <v>1911.0</v>
      </c>
      <c r="E2775" s="5">
        <v>208.0</v>
      </c>
    </row>
    <row r="2776">
      <c r="A2776" s="5">
        <v>212601.0</v>
      </c>
      <c r="B2776" s="4" t="s">
        <v>3516</v>
      </c>
      <c r="C2776" s="5">
        <v>2023.0</v>
      </c>
      <c r="D2776" s="5">
        <v>4548.0</v>
      </c>
      <c r="E2776" s="5">
        <v>300.0</v>
      </c>
    </row>
    <row r="2777">
      <c r="A2777" s="5">
        <v>212656.0</v>
      </c>
      <c r="B2777" s="4" t="s">
        <v>3517</v>
      </c>
      <c r="C2777" s="5">
        <v>2023.0</v>
      </c>
      <c r="D2777" s="5">
        <v>1258.0</v>
      </c>
      <c r="E2777" s="5">
        <v>104.0</v>
      </c>
    </row>
    <row r="2778">
      <c r="A2778" s="5">
        <v>212674.0</v>
      </c>
      <c r="B2778" s="4" t="s">
        <v>456</v>
      </c>
      <c r="C2778" s="5">
        <v>2023.0</v>
      </c>
      <c r="D2778" s="5">
        <v>2895.0</v>
      </c>
      <c r="E2778" s="5">
        <v>228.0</v>
      </c>
    </row>
    <row r="2779">
      <c r="A2779" s="5">
        <v>212753.0</v>
      </c>
      <c r="B2779" s="4" t="s">
        <v>3518</v>
      </c>
      <c r="C2779" s="5">
        <v>2023.0</v>
      </c>
      <c r="D2779" s="5">
        <v>119.0</v>
      </c>
      <c r="E2779" s="5">
        <v>6.0</v>
      </c>
    </row>
    <row r="2780">
      <c r="A2780" s="5">
        <v>212771.0</v>
      </c>
      <c r="B2780" s="4" t="s">
        <v>3519</v>
      </c>
      <c r="C2780" s="5">
        <v>2023.0</v>
      </c>
      <c r="D2780" s="5">
        <v>482.0</v>
      </c>
      <c r="E2780" s="5">
        <v>26.0</v>
      </c>
    </row>
    <row r="2781">
      <c r="A2781" s="5">
        <v>212805.0</v>
      </c>
      <c r="B2781" s="4" t="s">
        <v>3520</v>
      </c>
      <c r="C2781" s="5">
        <v>2023.0</v>
      </c>
      <c r="D2781" s="5">
        <v>2394.0</v>
      </c>
      <c r="E2781" s="4"/>
    </row>
    <row r="2782">
      <c r="A2782" s="5">
        <v>212832.0</v>
      </c>
      <c r="B2782" s="4" t="s">
        <v>3521</v>
      </c>
      <c r="C2782" s="5">
        <v>2023.0</v>
      </c>
      <c r="D2782" s="5">
        <v>2165.0</v>
      </c>
      <c r="E2782" s="5">
        <v>146.0</v>
      </c>
    </row>
    <row r="2783">
      <c r="A2783" s="5">
        <v>212869.0</v>
      </c>
      <c r="B2783" s="4" t="s">
        <v>3522</v>
      </c>
      <c r="C2783" s="5">
        <v>2023.0</v>
      </c>
      <c r="D2783" s="5">
        <v>936.0</v>
      </c>
      <c r="E2783" s="5">
        <v>110.0</v>
      </c>
    </row>
    <row r="2784">
      <c r="A2784" s="5">
        <v>212878.0</v>
      </c>
      <c r="B2784" s="4" t="s">
        <v>3523</v>
      </c>
      <c r="C2784" s="5">
        <v>2023.0</v>
      </c>
      <c r="D2784" s="5">
        <v>12880.0</v>
      </c>
      <c r="E2784" s="5">
        <v>672.0</v>
      </c>
    </row>
    <row r="2785">
      <c r="A2785" s="5">
        <v>212911.0</v>
      </c>
      <c r="B2785" s="4" t="s">
        <v>806</v>
      </c>
      <c r="C2785" s="5">
        <v>2023.0</v>
      </c>
      <c r="D2785" s="5">
        <v>1424.0</v>
      </c>
      <c r="E2785" s="5">
        <v>194.0</v>
      </c>
    </row>
    <row r="2786">
      <c r="A2786" s="5">
        <v>212975.0</v>
      </c>
      <c r="B2786" s="4" t="s">
        <v>3524</v>
      </c>
      <c r="C2786" s="5">
        <v>2023.0</v>
      </c>
      <c r="D2786" s="5">
        <v>132.0</v>
      </c>
      <c r="E2786" s="5">
        <v>23.0</v>
      </c>
    </row>
    <row r="2787">
      <c r="A2787" s="5">
        <v>212984.0</v>
      </c>
      <c r="B2787" s="4" t="s">
        <v>3525</v>
      </c>
      <c r="C2787" s="5">
        <v>2023.0</v>
      </c>
      <c r="D2787" s="5">
        <v>3148.0</v>
      </c>
      <c r="E2787" s="5">
        <v>179.0</v>
      </c>
    </row>
    <row r="2788">
      <c r="A2788" s="5">
        <v>212993.0</v>
      </c>
      <c r="B2788" s="4" t="s">
        <v>3526</v>
      </c>
      <c r="C2788" s="5">
        <v>2023.0</v>
      </c>
      <c r="D2788" s="4"/>
      <c r="E2788" s="4"/>
    </row>
    <row r="2789">
      <c r="A2789" s="5">
        <v>213011.0</v>
      </c>
      <c r="B2789" s="4" t="s">
        <v>3527</v>
      </c>
      <c r="C2789" s="5">
        <v>2023.0</v>
      </c>
      <c r="D2789" s="5">
        <v>2407.0</v>
      </c>
      <c r="E2789" s="5">
        <v>128.0</v>
      </c>
    </row>
    <row r="2790">
      <c r="A2790" s="5">
        <v>213020.0</v>
      </c>
      <c r="B2790" s="4" t="s">
        <v>3528</v>
      </c>
      <c r="C2790" s="5">
        <v>2023.0</v>
      </c>
      <c r="D2790" s="5">
        <v>9246.0</v>
      </c>
      <c r="E2790" s="5">
        <v>411.0</v>
      </c>
    </row>
    <row r="2791">
      <c r="A2791" s="5">
        <v>213163.0</v>
      </c>
      <c r="B2791" s="4" t="s">
        <v>3529</v>
      </c>
      <c r="C2791" s="5">
        <v>2023.0</v>
      </c>
      <c r="D2791" s="5">
        <v>332.0</v>
      </c>
      <c r="E2791" s="5">
        <v>29.0</v>
      </c>
    </row>
    <row r="2792">
      <c r="A2792" s="5">
        <v>213181.0</v>
      </c>
      <c r="B2792" s="4" t="s">
        <v>3530</v>
      </c>
      <c r="C2792" s="5">
        <v>2023.0</v>
      </c>
      <c r="D2792" s="5">
        <v>303.0</v>
      </c>
      <c r="E2792" s="5">
        <v>20.0</v>
      </c>
    </row>
    <row r="2793">
      <c r="A2793" s="5">
        <v>213233.0</v>
      </c>
      <c r="B2793" s="4" t="s">
        <v>3531</v>
      </c>
      <c r="C2793" s="5">
        <v>2023.0</v>
      </c>
      <c r="D2793" s="5">
        <v>627.0</v>
      </c>
      <c r="E2793" s="5">
        <v>49.0</v>
      </c>
    </row>
    <row r="2794">
      <c r="A2794" s="5">
        <v>213251.0</v>
      </c>
      <c r="B2794" s="4" t="s">
        <v>979</v>
      </c>
      <c r="C2794" s="5">
        <v>2023.0</v>
      </c>
      <c r="D2794" s="5">
        <v>1292.0</v>
      </c>
      <c r="E2794" s="5">
        <v>108.0</v>
      </c>
    </row>
    <row r="2795">
      <c r="A2795" s="5">
        <v>213303.0</v>
      </c>
      <c r="B2795" s="4" t="s">
        <v>3532</v>
      </c>
      <c r="C2795" s="5">
        <v>2023.0</v>
      </c>
      <c r="D2795" s="5">
        <v>1051.0</v>
      </c>
      <c r="E2795" s="5">
        <v>73.0</v>
      </c>
    </row>
    <row r="2796">
      <c r="A2796" s="5">
        <v>213321.0</v>
      </c>
      <c r="B2796" s="4" t="s">
        <v>3533</v>
      </c>
      <c r="C2796" s="5">
        <v>2023.0</v>
      </c>
      <c r="D2796" s="5">
        <v>1932.0</v>
      </c>
      <c r="E2796" s="5">
        <v>141.0</v>
      </c>
    </row>
    <row r="2797">
      <c r="A2797" s="5">
        <v>213330.0</v>
      </c>
      <c r="B2797" s="4" t="s">
        <v>3534</v>
      </c>
      <c r="C2797" s="5">
        <v>2023.0</v>
      </c>
      <c r="D2797" s="5">
        <v>39.0</v>
      </c>
      <c r="E2797" s="5">
        <v>2.0</v>
      </c>
    </row>
    <row r="2798">
      <c r="A2798" s="5">
        <v>213349.0</v>
      </c>
      <c r="B2798" s="4" t="s">
        <v>3535</v>
      </c>
      <c r="C2798" s="5">
        <v>2023.0</v>
      </c>
      <c r="D2798" s="5">
        <v>7416.0</v>
      </c>
      <c r="E2798" s="5">
        <v>329.0</v>
      </c>
    </row>
    <row r="2799">
      <c r="A2799" s="5">
        <v>213358.0</v>
      </c>
      <c r="B2799" s="4" t="s">
        <v>169</v>
      </c>
      <c r="C2799" s="5">
        <v>2023.0</v>
      </c>
      <c r="D2799" s="5">
        <v>2618.0</v>
      </c>
      <c r="E2799" s="5">
        <v>86.0</v>
      </c>
    </row>
    <row r="2800">
      <c r="A2800" s="5">
        <v>213367.0</v>
      </c>
      <c r="B2800" s="4" t="s">
        <v>3536</v>
      </c>
      <c r="C2800" s="5">
        <v>2023.0</v>
      </c>
      <c r="D2800" s="5">
        <v>3554.0</v>
      </c>
      <c r="E2800" s="5">
        <v>217.0</v>
      </c>
    </row>
    <row r="2801">
      <c r="A2801" s="5">
        <v>213376.0</v>
      </c>
      <c r="B2801" s="4" t="s">
        <v>3537</v>
      </c>
      <c r="C2801" s="5">
        <v>2023.0</v>
      </c>
      <c r="D2801" s="5">
        <v>1939.0</v>
      </c>
      <c r="E2801" s="5">
        <v>72.0</v>
      </c>
    </row>
    <row r="2802">
      <c r="A2802" s="5">
        <v>213385.0</v>
      </c>
      <c r="B2802" s="4" t="s">
        <v>446</v>
      </c>
      <c r="C2802" s="5">
        <v>2023.0</v>
      </c>
      <c r="D2802" s="5">
        <v>2764.0</v>
      </c>
      <c r="E2802" s="5">
        <v>279.0</v>
      </c>
    </row>
    <row r="2803">
      <c r="A2803" s="5">
        <v>213400.0</v>
      </c>
      <c r="B2803" s="4" t="s">
        <v>3538</v>
      </c>
      <c r="C2803" s="5">
        <v>2023.0</v>
      </c>
      <c r="D2803" s="5">
        <v>2455.0</v>
      </c>
      <c r="E2803" s="5">
        <v>155.0</v>
      </c>
    </row>
    <row r="2804">
      <c r="A2804" s="5">
        <v>213446.0</v>
      </c>
      <c r="B2804" s="4" t="s">
        <v>3539</v>
      </c>
      <c r="C2804" s="5">
        <v>2023.0</v>
      </c>
      <c r="D2804" s="5">
        <v>61.0</v>
      </c>
      <c r="E2804" s="5">
        <v>11.0</v>
      </c>
    </row>
    <row r="2805">
      <c r="A2805" s="5">
        <v>213455.0</v>
      </c>
      <c r="B2805" s="4" t="s">
        <v>3540</v>
      </c>
      <c r="C2805" s="5">
        <v>2023.0</v>
      </c>
      <c r="D2805" s="5">
        <v>393.0</v>
      </c>
      <c r="E2805" s="5">
        <v>5.0</v>
      </c>
    </row>
    <row r="2806">
      <c r="A2806" s="5">
        <v>213473.0</v>
      </c>
      <c r="B2806" s="4" t="s">
        <v>3541</v>
      </c>
      <c r="C2806" s="5">
        <v>2023.0</v>
      </c>
      <c r="D2806" s="5">
        <v>87.0</v>
      </c>
      <c r="E2806" s="5">
        <v>8.0</v>
      </c>
    </row>
    <row r="2807">
      <c r="A2807" s="5">
        <v>213491.0</v>
      </c>
      <c r="B2807" s="4" t="s">
        <v>3542</v>
      </c>
      <c r="C2807" s="5">
        <v>2023.0</v>
      </c>
      <c r="D2807" s="5">
        <v>40.0</v>
      </c>
      <c r="E2807" s="5">
        <v>2.0</v>
      </c>
    </row>
    <row r="2808">
      <c r="A2808" s="5">
        <v>213507.0</v>
      </c>
      <c r="B2808" s="4" t="s">
        <v>3543</v>
      </c>
      <c r="C2808" s="5">
        <v>2023.0</v>
      </c>
      <c r="D2808" s="5">
        <v>2142.0</v>
      </c>
      <c r="E2808" s="5">
        <v>173.0</v>
      </c>
    </row>
    <row r="2809">
      <c r="A2809" s="5">
        <v>213525.0</v>
      </c>
      <c r="B2809" s="4" t="s">
        <v>3544</v>
      </c>
      <c r="C2809" s="5">
        <v>2023.0</v>
      </c>
      <c r="D2809" s="5">
        <v>6385.0</v>
      </c>
      <c r="E2809" s="5">
        <v>201.0</v>
      </c>
    </row>
    <row r="2810">
      <c r="A2810" s="5">
        <v>213534.0</v>
      </c>
      <c r="B2810" s="4" t="s">
        <v>3545</v>
      </c>
      <c r="C2810" s="5">
        <v>2023.0</v>
      </c>
      <c r="D2810" s="5">
        <v>452.0</v>
      </c>
      <c r="E2810" s="5">
        <v>38.0</v>
      </c>
    </row>
    <row r="2811">
      <c r="A2811" s="5">
        <v>213543.0</v>
      </c>
      <c r="B2811" s="4" t="s">
        <v>3546</v>
      </c>
      <c r="C2811" s="5">
        <v>2023.0</v>
      </c>
      <c r="D2811" s="5">
        <v>7590.0</v>
      </c>
      <c r="E2811" s="5">
        <v>609.0</v>
      </c>
    </row>
    <row r="2812">
      <c r="A2812" s="5">
        <v>213570.0</v>
      </c>
      <c r="B2812" s="4" t="s">
        <v>3547</v>
      </c>
      <c r="C2812" s="5">
        <v>2023.0</v>
      </c>
      <c r="D2812" s="5">
        <v>529.0</v>
      </c>
      <c r="E2812" s="5">
        <v>25.0</v>
      </c>
    </row>
    <row r="2813">
      <c r="A2813" s="5">
        <v>213589.0</v>
      </c>
      <c r="B2813" s="4" t="s">
        <v>3548</v>
      </c>
      <c r="C2813" s="5">
        <v>2023.0</v>
      </c>
      <c r="D2813" s="5">
        <v>374.0</v>
      </c>
      <c r="E2813" s="5">
        <v>16.0</v>
      </c>
    </row>
    <row r="2814">
      <c r="A2814" s="5">
        <v>213598.0</v>
      </c>
      <c r="B2814" s="4" t="s">
        <v>1378</v>
      </c>
      <c r="C2814" s="5">
        <v>2023.0</v>
      </c>
      <c r="D2814" s="5">
        <v>1848.0</v>
      </c>
      <c r="E2814" s="5">
        <v>135.0</v>
      </c>
    </row>
    <row r="2815">
      <c r="A2815" s="5">
        <v>213622.0</v>
      </c>
      <c r="B2815" s="4" t="s">
        <v>3549</v>
      </c>
      <c r="C2815" s="5">
        <v>2023.0</v>
      </c>
      <c r="D2815" s="5">
        <v>91.0</v>
      </c>
      <c r="E2815" s="5">
        <v>10.0</v>
      </c>
    </row>
    <row r="2816">
      <c r="A2816" s="5">
        <v>213631.0</v>
      </c>
      <c r="B2816" s="4" t="s">
        <v>3550</v>
      </c>
      <c r="C2816" s="5">
        <v>2023.0</v>
      </c>
      <c r="D2816" s="5">
        <v>258.0</v>
      </c>
      <c r="E2816" s="5">
        <v>17.0</v>
      </c>
    </row>
    <row r="2817">
      <c r="A2817" s="5">
        <v>213659.0</v>
      </c>
      <c r="B2817" s="4" t="s">
        <v>3551</v>
      </c>
      <c r="C2817" s="5">
        <v>2023.0</v>
      </c>
      <c r="D2817" s="5">
        <v>4315.0</v>
      </c>
      <c r="E2817" s="5">
        <v>179.0</v>
      </c>
    </row>
    <row r="2818">
      <c r="A2818" s="5">
        <v>213668.0</v>
      </c>
      <c r="B2818" s="4" t="s">
        <v>3552</v>
      </c>
      <c r="C2818" s="5">
        <v>2023.0</v>
      </c>
      <c r="D2818" s="5">
        <v>1063.0</v>
      </c>
      <c r="E2818" s="5">
        <v>95.0</v>
      </c>
    </row>
    <row r="2819">
      <c r="A2819" s="5">
        <v>213774.0</v>
      </c>
      <c r="B2819" s="4" t="s">
        <v>3553</v>
      </c>
      <c r="C2819" s="5">
        <v>2023.0</v>
      </c>
      <c r="D2819" s="5">
        <v>599.0</v>
      </c>
      <c r="E2819" s="5">
        <v>38.0</v>
      </c>
    </row>
    <row r="2820">
      <c r="A2820" s="5">
        <v>213826.0</v>
      </c>
      <c r="B2820" s="4" t="s">
        <v>569</v>
      </c>
      <c r="C2820" s="5">
        <v>2023.0</v>
      </c>
      <c r="D2820" s="5">
        <v>2850.0</v>
      </c>
      <c r="E2820" s="5">
        <v>208.0</v>
      </c>
    </row>
    <row r="2821">
      <c r="A2821" s="5">
        <v>213914.0</v>
      </c>
      <c r="B2821" s="4" t="s">
        <v>3554</v>
      </c>
      <c r="C2821" s="5">
        <v>2023.0</v>
      </c>
      <c r="D2821" s="5">
        <v>199.0</v>
      </c>
      <c r="E2821" s="5">
        <v>12.0</v>
      </c>
    </row>
    <row r="2822">
      <c r="A2822" s="5">
        <v>213932.0</v>
      </c>
      <c r="B2822" s="4" t="s">
        <v>3555</v>
      </c>
      <c r="C2822" s="5">
        <v>2023.0</v>
      </c>
      <c r="D2822" s="5">
        <v>144.0</v>
      </c>
      <c r="E2822" s="5">
        <v>18.0</v>
      </c>
    </row>
    <row r="2823">
      <c r="A2823" s="5">
        <v>213987.0</v>
      </c>
      <c r="B2823" s="4" t="s">
        <v>333</v>
      </c>
      <c r="C2823" s="5">
        <v>2023.0</v>
      </c>
      <c r="D2823" s="5">
        <v>2668.0</v>
      </c>
      <c r="E2823" s="5">
        <v>164.0</v>
      </c>
    </row>
    <row r="2824">
      <c r="A2824" s="5">
        <v>213996.0</v>
      </c>
      <c r="B2824" s="4" t="s">
        <v>3556</v>
      </c>
      <c r="C2824" s="5">
        <v>2023.0</v>
      </c>
      <c r="D2824" s="5">
        <v>3344.0</v>
      </c>
      <c r="E2824" s="5">
        <v>240.0</v>
      </c>
    </row>
    <row r="2825">
      <c r="A2825" s="5">
        <v>214023.0</v>
      </c>
      <c r="B2825" s="4" t="s">
        <v>3557</v>
      </c>
      <c r="C2825" s="5">
        <v>2023.0</v>
      </c>
      <c r="D2825" s="5">
        <v>14.0</v>
      </c>
      <c r="E2825" s="5">
        <v>2.0</v>
      </c>
    </row>
    <row r="2826">
      <c r="A2826" s="5">
        <v>214041.0</v>
      </c>
      <c r="B2826" s="4" t="s">
        <v>3558</v>
      </c>
      <c r="C2826" s="5">
        <v>2023.0</v>
      </c>
      <c r="D2826" s="5">
        <v>6732.0</v>
      </c>
      <c r="E2826" s="5">
        <v>296.0</v>
      </c>
    </row>
    <row r="2827">
      <c r="A2827" s="5">
        <v>214069.0</v>
      </c>
      <c r="B2827" s="4" t="s">
        <v>695</v>
      </c>
      <c r="C2827" s="5">
        <v>2023.0</v>
      </c>
      <c r="D2827" s="5">
        <v>2107.0</v>
      </c>
      <c r="E2827" s="5">
        <v>177.0</v>
      </c>
    </row>
    <row r="2828">
      <c r="A2828" s="5">
        <v>214111.0</v>
      </c>
      <c r="B2828" s="4" t="s">
        <v>3559</v>
      </c>
      <c r="C2828" s="5">
        <v>2023.0</v>
      </c>
      <c r="D2828" s="5">
        <v>8895.0</v>
      </c>
      <c r="E2828" s="5">
        <v>262.0</v>
      </c>
    </row>
    <row r="2829">
      <c r="A2829" s="5">
        <v>214148.0</v>
      </c>
      <c r="B2829" s="4" t="s">
        <v>3560</v>
      </c>
      <c r="C2829" s="5">
        <v>2023.0</v>
      </c>
      <c r="D2829" s="5">
        <v>399.0</v>
      </c>
      <c r="E2829" s="5">
        <v>46.0</v>
      </c>
    </row>
    <row r="2830">
      <c r="A2830" s="5">
        <v>214157.0</v>
      </c>
      <c r="B2830" s="4" t="s">
        <v>3561</v>
      </c>
      <c r="C2830" s="5">
        <v>2023.0</v>
      </c>
      <c r="D2830" s="5">
        <v>2658.0</v>
      </c>
      <c r="E2830" s="5">
        <v>225.0</v>
      </c>
    </row>
    <row r="2831">
      <c r="A2831" s="5">
        <v>214166.0</v>
      </c>
      <c r="B2831" s="4" t="s">
        <v>3562</v>
      </c>
      <c r="C2831" s="5">
        <v>2023.0</v>
      </c>
      <c r="D2831" s="5">
        <v>2967.0</v>
      </c>
      <c r="E2831" s="5">
        <v>92.0</v>
      </c>
    </row>
    <row r="2832">
      <c r="A2832" s="5">
        <v>214175.0</v>
      </c>
      <c r="B2832" s="4" t="s">
        <v>385</v>
      </c>
      <c r="C2832" s="5">
        <v>2023.0</v>
      </c>
      <c r="D2832" s="5">
        <v>1818.0</v>
      </c>
      <c r="E2832" s="5">
        <v>215.0</v>
      </c>
    </row>
    <row r="2833">
      <c r="A2833" s="5">
        <v>214272.0</v>
      </c>
      <c r="B2833" s="4" t="s">
        <v>245</v>
      </c>
      <c r="C2833" s="5">
        <v>2023.0</v>
      </c>
      <c r="D2833" s="5">
        <v>2171.0</v>
      </c>
      <c r="E2833" s="5">
        <v>127.0</v>
      </c>
    </row>
    <row r="2834">
      <c r="A2834" s="5">
        <v>214290.0</v>
      </c>
      <c r="B2834" s="4" t="s">
        <v>3563</v>
      </c>
      <c r="C2834" s="5">
        <v>2023.0</v>
      </c>
      <c r="D2834" s="5">
        <v>623.0</v>
      </c>
      <c r="E2834" s="5">
        <v>29.0</v>
      </c>
    </row>
    <row r="2835">
      <c r="A2835" s="5">
        <v>214379.0</v>
      </c>
      <c r="B2835" s="4" t="s">
        <v>3564</v>
      </c>
      <c r="C2835" s="5">
        <v>2023.0</v>
      </c>
      <c r="D2835" s="5">
        <v>8695.0</v>
      </c>
      <c r="E2835" s="5">
        <v>359.0</v>
      </c>
    </row>
    <row r="2836">
      <c r="A2836" s="5">
        <v>214476.0</v>
      </c>
      <c r="B2836" s="4" t="s">
        <v>3565</v>
      </c>
      <c r="C2836" s="5">
        <v>2023.0</v>
      </c>
      <c r="D2836" s="5">
        <v>52.0</v>
      </c>
      <c r="E2836" s="5">
        <v>7.0</v>
      </c>
    </row>
    <row r="2837">
      <c r="A2837" s="5">
        <v>214528.0</v>
      </c>
      <c r="B2837" s="4" t="s">
        <v>3566</v>
      </c>
      <c r="C2837" s="5">
        <v>2023.0</v>
      </c>
      <c r="D2837" s="5">
        <v>245.0</v>
      </c>
      <c r="E2837" s="5">
        <v>20.0</v>
      </c>
    </row>
    <row r="2838">
      <c r="A2838" s="5">
        <v>214564.0</v>
      </c>
      <c r="B2838" s="4" t="s">
        <v>3567</v>
      </c>
      <c r="C2838" s="5">
        <v>2023.0</v>
      </c>
      <c r="D2838" s="5">
        <v>1148.0</v>
      </c>
      <c r="E2838" s="5">
        <v>121.0</v>
      </c>
    </row>
    <row r="2839">
      <c r="A2839" s="5">
        <v>214582.0</v>
      </c>
      <c r="B2839" s="4" t="s">
        <v>3568</v>
      </c>
      <c r="C2839" s="5">
        <v>2023.0</v>
      </c>
      <c r="D2839" s="5">
        <v>662.0</v>
      </c>
      <c r="E2839" s="5">
        <v>32.0</v>
      </c>
    </row>
    <row r="2840">
      <c r="A2840" s="5">
        <v>214591.0</v>
      </c>
      <c r="B2840" s="4" t="s">
        <v>3569</v>
      </c>
      <c r="C2840" s="5">
        <v>2023.0</v>
      </c>
      <c r="D2840" s="5">
        <v>3323.0</v>
      </c>
      <c r="E2840" s="5">
        <v>275.0</v>
      </c>
    </row>
    <row r="2841">
      <c r="A2841" s="5">
        <v>214607.0</v>
      </c>
      <c r="B2841" s="4" t="s">
        <v>3570</v>
      </c>
      <c r="C2841" s="5">
        <v>2023.0</v>
      </c>
      <c r="D2841" s="5">
        <v>258.0</v>
      </c>
      <c r="E2841" s="5">
        <v>43.0</v>
      </c>
    </row>
    <row r="2842">
      <c r="A2842" s="5">
        <v>214625.0</v>
      </c>
      <c r="B2842" s="4" t="s">
        <v>3571</v>
      </c>
      <c r="C2842" s="5">
        <v>2023.0</v>
      </c>
      <c r="D2842" s="5">
        <v>456.0</v>
      </c>
      <c r="E2842" s="5">
        <v>47.0</v>
      </c>
    </row>
    <row r="2843">
      <c r="A2843" s="5">
        <v>214634.0</v>
      </c>
      <c r="B2843" s="4" t="s">
        <v>3572</v>
      </c>
      <c r="C2843" s="5">
        <v>2023.0</v>
      </c>
      <c r="D2843" s="5">
        <v>332.0</v>
      </c>
      <c r="E2843" s="5">
        <v>39.0</v>
      </c>
    </row>
    <row r="2844">
      <c r="A2844" s="5">
        <v>214643.0</v>
      </c>
      <c r="B2844" s="4" t="s">
        <v>3573</v>
      </c>
      <c r="C2844" s="5">
        <v>2023.0</v>
      </c>
      <c r="D2844" s="5">
        <v>353.0</v>
      </c>
      <c r="E2844" s="5">
        <v>32.0</v>
      </c>
    </row>
    <row r="2845">
      <c r="A2845" s="5">
        <v>214652.0</v>
      </c>
      <c r="B2845" s="4" t="s">
        <v>3574</v>
      </c>
      <c r="C2845" s="5">
        <v>2023.0</v>
      </c>
      <c r="D2845" s="5">
        <v>838.0</v>
      </c>
      <c r="E2845" s="5">
        <v>72.0</v>
      </c>
    </row>
    <row r="2846">
      <c r="A2846" s="5">
        <v>214661.0</v>
      </c>
      <c r="B2846" s="4" t="s">
        <v>3575</v>
      </c>
      <c r="C2846" s="5">
        <v>2023.0</v>
      </c>
      <c r="D2846" s="4"/>
      <c r="E2846" s="5">
        <v>0.0</v>
      </c>
    </row>
    <row r="2847">
      <c r="A2847" s="5">
        <v>214670.0</v>
      </c>
      <c r="B2847" s="4" t="s">
        <v>3576</v>
      </c>
      <c r="C2847" s="5">
        <v>2023.0</v>
      </c>
      <c r="D2847" s="5">
        <v>954.0</v>
      </c>
      <c r="E2847" s="5">
        <v>58.0</v>
      </c>
    </row>
    <row r="2848">
      <c r="A2848" s="5">
        <v>214689.0</v>
      </c>
      <c r="B2848" s="4" t="s">
        <v>3577</v>
      </c>
      <c r="C2848" s="5">
        <v>2023.0</v>
      </c>
      <c r="D2848" s="5">
        <v>2421.0</v>
      </c>
      <c r="E2848" s="5">
        <v>193.0</v>
      </c>
    </row>
    <row r="2849">
      <c r="A2849" s="5">
        <v>214698.0</v>
      </c>
      <c r="B2849" s="4" t="s">
        <v>3578</v>
      </c>
      <c r="C2849" s="5">
        <v>2023.0</v>
      </c>
      <c r="D2849" s="5">
        <v>504.0</v>
      </c>
      <c r="E2849" s="5">
        <v>44.0</v>
      </c>
    </row>
    <row r="2850">
      <c r="A2850" s="5">
        <v>214704.0</v>
      </c>
      <c r="B2850" s="4" t="s">
        <v>3579</v>
      </c>
      <c r="C2850" s="5">
        <v>2023.0</v>
      </c>
      <c r="D2850" s="5">
        <v>1944.0</v>
      </c>
      <c r="E2850" s="5">
        <v>141.0</v>
      </c>
    </row>
    <row r="2851">
      <c r="A2851" s="5">
        <v>214713.0</v>
      </c>
      <c r="B2851" s="4" t="s">
        <v>3580</v>
      </c>
      <c r="C2851" s="5">
        <v>2023.0</v>
      </c>
      <c r="D2851" s="5">
        <v>4651.0</v>
      </c>
      <c r="E2851" s="5">
        <v>299.0</v>
      </c>
    </row>
    <row r="2852">
      <c r="A2852" s="5">
        <v>214731.0</v>
      </c>
      <c r="B2852" s="4" t="s">
        <v>3581</v>
      </c>
      <c r="C2852" s="5">
        <v>2023.0</v>
      </c>
      <c r="D2852" s="5">
        <v>1223.0</v>
      </c>
      <c r="E2852" s="5">
        <v>84.0</v>
      </c>
    </row>
    <row r="2853">
      <c r="A2853" s="5">
        <v>214740.0</v>
      </c>
      <c r="B2853" s="4" t="s">
        <v>3582</v>
      </c>
      <c r="C2853" s="5">
        <v>2023.0</v>
      </c>
      <c r="D2853" s="5">
        <v>353.0</v>
      </c>
      <c r="E2853" s="5">
        <v>38.0</v>
      </c>
    </row>
    <row r="2854">
      <c r="A2854" s="5">
        <v>214759.0</v>
      </c>
      <c r="B2854" s="4" t="s">
        <v>3583</v>
      </c>
      <c r="C2854" s="5">
        <v>2023.0</v>
      </c>
      <c r="D2854" s="5">
        <v>419.0</v>
      </c>
      <c r="E2854" s="5">
        <v>46.0</v>
      </c>
    </row>
    <row r="2855">
      <c r="A2855" s="5">
        <v>214768.0</v>
      </c>
      <c r="B2855" s="4" t="s">
        <v>3584</v>
      </c>
      <c r="C2855" s="5">
        <v>2023.0</v>
      </c>
      <c r="D2855" s="5">
        <v>510.0</v>
      </c>
      <c r="E2855" s="5">
        <v>46.0</v>
      </c>
    </row>
    <row r="2856">
      <c r="A2856" s="5">
        <v>214777.0</v>
      </c>
      <c r="B2856" s="4" t="s">
        <v>3585</v>
      </c>
      <c r="C2856" s="5">
        <v>2023.0</v>
      </c>
      <c r="D2856" s="5">
        <v>50399.0</v>
      </c>
      <c r="E2856" s="5">
        <v>4395.0</v>
      </c>
    </row>
    <row r="2857">
      <c r="A2857" s="5">
        <v>214786.0</v>
      </c>
      <c r="B2857" s="4" t="s">
        <v>3586</v>
      </c>
      <c r="C2857" s="5">
        <v>2023.0</v>
      </c>
      <c r="D2857" s="5">
        <v>361.0</v>
      </c>
      <c r="E2857" s="5">
        <v>43.0</v>
      </c>
    </row>
    <row r="2858">
      <c r="A2858" s="5">
        <v>214795.0</v>
      </c>
      <c r="B2858" s="4" t="s">
        <v>3587</v>
      </c>
      <c r="C2858" s="5">
        <v>2023.0</v>
      </c>
      <c r="D2858" s="5">
        <v>588.0</v>
      </c>
      <c r="E2858" s="5">
        <v>61.0</v>
      </c>
    </row>
    <row r="2859">
      <c r="A2859" s="5">
        <v>214801.0</v>
      </c>
      <c r="B2859" s="4" t="s">
        <v>3588</v>
      </c>
      <c r="C2859" s="5">
        <v>2023.0</v>
      </c>
      <c r="D2859" s="5">
        <v>3095.0</v>
      </c>
      <c r="E2859" s="5">
        <v>206.0</v>
      </c>
    </row>
    <row r="2860">
      <c r="A2860" s="5">
        <v>214810.0</v>
      </c>
      <c r="B2860" s="4" t="s">
        <v>3589</v>
      </c>
      <c r="C2860" s="5">
        <v>2023.0</v>
      </c>
      <c r="D2860" s="5">
        <v>650.0</v>
      </c>
      <c r="E2860" s="5">
        <v>49.0</v>
      </c>
    </row>
    <row r="2861">
      <c r="A2861" s="5">
        <v>214829.0</v>
      </c>
      <c r="B2861" s="4" t="s">
        <v>3590</v>
      </c>
      <c r="C2861" s="5">
        <v>2023.0</v>
      </c>
      <c r="D2861" s="5">
        <v>707.0</v>
      </c>
      <c r="E2861" s="5">
        <v>52.0</v>
      </c>
    </row>
    <row r="2862">
      <c r="A2862" s="5">
        <v>214883.0</v>
      </c>
      <c r="B2862" s="4" t="s">
        <v>3591</v>
      </c>
      <c r="C2862" s="5">
        <v>2023.0</v>
      </c>
      <c r="D2862" s="5">
        <v>872.0</v>
      </c>
      <c r="E2862" s="5">
        <v>34.0</v>
      </c>
    </row>
    <row r="2863">
      <c r="A2863" s="5">
        <v>214892.0</v>
      </c>
      <c r="B2863" s="4" t="s">
        <v>3592</v>
      </c>
      <c r="C2863" s="5">
        <v>2023.0</v>
      </c>
      <c r="D2863" s="5">
        <v>223.0</v>
      </c>
      <c r="E2863" s="5">
        <v>26.0</v>
      </c>
    </row>
    <row r="2864">
      <c r="A2864" s="5">
        <v>214944.0</v>
      </c>
      <c r="B2864" s="4" t="s">
        <v>3593</v>
      </c>
      <c r="C2864" s="5">
        <v>2023.0</v>
      </c>
      <c r="D2864" s="5">
        <v>603.0</v>
      </c>
      <c r="E2864" s="5">
        <v>39.0</v>
      </c>
    </row>
    <row r="2865">
      <c r="A2865" s="5">
        <v>214971.0</v>
      </c>
      <c r="B2865" s="4" t="s">
        <v>3594</v>
      </c>
      <c r="C2865" s="5">
        <v>2023.0</v>
      </c>
      <c r="D2865" s="5">
        <v>141.0</v>
      </c>
      <c r="E2865" s="5">
        <v>27.0</v>
      </c>
    </row>
    <row r="2866">
      <c r="A2866" s="5">
        <v>215008.0</v>
      </c>
      <c r="B2866" s="4" t="s">
        <v>3595</v>
      </c>
      <c r="C2866" s="5">
        <v>2023.0</v>
      </c>
      <c r="D2866" s="5">
        <v>68.0</v>
      </c>
      <c r="E2866" s="5">
        <v>5.0</v>
      </c>
    </row>
    <row r="2867">
      <c r="A2867" s="5">
        <v>215044.0</v>
      </c>
      <c r="B2867" s="4" t="s">
        <v>1575</v>
      </c>
      <c r="C2867" s="5">
        <v>2023.0</v>
      </c>
      <c r="D2867" s="5">
        <v>137.0</v>
      </c>
      <c r="E2867" s="5">
        <v>6.0</v>
      </c>
    </row>
    <row r="2868">
      <c r="A2868" s="5">
        <v>215053.0</v>
      </c>
      <c r="B2868" s="4" t="s">
        <v>63</v>
      </c>
      <c r="C2868" s="5">
        <v>2023.0</v>
      </c>
      <c r="D2868" s="5">
        <v>323.0</v>
      </c>
      <c r="E2868" s="5">
        <v>38.0</v>
      </c>
    </row>
    <row r="2869">
      <c r="A2869" s="5">
        <v>215062.0</v>
      </c>
      <c r="B2869" s="4" t="s">
        <v>460</v>
      </c>
      <c r="C2869" s="5">
        <v>2023.0</v>
      </c>
      <c r="D2869" s="5">
        <v>28711.0</v>
      </c>
      <c r="E2869" s="5">
        <v>2354.0</v>
      </c>
    </row>
    <row r="2870">
      <c r="A2870" s="5">
        <v>215105.0</v>
      </c>
      <c r="B2870" s="4" t="s">
        <v>3596</v>
      </c>
      <c r="C2870" s="5">
        <v>2023.0</v>
      </c>
      <c r="D2870" s="5">
        <v>1207.0</v>
      </c>
      <c r="E2870" s="5">
        <v>163.0</v>
      </c>
    </row>
    <row r="2871">
      <c r="A2871" s="5">
        <v>215114.0</v>
      </c>
      <c r="B2871" s="4" t="s">
        <v>3597</v>
      </c>
      <c r="C2871" s="5">
        <v>2023.0</v>
      </c>
      <c r="D2871" s="5">
        <v>1056.0</v>
      </c>
      <c r="E2871" s="5">
        <v>77.0</v>
      </c>
    </row>
    <row r="2872">
      <c r="A2872" s="5">
        <v>215123.0</v>
      </c>
      <c r="B2872" s="4" t="s">
        <v>3598</v>
      </c>
      <c r="C2872" s="5">
        <v>2023.0</v>
      </c>
      <c r="D2872" s="5">
        <v>3027.0</v>
      </c>
      <c r="E2872" s="5">
        <v>218.0</v>
      </c>
    </row>
    <row r="2873">
      <c r="A2873" s="5">
        <v>215239.0</v>
      </c>
      <c r="B2873" s="4" t="s">
        <v>3599</v>
      </c>
      <c r="C2873" s="5">
        <v>2023.0</v>
      </c>
      <c r="D2873" s="5">
        <v>12224.0</v>
      </c>
      <c r="E2873" s="5">
        <v>496.0</v>
      </c>
    </row>
    <row r="2874">
      <c r="A2874" s="5">
        <v>215266.0</v>
      </c>
      <c r="B2874" s="4" t="s">
        <v>3600</v>
      </c>
      <c r="C2874" s="5">
        <v>2023.0</v>
      </c>
      <c r="D2874" s="5">
        <v>1003.0</v>
      </c>
      <c r="E2874" s="5">
        <v>80.0</v>
      </c>
    </row>
    <row r="2875">
      <c r="A2875" s="5">
        <v>215275.0</v>
      </c>
      <c r="B2875" s="4" t="s">
        <v>3601</v>
      </c>
      <c r="C2875" s="5">
        <v>2023.0</v>
      </c>
      <c r="D2875" s="5">
        <v>1326.0</v>
      </c>
      <c r="E2875" s="5">
        <v>84.0</v>
      </c>
    </row>
    <row r="2876">
      <c r="A2876" s="5">
        <v>215284.0</v>
      </c>
      <c r="B2876" s="4" t="s">
        <v>3602</v>
      </c>
      <c r="C2876" s="5">
        <v>2023.0</v>
      </c>
      <c r="D2876" s="5">
        <v>1940.0</v>
      </c>
      <c r="E2876" s="5">
        <v>136.0</v>
      </c>
    </row>
    <row r="2877">
      <c r="A2877" s="5">
        <v>215293.0</v>
      </c>
      <c r="B2877" s="4" t="s">
        <v>3603</v>
      </c>
      <c r="C2877" s="5">
        <v>2023.0</v>
      </c>
      <c r="D2877" s="5">
        <v>34525.0</v>
      </c>
      <c r="E2877" s="5">
        <v>4887.0</v>
      </c>
    </row>
    <row r="2878">
      <c r="A2878" s="5">
        <v>215309.0</v>
      </c>
      <c r="B2878" s="4" t="s">
        <v>3604</v>
      </c>
      <c r="C2878" s="5">
        <v>2023.0</v>
      </c>
      <c r="D2878" s="5">
        <v>28.0</v>
      </c>
      <c r="E2878" s="5">
        <v>8.0</v>
      </c>
    </row>
    <row r="2879">
      <c r="A2879" s="5">
        <v>215336.0</v>
      </c>
      <c r="B2879" s="4" t="s">
        <v>3605</v>
      </c>
      <c r="C2879" s="5">
        <v>2023.0</v>
      </c>
      <c r="D2879" s="4"/>
      <c r="E2879" s="5">
        <v>1.0</v>
      </c>
    </row>
    <row r="2880">
      <c r="A2880" s="5">
        <v>215381.0</v>
      </c>
      <c r="B2880" s="4" t="s">
        <v>3606</v>
      </c>
      <c r="C2880" s="5">
        <v>2023.0</v>
      </c>
      <c r="D2880" s="5">
        <v>591.0</v>
      </c>
      <c r="E2880" s="5">
        <v>39.0</v>
      </c>
    </row>
    <row r="2881">
      <c r="A2881" s="5">
        <v>215390.0</v>
      </c>
      <c r="B2881" s="4" t="s">
        <v>3607</v>
      </c>
      <c r="C2881" s="5">
        <v>2023.0</v>
      </c>
      <c r="D2881" s="5">
        <v>402.0</v>
      </c>
      <c r="E2881" s="5">
        <v>8.0</v>
      </c>
    </row>
    <row r="2882">
      <c r="A2882" s="5">
        <v>215415.0</v>
      </c>
      <c r="B2882" s="4" t="s">
        <v>3608</v>
      </c>
      <c r="C2882" s="5">
        <v>2023.0</v>
      </c>
      <c r="D2882" s="5">
        <v>864.0</v>
      </c>
      <c r="E2882" s="5">
        <v>64.0</v>
      </c>
    </row>
    <row r="2883">
      <c r="A2883" s="5">
        <v>215424.0</v>
      </c>
      <c r="B2883" s="4" t="s">
        <v>3609</v>
      </c>
      <c r="C2883" s="5">
        <v>2023.0</v>
      </c>
      <c r="D2883" s="5">
        <v>223.0</v>
      </c>
      <c r="E2883" s="5">
        <v>16.0</v>
      </c>
    </row>
    <row r="2884">
      <c r="A2884" s="5">
        <v>215442.0</v>
      </c>
      <c r="B2884" s="4" t="s">
        <v>3610</v>
      </c>
      <c r="C2884" s="5">
        <v>2023.0</v>
      </c>
      <c r="D2884" s="5">
        <v>3299.0</v>
      </c>
      <c r="E2884" s="5">
        <v>222.0</v>
      </c>
    </row>
    <row r="2885">
      <c r="A2885" s="5">
        <v>215479.0</v>
      </c>
      <c r="B2885" s="4" t="s">
        <v>3611</v>
      </c>
      <c r="C2885" s="5">
        <v>2023.0</v>
      </c>
      <c r="D2885" s="5">
        <v>55.0</v>
      </c>
      <c r="E2885" s="5">
        <v>9.0</v>
      </c>
    </row>
    <row r="2886">
      <c r="A2886" s="5">
        <v>215530.0</v>
      </c>
      <c r="B2886" s="4" t="s">
        <v>3612</v>
      </c>
      <c r="C2886" s="5">
        <v>2023.0</v>
      </c>
      <c r="D2886" s="5">
        <v>66.0</v>
      </c>
      <c r="E2886" s="5">
        <v>4.0</v>
      </c>
    </row>
    <row r="2887">
      <c r="A2887" s="5">
        <v>215585.0</v>
      </c>
      <c r="B2887" s="4" t="s">
        <v>3613</v>
      </c>
      <c r="C2887" s="5">
        <v>2023.0</v>
      </c>
      <c r="D2887" s="5">
        <v>4788.0</v>
      </c>
      <c r="E2887" s="5">
        <v>113.0</v>
      </c>
    </row>
    <row r="2888">
      <c r="A2888" s="5">
        <v>215594.0</v>
      </c>
      <c r="B2888" s="4" t="s">
        <v>3614</v>
      </c>
      <c r="C2888" s="5">
        <v>2023.0</v>
      </c>
      <c r="D2888" s="5">
        <v>270.0</v>
      </c>
      <c r="E2888" s="5">
        <v>31.0</v>
      </c>
    </row>
    <row r="2889">
      <c r="A2889" s="5">
        <v>215619.0</v>
      </c>
      <c r="B2889" s="4" t="s">
        <v>3615</v>
      </c>
      <c r="C2889" s="5">
        <v>2023.0</v>
      </c>
      <c r="D2889" s="5">
        <v>43.0</v>
      </c>
      <c r="E2889" s="5">
        <v>5.0</v>
      </c>
    </row>
    <row r="2890">
      <c r="A2890" s="5">
        <v>215637.0</v>
      </c>
      <c r="B2890" s="4" t="s">
        <v>3616</v>
      </c>
      <c r="C2890" s="5">
        <v>2023.0</v>
      </c>
      <c r="D2890" s="5">
        <v>127.0</v>
      </c>
      <c r="E2890" s="5">
        <v>18.0</v>
      </c>
    </row>
    <row r="2891">
      <c r="A2891" s="5">
        <v>215655.0</v>
      </c>
      <c r="B2891" s="4" t="s">
        <v>3617</v>
      </c>
      <c r="C2891" s="5">
        <v>2023.0</v>
      </c>
      <c r="D2891" s="5">
        <v>4737.0</v>
      </c>
      <c r="E2891" s="5">
        <v>218.0</v>
      </c>
    </row>
    <row r="2892">
      <c r="A2892" s="5">
        <v>215682.0</v>
      </c>
      <c r="B2892" s="4" t="s">
        <v>3618</v>
      </c>
      <c r="C2892" s="5">
        <v>2023.0</v>
      </c>
      <c r="D2892" s="5">
        <v>405.0</v>
      </c>
      <c r="E2892" s="5">
        <v>27.0</v>
      </c>
    </row>
    <row r="2893">
      <c r="A2893" s="5">
        <v>215691.0</v>
      </c>
      <c r="B2893" s="4" t="s">
        <v>3619</v>
      </c>
      <c r="C2893" s="5">
        <v>2023.0</v>
      </c>
      <c r="D2893" s="5">
        <v>777.0</v>
      </c>
      <c r="E2893" s="5">
        <v>50.0</v>
      </c>
    </row>
    <row r="2894">
      <c r="A2894" s="5">
        <v>215743.0</v>
      </c>
      <c r="B2894" s="4" t="s">
        <v>3620</v>
      </c>
      <c r="C2894" s="5">
        <v>2023.0</v>
      </c>
      <c r="D2894" s="5">
        <v>2835.0</v>
      </c>
      <c r="E2894" s="5">
        <v>148.0</v>
      </c>
    </row>
    <row r="2895">
      <c r="A2895" s="5">
        <v>215770.0</v>
      </c>
      <c r="B2895" s="4" t="s">
        <v>621</v>
      </c>
      <c r="C2895" s="5">
        <v>2023.0</v>
      </c>
      <c r="D2895" s="5">
        <v>7201.0</v>
      </c>
      <c r="E2895" s="5">
        <v>616.0</v>
      </c>
    </row>
    <row r="2896">
      <c r="A2896" s="5">
        <v>215798.0</v>
      </c>
      <c r="B2896" s="4" t="s">
        <v>3621</v>
      </c>
      <c r="C2896" s="5">
        <v>2023.0</v>
      </c>
      <c r="D2896" s="5">
        <v>1442.0</v>
      </c>
      <c r="E2896" s="5">
        <v>119.0</v>
      </c>
    </row>
    <row r="2897">
      <c r="A2897" s="5">
        <v>215813.0</v>
      </c>
      <c r="B2897" s="4" t="s">
        <v>3622</v>
      </c>
      <c r="C2897" s="5">
        <v>2023.0</v>
      </c>
      <c r="D2897" s="5">
        <v>76.0</v>
      </c>
      <c r="E2897" s="5">
        <v>6.0</v>
      </c>
    </row>
    <row r="2898">
      <c r="A2898" s="5">
        <v>215886.0</v>
      </c>
      <c r="B2898" s="4" t="s">
        <v>3623</v>
      </c>
      <c r="C2898" s="5">
        <v>2023.0</v>
      </c>
      <c r="D2898" s="5">
        <v>74.0</v>
      </c>
      <c r="E2898" s="5">
        <v>6.0</v>
      </c>
    </row>
    <row r="2899">
      <c r="A2899" s="5">
        <v>215929.0</v>
      </c>
      <c r="B2899" s="4" t="s">
        <v>3624</v>
      </c>
      <c r="C2899" s="5">
        <v>2023.0</v>
      </c>
      <c r="D2899" s="5">
        <v>4825.0</v>
      </c>
      <c r="E2899" s="5">
        <v>314.0</v>
      </c>
    </row>
    <row r="2900">
      <c r="A2900" s="5">
        <v>215947.0</v>
      </c>
      <c r="B2900" s="4" t="s">
        <v>3625</v>
      </c>
      <c r="C2900" s="5">
        <v>2023.0</v>
      </c>
      <c r="D2900" s="5">
        <v>1984.0</v>
      </c>
      <c r="E2900" s="5">
        <v>149.0</v>
      </c>
    </row>
    <row r="2901">
      <c r="A2901" s="5">
        <v>215974.0</v>
      </c>
      <c r="B2901" s="4" t="s">
        <v>3626</v>
      </c>
      <c r="C2901" s="5">
        <v>2023.0</v>
      </c>
      <c r="D2901" s="5">
        <v>594.0</v>
      </c>
      <c r="E2901" s="5">
        <v>65.0</v>
      </c>
    </row>
    <row r="2902">
      <c r="A2902" s="5">
        <v>215983.0</v>
      </c>
      <c r="B2902" s="4" t="s">
        <v>3627</v>
      </c>
      <c r="C2902" s="5">
        <v>2023.0</v>
      </c>
      <c r="D2902" s="5">
        <v>37.0</v>
      </c>
      <c r="E2902" s="5">
        <v>4.0</v>
      </c>
    </row>
    <row r="2903">
      <c r="A2903" s="5">
        <v>215992.0</v>
      </c>
      <c r="B2903" s="4" t="s">
        <v>3628</v>
      </c>
      <c r="C2903" s="5">
        <v>2023.0</v>
      </c>
      <c r="D2903" s="5">
        <v>160.0</v>
      </c>
      <c r="E2903" s="5">
        <v>19.0</v>
      </c>
    </row>
    <row r="2904">
      <c r="A2904" s="5">
        <v>216010.0</v>
      </c>
      <c r="B2904" s="4" t="s">
        <v>3629</v>
      </c>
      <c r="C2904" s="5">
        <v>2023.0</v>
      </c>
      <c r="D2904" s="5">
        <v>5184.0</v>
      </c>
      <c r="E2904" s="5">
        <v>255.0</v>
      </c>
    </row>
    <row r="2905">
      <c r="A2905" s="5">
        <v>216038.0</v>
      </c>
      <c r="B2905" s="4" t="s">
        <v>3630</v>
      </c>
      <c r="C2905" s="5">
        <v>2023.0</v>
      </c>
      <c r="D2905" s="5">
        <v>8350.0</v>
      </c>
      <c r="E2905" s="5">
        <v>377.0</v>
      </c>
    </row>
    <row r="2906">
      <c r="A2906" s="5">
        <v>216047.0</v>
      </c>
      <c r="B2906" s="4" t="s">
        <v>3631</v>
      </c>
      <c r="C2906" s="5">
        <v>2023.0</v>
      </c>
      <c r="D2906" s="5">
        <v>173.0</v>
      </c>
      <c r="E2906" s="5">
        <v>25.0</v>
      </c>
    </row>
    <row r="2907">
      <c r="A2907" s="5">
        <v>216074.0</v>
      </c>
      <c r="B2907" s="4" t="s">
        <v>3632</v>
      </c>
      <c r="C2907" s="5">
        <v>2023.0</v>
      </c>
      <c r="D2907" s="5">
        <v>282.0</v>
      </c>
      <c r="E2907" s="5">
        <v>12.0</v>
      </c>
    </row>
    <row r="2908">
      <c r="A2908" s="5">
        <v>216083.0</v>
      </c>
      <c r="B2908" s="4" t="s">
        <v>3633</v>
      </c>
      <c r="C2908" s="5">
        <v>2023.0</v>
      </c>
      <c r="D2908" s="5">
        <v>242.0</v>
      </c>
      <c r="E2908" s="5">
        <v>24.0</v>
      </c>
    </row>
    <row r="2909">
      <c r="A2909" s="5">
        <v>216162.0</v>
      </c>
      <c r="B2909" s="4" t="s">
        <v>3634</v>
      </c>
      <c r="C2909" s="5">
        <v>2023.0</v>
      </c>
      <c r="D2909" s="5">
        <v>340.0</v>
      </c>
      <c r="E2909" s="5">
        <v>31.0</v>
      </c>
    </row>
    <row r="2910">
      <c r="A2910" s="5">
        <v>216223.0</v>
      </c>
      <c r="B2910" s="4" t="s">
        <v>3635</v>
      </c>
      <c r="C2910" s="5">
        <v>2023.0</v>
      </c>
      <c r="D2910" s="5">
        <v>51.0</v>
      </c>
      <c r="E2910" s="5">
        <v>4.0</v>
      </c>
    </row>
    <row r="2911">
      <c r="A2911" s="5">
        <v>216278.0</v>
      </c>
      <c r="B2911" s="4" t="s">
        <v>361</v>
      </c>
      <c r="C2911" s="5">
        <v>2023.0</v>
      </c>
      <c r="D2911" s="5">
        <v>2247.0</v>
      </c>
      <c r="E2911" s="5">
        <v>169.0</v>
      </c>
    </row>
    <row r="2912">
      <c r="A2912" s="5">
        <v>216287.0</v>
      </c>
      <c r="B2912" s="4" t="s">
        <v>904</v>
      </c>
      <c r="C2912" s="5">
        <v>2023.0</v>
      </c>
      <c r="D2912" s="5">
        <v>1644.0</v>
      </c>
      <c r="E2912" s="5">
        <v>268.0</v>
      </c>
    </row>
    <row r="2913">
      <c r="A2913" s="5">
        <v>216296.0</v>
      </c>
      <c r="B2913" s="4" t="s">
        <v>3636</v>
      </c>
      <c r="C2913" s="5">
        <v>2023.0</v>
      </c>
      <c r="D2913" s="5">
        <v>1453.0</v>
      </c>
      <c r="E2913" s="5">
        <v>94.0</v>
      </c>
    </row>
    <row r="2914">
      <c r="A2914" s="5">
        <v>216311.0</v>
      </c>
      <c r="B2914" s="4" t="s">
        <v>3637</v>
      </c>
      <c r="C2914" s="5">
        <v>2023.0</v>
      </c>
      <c r="D2914" s="5">
        <v>120.0</v>
      </c>
      <c r="E2914" s="5">
        <v>8.0</v>
      </c>
    </row>
    <row r="2915">
      <c r="A2915" s="5">
        <v>216339.0</v>
      </c>
      <c r="B2915" s="4" t="s">
        <v>309</v>
      </c>
      <c r="C2915" s="5">
        <v>2023.0</v>
      </c>
      <c r="D2915" s="5">
        <v>30205.0</v>
      </c>
      <c r="E2915" s="5">
        <v>2620.0</v>
      </c>
    </row>
    <row r="2916">
      <c r="A2916" s="5">
        <v>216348.0</v>
      </c>
      <c r="B2916" s="4" t="s">
        <v>3638</v>
      </c>
      <c r="C2916" s="5">
        <v>2023.0</v>
      </c>
      <c r="D2916" s="5">
        <v>12.0</v>
      </c>
      <c r="E2916" s="5">
        <v>6.0</v>
      </c>
    </row>
    <row r="2917">
      <c r="A2917" s="5">
        <v>216357.0</v>
      </c>
      <c r="B2917" s="4" t="s">
        <v>3639</v>
      </c>
      <c r="C2917" s="5">
        <v>2023.0</v>
      </c>
      <c r="D2917" s="5">
        <v>920.0</v>
      </c>
      <c r="E2917" s="5">
        <v>69.0</v>
      </c>
    </row>
    <row r="2918">
      <c r="A2918" s="5">
        <v>216366.0</v>
      </c>
      <c r="B2918" s="4" t="s">
        <v>3640</v>
      </c>
      <c r="C2918" s="5">
        <v>2023.0</v>
      </c>
      <c r="D2918" s="5">
        <v>8315.0</v>
      </c>
      <c r="E2918" s="5">
        <v>494.0</v>
      </c>
    </row>
    <row r="2919">
      <c r="A2919" s="5">
        <v>216436.0</v>
      </c>
      <c r="B2919" s="4" t="s">
        <v>3641</v>
      </c>
      <c r="C2919" s="5">
        <v>2023.0</v>
      </c>
      <c r="D2919" s="5">
        <v>90.0</v>
      </c>
      <c r="E2919" s="5">
        <v>13.0</v>
      </c>
    </row>
    <row r="2920">
      <c r="A2920" s="5">
        <v>216445.0</v>
      </c>
      <c r="B2920" s="4" t="s">
        <v>3642</v>
      </c>
      <c r="C2920" s="5">
        <v>2023.0</v>
      </c>
      <c r="D2920" s="5">
        <v>100.0</v>
      </c>
      <c r="E2920" s="5">
        <v>14.0</v>
      </c>
    </row>
    <row r="2921">
      <c r="A2921" s="5">
        <v>216454.0</v>
      </c>
      <c r="B2921" s="4" t="s">
        <v>3643</v>
      </c>
      <c r="C2921" s="5">
        <v>2023.0</v>
      </c>
      <c r="D2921" s="5">
        <v>79.0</v>
      </c>
      <c r="E2921" s="5">
        <v>11.0</v>
      </c>
    </row>
    <row r="2922">
      <c r="A2922" s="5">
        <v>216463.0</v>
      </c>
      <c r="B2922" s="4" t="s">
        <v>3644</v>
      </c>
      <c r="C2922" s="5">
        <v>2023.0</v>
      </c>
      <c r="D2922" s="5">
        <v>227.0</v>
      </c>
      <c r="E2922" s="5">
        <v>34.0</v>
      </c>
    </row>
    <row r="2923">
      <c r="A2923" s="5">
        <v>216524.0</v>
      </c>
      <c r="B2923" s="4" t="s">
        <v>381</v>
      </c>
      <c r="C2923" s="5">
        <v>2023.0</v>
      </c>
      <c r="D2923" s="5">
        <v>1492.0</v>
      </c>
      <c r="E2923" s="5">
        <v>155.0</v>
      </c>
    </row>
    <row r="2924">
      <c r="A2924" s="5">
        <v>216542.0</v>
      </c>
      <c r="B2924" s="4" t="s">
        <v>3645</v>
      </c>
      <c r="C2924" s="5">
        <v>2023.0</v>
      </c>
      <c r="D2924" s="5">
        <v>573.0</v>
      </c>
      <c r="E2924" s="5">
        <v>44.0</v>
      </c>
    </row>
    <row r="2925">
      <c r="A2925" s="5">
        <v>216551.0</v>
      </c>
      <c r="B2925" s="4" t="s">
        <v>3646</v>
      </c>
      <c r="C2925" s="5">
        <v>2023.0</v>
      </c>
      <c r="D2925" s="5">
        <v>86.0</v>
      </c>
      <c r="E2925" s="5">
        <v>6.0</v>
      </c>
    </row>
    <row r="2926">
      <c r="A2926" s="5">
        <v>216579.0</v>
      </c>
      <c r="B2926" s="4" t="s">
        <v>3647</v>
      </c>
      <c r="C2926" s="5">
        <v>2023.0</v>
      </c>
      <c r="D2926" s="5">
        <v>71.0</v>
      </c>
      <c r="E2926" s="5">
        <v>5.0</v>
      </c>
    </row>
    <row r="2927">
      <c r="A2927" s="5">
        <v>216597.0</v>
      </c>
      <c r="B2927" s="4" t="s">
        <v>247</v>
      </c>
      <c r="C2927" s="5">
        <v>2023.0</v>
      </c>
      <c r="D2927" s="5">
        <v>10111.0</v>
      </c>
      <c r="E2927" s="5">
        <v>923.0</v>
      </c>
    </row>
    <row r="2928">
      <c r="A2928" s="5">
        <v>216630.0</v>
      </c>
      <c r="B2928" s="4" t="s">
        <v>3648</v>
      </c>
      <c r="C2928" s="5">
        <v>2023.0</v>
      </c>
      <c r="D2928" s="5">
        <v>39.0</v>
      </c>
      <c r="E2928" s="5">
        <v>8.0</v>
      </c>
    </row>
    <row r="2929">
      <c r="A2929" s="5">
        <v>216667.0</v>
      </c>
      <c r="B2929" s="4" t="s">
        <v>3649</v>
      </c>
      <c r="C2929" s="5">
        <v>2023.0</v>
      </c>
      <c r="D2929" s="5">
        <v>1162.0</v>
      </c>
      <c r="E2929" s="5">
        <v>117.0</v>
      </c>
    </row>
    <row r="2930">
      <c r="A2930" s="5">
        <v>216694.0</v>
      </c>
      <c r="B2930" s="4" t="s">
        <v>3650</v>
      </c>
      <c r="C2930" s="5">
        <v>2023.0</v>
      </c>
      <c r="D2930" s="5">
        <v>1315.0</v>
      </c>
      <c r="E2930" s="5">
        <v>101.0</v>
      </c>
    </row>
    <row r="2931">
      <c r="A2931" s="5">
        <v>216746.0</v>
      </c>
      <c r="B2931" s="4" t="s">
        <v>3651</v>
      </c>
      <c r="C2931" s="5">
        <v>2023.0</v>
      </c>
      <c r="D2931" s="5">
        <v>51.0</v>
      </c>
      <c r="E2931" s="5">
        <v>4.0</v>
      </c>
    </row>
    <row r="2932">
      <c r="A2932" s="5">
        <v>216764.0</v>
      </c>
      <c r="B2932" s="4" t="s">
        <v>3652</v>
      </c>
      <c r="C2932" s="5">
        <v>2023.0</v>
      </c>
      <c r="D2932" s="5">
        <v>17076.0</v>
      </c>
      <c r="E2932" s="5">
        <v>745.0</v>
      </c>
    </row>
    <row r="2933">
      <c r="A2933" s="5">
        <v>216773.0</v>
      </c>
      <c r="B2933" s="4" t="s">
        <v>3653</v>
      </c>
      <c r="C2933" s="5">
        <v>2023.0</v>
      </c>
      <c r="D2933" s="5">
        <v>145.0</v>
      </c>
      <c r="E2933" s="5">
        <v>13.0</v>
      </c>
    </row>
    <row r="2934">
      <c r="A2934" s="5">
        <v>216807.0</v>
      </c>
      <c r="B2934" s="4" t="s">
        <v>2669</v>
      </c>
      <c r="C2934" s="5">
        <v>2023.0</v>
      </c>
      <c r="D2934" s="5">
        <v>1203.0</v>
      </c>
      <c r="E2934" s="5">
        <v>87.0</v>
      </c>
    </row>
    <row r="2935">
      <c r="A2935" s="5">
        <v>216816.0</v>
      </c>
      <c r="B2935" s="4" t="s">
        <v>3654</v>
      </c>
      <c r="C2935" s="5">
        <v>2023.0</v>
      </c>
      <c r="D2935" s="5">
        <v>1031.0</v>
      </c>
      <c r="E2935" s="5">
        <v>27.0</v>
      </c>
    </row>
    <row r="2936">
      <c r="A2936" s="5">
        <v>216825.0</v>
      </c>
      <c r="B2936" s="4" t="s">
        <v>3655</v>
      </c>
      <c r="C2936" s="5">
        <v>2023.0</v>
      </c>
      <c r="D2936" s="5">
        <v>4275.0</v>
      </c>
      <c r="E2936" s="5">
        <v>189.0</v>
      </c>
    </row>
    <row r="2937">
      <c r="A2937" s="5">
        <v>216852.0</v>
      </c>
      <c r="B2937" s="4" t="s">
        <v>836</v>
      </c>
      <c r="C2937" s="5">
        <v>2023.0</v>
      </c>
      <c r="D2937" s="5">
        <v>5610.0</v>
      </c>
      <c r="E2937" s="5">
        <v>456.0</v>
      </c>
    </row>
    <row r="2938">
      <c r="A2938" s="5">
        <v>216931.0</v>
      </c>
      <c r="B2938" s="4" t="s">
        <v>141</v>
      </c>
      <c r="C2938" s="5">
        <v>2023.0</v>
      </c>
      <c r="D2938" s="5">
        <v>5198.0</v>
      </c>
      <c r="E2938" s="5">
        <v>245.0</v>
      </c>
    </row>
    <row r="2939">
      <c r="A2939" s="5">
        <v>216940.0</v>
      </c>
      <c r="B2939" s="4" t="s">
        <v>3656</v>
      </c>
      <c r="C2939" s="5">
        <v>2023.0</v>
      </c>
      <c r="D2939" s="5">
        <v>313.0</v>
      </c>
      <c r="E2939" s="5">
        <v>26.0</v>
      </c>
    </row>
    <row r="2940">
      <c r="A2940" s="5">
        <v>217013.0</v>
      </c>
      <c r="B2940" s="4" t="s">
        <v>3657</v>
      </c>
      <c r="C2940" s="5">
        <v>2023.0</v>
      </c>
      <c r="D2940" s="5">
        <v>1694.0</v>
      </c>
      <c r="E2940" s="5">
        <v>69.0</v>
      </c>
    </row>
    <row r="2941">
      <c r="A2941" s="5">
        <v>217040.0</v>
      </c>
      <c r="B2941" s="4" t="s">
        <v>3658</v>
      </c>
      <c r="C2941" s="5">
        <v>2023.0</v>
      </c>
      <c r="D2941" s="5">
        <v>41.0</v>
      </c>
      <c r="E2941" s="5">
        <v>4.0</v>
      </c>
    </row>
    <row r="2942">
      <c r="A2942" s="5">
        <v>217059.0</v>
      </c>
      <c r="B2942" s="4" t="s">
        <v>3659</v>
      </c>
      <c r="C2942" s="5">
        <v>2023.0</v>
      </c>
      <c r="D2942" s="5">
        <v>3720.0</v>
      </c>
      <c r="E2942" s="5">
        <v>240.0</v>
      </c>
    </row>
    <row r="2943">
      <c r="A2943" s="5">
        <v>217077.0</v>
      </c>
      <c r="B2943" s="4" t="s">
        <v>3660</v>
      </c>
      <c r="C2943" s="5">
        <v>2023.0</v>
      </c>
      <c r="D2943" s="5">
        <v>497.0</v>
      </c>
      <c r="E2943" s="5">
        <v>41.0</v>
      </c>
    </row>
    <row r="2944">
      <c r="A2944" s="5">
        <v>217156.0</v>
      </c>
      <c r="B2944" s="4" t="s">
        <v>741</v>
      </c>
      <c r="C2944" s="5">
        <v>2023.0</v>
      </c>
      <c r="D2944" s="5">
        <v>11516.0</v>
      </c>
      <c r="E2944" s="5">
        <v>1058.0</v>
      </c>
    </row>
    <row r="2945">
      <c r="A2945" s="5">
        <v>217165.0</v>
      </c>
      <c r="B2945" s="4" t="s">
        <v>3661</v>
      </c>
      <c r="C2945" s="5">
        <v>2023.0</v>
      </c>
      <c r="D2945" s="5">
        <v>3592.0</v>
      </c>
      <c r="E2945" s="5">
        <v>204.0</v>
      </c>
    </row>
    <row r="2946">
      <c r="A2946" s="5">
        <v>217235.0</v>
      </c>
      <c r="B2946" s="4" t="s">
        <v>3662</v>
      </c>
      <c r="C2946" s="5">
        <v>2023.0</v>
      </c>
      <c r="D2946" s="5">
        <v>4372.0</v>
      </c>
      <c r="E2946" s="5">
        <v>328.0</v>
      </c>
    </row>
    <row r="2947">
      <c r="A2947" s="5">
        <v>217305.0</v>
      </c>
      <c r="B2947" s="4" t="s">
        <v>3663</v>
      </c>
      <c r="C2947" s="5">
        <v>2023.0</v>
      </c>
      <c r="D2947" s="5">
        <v>1850.0</v>
      </c>
      <c r="E2947" s="5">
        <v>147.0</v>
      </c>
    </row>
    <row r="2948">
      <c r="A2948" s="5">
        <v>217323.0</v>
      </c>
      <c r="B2948" s="4" t="s">
        <v>3664</v>
      </c>
      <c r="C2948" s="5">
        <v>2023.0</v>
      </c>
      <c r="D2948" s="5">
        <v>487.0</v>
      </c>
      <c r="E2948" s="5">
        <v>49.0</v>
      </c>
    </row>
    <row r="2949">
      <c r="A2949" s="5">
        <v>217402.0</v>
      </c>
      <c r="B2949" s="4" t="s">
        <v>3665</v>
      </c>
      <c r="C2949" s="5">
        <v>2023.0</v>
      </c>
      <c r="D2949" s="5">
        <v>4635.0</v>
      </c>
      <c r="E2949" s="5">
        <v>400.0</v>
      </c>
    </row>
    <row r="2950">
      <c r="A2950" s="5">
        <v>217420.0</v>
      </c>
      <c r="B2950" s="4" t="s">
        <v>3666</v>
      </c>
      <c r="C2950" s="5">
        <v>2023.0</v>
      </c>
      <c r="D2950" s="5">
        <v>5767.0</v>
      </c>
      <c r="E2950" s="5">
        <v>380.0</v>
      </c>
    </row>
    <row r="2951">
      <c r="A2951" s="5">
        <v>217475.0</v>
      </c>
      <c r="B2951" s="4" t="s">
        <v>3667</v>
      </c>
      <c r="C2951" s="5">
        <v>2023.0</v>
      </c>
      <c r="D2951" s="5">
        <v>12518.0</v>
      </c>
      <c r="E2951" s="5">
        <v>503.0</v>
      </c>
    </row>
    <row r="2952">
      <c r="A2952" s="5">
        <v>217484.0</v>
      </c>
      <c r="B2952" s="4" t="s">
        <v>733</v>
      </c>
      <c r="C2952" s="5">
        <v>2023.0</v>
      </c>
      <c r="D2952" s="5">
        <v>17351.0</v>
      </c>
      <c r="E2952" s="5">
        <v>923.0</v>
      </c>
    </row>
    <row r="2953">
      <c r="A2953" s="5">
        <v>217493.0</v>
      </c>
      <c r="B2953" s="4" t="s">
        <v>1028</v>
      </c>
      <c r="C2953" s="5">
        <v>2023.0</v>
      </c>
      <c r="D2953" s="5">
        <v>2540.0</v>
      </c>
      <c r="E2953" s="5">
        <v>306.0</v>
      </c>
    </row>
    <row r="2954">
      <c r="A2954" s="5">
        <v>217518.0</v>
      </c>
      <c r="B2954" s="4" t="s">
        <v>3668</v>
      </c>
      <c r="C2954" s="5">
        <v>2023.0</v>
      </c>
      <c r="D2954" s="5">
        <v>4344.0</v>
      </c>
      <c r="E2954" s="5">
        <v>287.0</v>
      </c>
    </row>
    <row r="2955">
      <c r="A2955" s="5">
        <v>217536.0</v>
      </c>
      <c r="B2955" s="4" t="s">
        <v>3669</v>
      </c>
      <c r="C2955" s="5">
        <v>2023.0</v>
      </c>
      <c r="D2955" s="5">
        <v>2836.0</v>
      </c>
      <c r="E2955" s="5">
        <v>190.0</v>
      </c>
    </row>
    <row r="2956">
      <c r="A2956" s="5">
        <v>217581.0</v>
      </c>
      <c r="B2956" s="4" t="s">
        <v>3670</v>
      </c>
      <c r="C2956" s="5">
        <v>2023.0</v>
      </c>
      <c r="D2956" s="5">
        <v>132.0</v>
      </c>
      <c r="E2956" s="5">
        <v>7.0</v>
      </c>
    </row>
    <row r="2957">
      <c r="A2957" s="5">
        <v>217606.0</v>
      </c>
      <c r="B2957" s="4" t="s">
        <v>3671</v>
      </c>
      <c r="C2957" s="5">
        <v>2023.0</v>
      </c>
      <c r="D2957" s="5">
        <v>128.0</v>
      </c>
      <c r="E2957" s="5">
        <v>17.0</v>
      </c>
    </row>
    <row r="2958">
      <c r="A2958" s="5">
        <v>217615.0</v>
      </c>
      <c r="B2958" s="4" t="s">
        <v>3672</v>
      </c>
      <c r="C2958" s="5">
        <v>2023.0</v>
      </c>
      <c r="D2958" s="5">
        <v>2218.0</v>
      </c>
      <c r="E2958" s="5">
        <v>99.0</v>
      </c>
    </row>
    <row r="2959">
      <c r="A2959" s="5">
        <v>217624.0</v>
      </c>
      <c r="B2959" s="4" t="s">
        <v>3673</v>
      </c>
      <c r="C2959" s="5">
        <v>2023.0</v>
      </c>
      <c r="D2959" s="5">
        <v>677.0</v>
      </c>
      <c r="E2959" s="5">
        <v>46.0</v>
      </c>
    </row>
    <row r="2960">
      <c r="A2960" s="5">
        <v>217633.0</v>
      </c>
      <c r="B2960" s="4" t="s">
        <v>1981</v>
      </c>
      <c r="C2960" s="5">
        <v>2023.0</v>
      </c>
      <c r="D2960" s="5">
        <v>4325.0</v>
      </c>
      <c r="E2960" s="5">
        <v>267.0</v>
      </c>
    </row>
    <row r="2961">
      <c r="A2961" s="5">
        <v>217688.0</v>
      </c>
      <c r="B2961" s="4" t="s">
        <v>3674</v>
      </c>
      <c r="C2961" s="5">
        <v>2023.0</v>
      </c>
      <c r="D2961" s="5">
        <v>3545.0</v>
      </c>
      <c r="E2961" s="5">
        <v>268.0</v>
      </c>
    </row>
    <row r="2962">
      <c r="A2962" s="5">
        <v>217712.0</v>
      </c>
      <c r="B2962" s="4" t="s">
        <v>3675</v>
      </c>
      <c r="C2962" s="5">
        <v>2023.0</v>
      </c>
      <c r="D2962" s="5">
        <v>2349.0</v>
      </c>
      <c r="E2962" s="5">
        <v>84.0</v>
      </c>
    </row>
    <row r="2963">
      <c r="A2963" s="5">
        <v>217721.0</v>
      </c>
      <c r="B2963" s="4" t="s">
        <v>49</v>
      </c>
      <c r="C2963" s="5">
        <v>2023.0</v>
      </c>
      <c r="D2963" s="5">
        <v>1731.0</v>
      </c>
      <c r="E2963" s="5">
        <v>111.0</v>
      </c>
    </row>
    <row r="2964">
      <c r="A2964" s="5">
        <v>217749.0</v>
      </c>
      <c r="B2964" s="4" t="s">
        <v>3676</v>
      </c>
      <c r="C2964" s="5">
        <v>2023.0</v>
      </c>
      <c r="D2964" s="5">
        <v>2893.0</v>
      </c>
      <c r="E2964" s="5">
        <v>205.0</v>
      </c>
    </row>
    <row r="2965">
      <c r="A2965" s="5">
        <v>217776.0</v>
      </c>
      <c r="B2965" s="4" t="s">
        <v>3677</v>
      </c>
      <c r="C2965" s="5">
        <v>2023.0</v>
      </c>
      <c r="D2965" s="5">
        <v>1188.0</v>
      </c>
      <c r="E2965" s="5">
        <v>67.0</v>
      </c>
    </row>
    <row r="2966">
      <c r="A2966" s="5">
        <v>217794.0</v>
      </c>
      <c r="B2966" s="4" t="s">
        <v>3678</v>
      </c>
      <c r="C2966" s="5">
        <v>2023.0</v>
      </c>
      <c r="D2966" s="5">
        <v>89.0</v>
      </c>
      <c r="E2966" s="5">
        <v>2.0</v>
      </c>
    </row>
    <row r="2967">
      <c r="A2967" s="5">
        <v>217819.0</v>
      </c>
      <c r="B2967" s="4" t="s">
        <v>3679</v>
      </c>
      <c r="C2967" s="5">
        <v>2023.0</v>
      </c>
      <c r="D2967" s="5">
        <v>11729.0</v>
      </c>
      <c r="E2967" s="5">
        <v>638.0</v>
      </c>
    </row>
    <row r="2968">
      <c r="A2968" s="5">
        <v>217828.0</v>
      </c>
      <c r="B2968" s="4" t="s">
        <v>3680</v>
      </c>
      <c r="C2968" s="5">
        <v>2023.0</v>
      </c>
      <c r="D2968" s="5">
        <v>32.0</v>
      </c>
      <c r="E2968" s="5">
        <v>2.0</v>
      </c>
    </row>
    <row r="2969">
      <c r="A2969" s="5">
        <v>217837.0</v>
      </c>
      <c r="B2969" s="4" t="s">
        <v>3681</v>
      </c>
      <c r="C2969" s="5">
        <v>2023.0</v>
      </c>
      <c r="D2969" s="5">
        <v>1477.0</v>
      </c>
      <c r="E2969" s="5">
        <v>50.0</v>
      </c>
    </row>
    <row r="2970">
      <c r="A2970" s="5">
        <v>217864.0</v>
      </c>
      <c r="B2970" s="4" t="s">
        <v>3682</v>
      </c>
      <c r="C2970" s="5">
        <v>2023.0</v>
      </c>
      <c r="D2970" s="5">
        <v>3727.0</v>
      </c>
      <c r="E2970" s="5">
        <v>244.0</v>
      </c>
    </row>
    <row r="2971">
      <c r="A2971" s="5">
        <v>217873.0</v>
      </c>
      <c r="B2971" s="4" t="s">
        <v>3683</v>
      </c>
      <c r="C2971" s="5">
        <v>2023.0</v>
      </c>
      <c r="D2971" s="5">
        <v>1835.0</v>
      </c>
      <c r="E2971" s="5">
        <v>132.0</v>
      </c>
    </row>
    <row r="2972">
      <c r="A2972" s="5">
        <v>217882.0</v>
      </c>
      <c r="B2972" s="4" t="s">
        <v>3684</v>
      </c>
      <c r="C2972" s="5">
        <v>2023.0</v>
      </c>
      <c r="D2972" s="5">
        <v>28747.0</v>
      </c>
      <c r="E2972" s="5">
        <v>1633.0</v>
      </c>
    </row>
    <row r="2973">
      <c r="A2973" s="5">
        <v>217891.0</v>
      </c>
      <c r="B2973" s="4" t="s">
        <v>3685</v>
      </c>
      <c r="C2973" s="5">
        <v>2023.0</v>
      </c>
      <c r="D2973" s="5">
        <v>106.0</v>
      </c>
      <c r="E2973" s="5">
        <v>10.0</v>
      </c>
    </row>
    <row r="2974">
      <c r="A2974" s="5">
        <v>217907.0</v>
      </c>
      <c r="B2974" s="4" t="s">
        <v>3686</v>
      </c>
      <c r="C2974" s="5">
        <v>2023.0</v>
      </c>
      <c r="D2974" s="5">
        <v>1263.0</v>
      </c>
      <c r="E2974" s="5">
        <v>87.0</v>
      </c>
    </row>
    <row r="2975">
      <c r="A2975" s="5">
        <v>217925.0</v>
      </c>
      <c r="B2975" s="4" t="s">
        <v>3687</v>
      </c>
      <c r="C2975" s="5">
        <v>2023.0</v>
      </c>
      <c r="D2975" s="5">
        <v>2631.0</v>
      </c>
      <c r="E2975" s="5">
        <v>104.0</v>
      </c>
    </row>
    <row r="2976">
      <c r="A2976" s="5">
        <v>217934.0</v>
      </c>
      <c r="B2976" s="4" t="s">
        <v>1316</v>
      </c>
      <c r="C2976" s="5">
        <v>2023.0</v>
      </c>
      <c r="D2976" s="5">
        <v>1572.0</v>
      </c>
      <c r="E2976" s="5">
        <v>104.0</v>
      </c>
    </row>
    <row r="2977">
      <c r="A2977" s="5">
        <v>217961.0</v>
      </c>
      <c r="B2977" s="4" t="s">
        <v>3688</v>
      </c>
      <c r="C2977" s="5">
        <v>2023.0</v>
      </c>
      <c r="D2977" s="5">
        <v>1341.0</v>
      </c>
      <c r="E2977" s="5">
        <v>82.0</v>
      </c>
    </row>
    <row r="2978">
      <c r="A2978" s="5">
        <v>217989.0</v>
      </c>
      <c r="B2978" s="4" t="s">
        <v>3689</v>
      </c>
      <c r="C2978" s="5">
        <v>2023.0</v>
      </c>
      <c r="D2978" s="5">
        <v>646.0</v>
      </c>
      <c r="E2978" s="5">
        <v>31.0</v>
      </c>
    </row>
    <row r="2979">
      <c r="A2979" s="5">
        <v>217998.0</v>
      </c>
      <c r="B2979" s="4" t="s">
        <v>3690</v>
      </c>
      <c r="C2979" s="5">
        <v>2023.0</v>
      </c>
      <c r="D2979" s="5">
        <v>984.0</v>
      </c>
      <c r="E2979" s="5">
        <v>50.0</v>
      </c>
    </row>
    <row r="2980">
      <c r="A2980" s="5">
        <v>218025.0</v>
      </c>
      <c r="B2980" s="4" t="s">
        <v>3691</v>
      </c>
      <c r="C2980" s="5">
        <v>2023.0</v>
      </c>
      <c r="D2980" s="5">
        <v>3521.0</v>
      </c>
      <c r="E2980" s="5">
        <v>106.0</v>
      </c>
    </row>
    <row r="2981">
      <c r="A2981" s="5">
        <v>218061.0</v>
      </c>
      <c r="B2981" s="4" t="s">
        <v>3692</v>
      </c>
      <c r="C2981" s="5">
        <v>2023.0</v>
      </c>
      <c r="D2981" s="5">
        <v>4017.0</v>
      </c>
      <c r="E2981" s="5">
        <v>241.0</v>
      </c>
    </row>
    <row r="2982">
      <c r="A2982" s="5">
        <v>218070.0</v>
      </c>
      <c r="B2982" s="4" t="s">
        <v>3693</v>
      </c>
      <c r="C2982" s="5">
        <v>2023.0</v>
      </c>
      <c r="D2982" s="5">
        <v>2505.0</v>
      </c>
      <c r="E2982" s="5">
        <v>289.0</v>
      </c>
    </row>
    <row r="2983">
      <c r="A2983" s="5">
        <v>218113.0</v>
      </c>
      <c r="B2983" s="4" t="s">
        <v>3694</v>
      </c>
      <c r="C2983" s="5">
        <v>2023.0</v>
      </c>
      <c r="D2983" s="5">
        <v>10661.0</v>
      </c>
      <c r="E2983" s="5">
        <v>428.0</v>
      </c>
    </row>
    <row r="2984">
      <c r="A2984" s="5">
        <v>218140.0</v>
      </c>
      <c r="B2984" s="4" t="s">
        <v>3695</v>
      </c>
      <c r="C2984" s="5">
        <v>2023.0</v>
      </c>
      <c r="D2984" s="5">
        <v>7353.0</v>
      </c>
      <c r="E2984" s="5">
        <v>231.0</v>
      </c>
    </row>
    <row r="2985">
      <c r="A2985" s="5">
        <v>218159.0</v>
      </c>
      <c r="B2985" s="4" t="s">
        <v>3696</v>
      </c>
      <c r="C2985" s="5">
        <v>2023.0</v>
      </c>
      <c r="D2985" s="5">
        <v>125.0</v>
      </c>
      <c r="E2985" s="5">
        <v>7.0</v>
      </c>
    </row>
    <row r="2986">
      <c r="A2986" s="5">
        <v>218195.0</v>
      </c>
      <c r="B2986" s="4" t="s">
        <v>3697</v>
      </c>
      <c r="C2986" s="5">
        <v>2023.0</v>
      </c>
      <c r="D2986" s="5">
        <v>124.0</v>
      </c>
      <c r="E2986" s="5">
        <v>8.0</v>
      </c>
    </row>
    <row r="2987">
      <c r="A2987" s="5">
        <v>218229.0</v>
      </c>
      <c r="B2987" s="4" t="s">
        <v>3698</v>
      </c>
      <c r="C2987" s="5">
        <v>2023.0</v>
      </c>
      <c r="D2987" s="5">
        <v>4363.0</v>
      </c>
      <c r="E2987" s="5">
        <v>216.0</v>
      </c>
    </row>
    <row r="2988">
      <c r="A2988" s="5">
        <v>218238.0</v>
      </c>
      <c r="B2988" s="4" t="s">
        <v>3699</v>
      </c>
      <c r="C2988" s="5">
        <v>2023.0</v>
      </c>
      <c r="D2988" s="5">
        <v>1782.0</v>
      </c>
      <c r="E2988" s="5">
        <v>118.0</v>
      </c>
    </row>
    <row r="2989">
      <c r="A2989" s="5">
        <v>218335.0</v>
      </c>
      <c r="B2989" s="4" t="s">
        <v>3700</v>
      </c>
      <c r="C2989" s="5">
        <v>2023.0</v>
      </c>
      <c r="D2989" s="5">
        <v>3117.0</v>
      </c>
      <c r="E2989" s="5">
        <v>336.0</v>
      </c>
    </row>
    <row r="2990">
      <c r="A2990" s="5">
        <v>218353.0</v>
      </c>
      <c r="B2990" s="4" t="s">
        <v>3701</v>
      </c>
      <c r="C2990" s="5">
        <v>2023.0</v>
      </c>
      <c r="D2990" s="5">
        <v>8978.0</v>
      </c>
      <c r="E2990" s="5">
        <v>366.0</v>
      </c>
    </row>
    <row r="2991">
      <c r="A2991" s="5">
        <v>218399.0</v>
      </c>
      <c r="B2991" s="4" t="s">
        <v>3702</v>
      </c>
      <c r="C2991" s="5">
        <v>2023.0</v>
      </c>
      <c r="D2991" s="5">
        <v>421.0</v>
      </c>
      <c r="E2991" s="5">
        <v>37.0</v>
      </c>
    </row>
    <row r="2992">
      <c r="A2992" s="5">
        <v>218414.0</v>
      </c>
      <c r="B2992" s="4" t="s">
        <v>3703</v>
      </c>
      <c r="C2992" s="5">
        <v>2023.0</v>
      </c>
      <c r="D2992" s="5">
        <v>1507.0</v>
      </c>
      <c r="E2992" s="5">
        <v>105.0</v>
      </c>
    </row>
    <row r="2993">
      <c r="A2993" s="5">
        <v>218441.0</v>
      </c>
      <c r="B2993" s="4" t="s">
        <v>3704</v>
      </c>
      <c r="C2993" s="5">
        <v>2023.0</v>
      </c>
      <c r="D2993" s="5">
        <v>2219.0</v>
      </c>
      <c r="E2993" s="5">
        <v>149.0</v>
      </c>
    </row>
    <row r="2994">
      <c r="A2994" s="5">
        <v>218487.0</v>
      </c>
      <c r="B2994" s="4" t="s">
        <v>3705</v>
      </c>
      <c r="C2994" s="5">
        <v>2023.0</v>
      </c>
      <c r="D2994" s="5">
        <v>2146.0</v>
      </c>
      <c r="E2994" s="5">
        <v>78.0</v>
      </c>
    </row>
    <row r="2995">
      <c r="A2995" s="5">
        <v>218520.0</v>
      </c>
      <c r="B2995" s="4" t="s">
        <v>3706</v>
      </c>
      <c r="C2995" s="5">
        <v>2023.0</v>
      </c>
      <c r="D2995" s="5">
        <v>4999.0</v>
      </c>
      <c r="E2995" s="5">
        <v>161.0</v>
      </c>
    </row>
    <row r="2996">
      <c r="A2996" s="5">
        <v>218539.0</v>
      </c>
      <c r="B2996" s="4" t="s">
        <v>3707</v>
      </c>
      <c r="C2996" s="5">
        <v>2023.0</v>
      </c>
      <c r="D2996" s="5">
        <v>1136.0</v>
      </c>
      <c r="E2996" s="5">
        <v>104.0</v>
      </c>
    </row>
    <row r="2997">
      <c r="A2997" s="5">
        <v>218645.0</v>
      </c>
      <c r="B2997" s="4" t="s">
        <v>3708</v>
      </c>
      <c r="C2997" s="5">
        <v>2023.0</v>
      </c>
      <c r="D2997" s="5">
        <v>3855.0</v>
      </c>
      <c r="E2997" s="5">
        <v>193.0</v>
      </c>
    </row>
    <row r="2998">
      <c r="A2998" s="5">
        <v>218654.0</v>
      </c>
      <c r="B2998" s="4" t="s">
        <v>3709</v>
      </c>
      <c r="C2998" s="5">
        <v>2023.0</v>
      </c>
      <c r="D2998" s="5">
        <v>2121.0</v>
      </c>
      <c r="E2998" s="5">
        <v>126.0</v>
      </c>
    </row>
    <row r="2999">
      <c r="A2999" s="5">
        <v>218663.0</v>
      </c>
      <c r="B2999" s="4" t="s">
        <v>3710</v>
      </c>
      <c r="C2999" s="5">
        <v>2023.0</v>
      </c>
      <c r="D2999" s="5">
        <v>36579.0</v>
      </c>
      <c r="E2999" s="5">
        <v>1979.0</v>
      </c>
    </row>
    <row r="3000">
      <c r="A3000" s="5">
        <v>218672.0</v>
      </c>
      <c r="B3000" s="4" t="s">
        <v>3711</v>
      </c>
      <c r="C3000" s="5">
        <v>2023.0</v>
      </c>
      <c r="D3000" s="5">
        <v>2328.0</v>
      </c>
      <c r="E3000" s="5">
        <v>62.0</v>
      </c>
    </row>
    <row r="3001">
      <c r="A3001" s="5">
        <v>218681.0</v>
      </c>
      <c r="B3001" s="4" t="s">
        <v>3712</v>
      </c>
      <c r="C3001" s="5">
        <v>2023.0</v>
      </c>
      <c r="D3001" s="5">
        <v>809.0</v>
      </c>
      <c r="E3001" s="5">
        <v>30.0</v>
      </c>
    </row>
    <row r="3002">
      <c r="A3002" s="5">
        <v>218690.0</v>
      </c>
      <c r="B3002" s="4" t="s">
        <v>3713</v>
      </c>
      <c r="C3002" s="5">
        <v>2023.0</v>
      </c>
      <c r="D3002" s="5">
        <v>1692.0</v>
      </c>
      <c r="E3002" s="5">
        <v>48.0</v>
      </c>
    </row>
    <row r="3003">
      <c r="A3003" s="5">
        <v>218706.0</v>
      </c>
      <c r="B3003" s="4" t="s">
        <v>3714</v>
      </c>
      <c r="C3003" s="5">
        <v>2023.0</v>
      </c>
      <c r="D3003" s="5">
        <v>1392.0</v>
      </c>
      <c r="E3003" s="5">
        <v>37.0</v>
      </c>
    </row>
    <row r="3004">
      <c r="A3004" s="5">
        <v>218724.0</v>
      </c>
      <c r="B3004" s="4" t="s">
        <v>3715</v>
      </c>
      <c r="C3004" s="5">
        <v>2023.0</v>
      </c>
      <c r="D3004" s="5">
        <v>10829.0</v>
      </c>
      <c r="E3004" s="5">
        <v>569.0</v>
      </c>
    </row>
    <row r="3005">
      <c r="A3005" s="5">
        <v>218733.0</v>
      </c>
      <c r="B3005" s="4" t="s">
        <v>3716</v>
      </c>
      <c r="C3005" s="5">
        <v>2023.0</v>
      </c>
      <c r="D3005" s="5">
        <v>3041.0</v>
      </c>
      <c r="E3005" s="5">
        <v>153.0</v>
      </c>
    </row>
    <row r="3006">
      <c r="A3006" s="5">
        <v>218742.0</v>
      </c>
      <c r="B3006" s="4" t="s">
        <v>3717</v>
      </c>
      <c r="C3006" s="5">
        <v>2023.0</v>
      </c>
      <c r="D3006" s="5">
        <v>4946.0</v>
      </c>
      <c r="E3006" s="5">
        <v>262.0</v>
      </c>
    </row>
    <row r="3007">
      <c r="A3007" s="5">
        <v>218751.0</v>
      </c>
      <c r="B3007" s="4" t="s">
        <v>3718</v>
      </c>
      <c r="C3007" s="5">
        <v>2023.0</v>
      </c>
      <c r="D3007" s="5">
        <v>381.0</v>
      </c>
      <c r="E3007" s="5">
        <v>39.0</v>
      </c>
    </row>
    <row r="3008">
      <c r="A3008" s="5">
        <v>218821.0</v>
      </c>
      <c r="B3008" s="4" t="s">
        <v>3719</v>
      </c>
      <c r="C3008" s="5">
        <v>2023.0</v>
      </c>
      <c r="D3008" s="5">
        <v>1029.0</v>
      </c>
      <c r="E3008" s="5">
        <v>55.0</v>
      </c>
    </row>
    <row r="3009">
      <c r="A3009" s="5">
        <v>218830.0</v>
      </c>
      <c r="B3009" s="4" t="s">
        <v>3720</v>
      </c>
      <c r="C3009" s="5">
        <v>2023.0</v>
      </c>
      <c r="D3009" s="5">
        <v>6330.0</v>
      </c>
      <c r="E3009" s="5">
        <v>237.0</v>
      </c>
    </row>
    <row r="3010">
      <c r="A3010" s="5">
        <v>218858.0</v>
      </c>
      <c r="B3010" s="4" t="s">
        <v>772</v>
      </c>
      <c r="C3010" s="5">
        <v>2023.0</v>
      </c>
      <c r="D3010" s="5">
        <v>3004.0</v>
      </c>
      <c r="E3010" s="5">
        <v>104.0</v>
      </c>
    </row>
    <row r="3011">
      <c r="A3011" s="5">
        <v>218885.0</v>
      </c>
      <c r="B3011" s="4" t="s">
        <v>3721</v>
      </c>
      <c r="C3011" s="5">
        <v>2023.0</v>
      </c>
      <c r="D3011" s="5">
        <v>5780.0</v>
      </c>
      <c r="E3011" s="5">
        <v>210.0</v>
      </c>
    </row>
    <row r="3012">
      <c r="A3012" s="5">
        <v>218894.0</v>
      </c>
      <c r="B3012" s="4" t="s">
        <v>3722</v>
      </c>
      <c r="C3012" s="5">
        <v>2023.0</v>
      </c>
      <c r="D3012" s="5">
        <v>14025.0</v>
      </c>
      <c r="E3012" s="5">
        <v>345.0</v>
      </c>
    </row>
    <row r="3013">
      <c r="A3013" s="5">
        <v>218919.0</v>
      </c>
      <c r="B3013" s="4" t="s">
        <v>3723</v>
      </c>
      <c r="C3013" s="5">
        <v>2023.0</v>
      </c>
      <c r="D3013" s="5">
        <v>515.0</v>
      </c>
      <c r="E3013" s="5">
        <v>42.0</v>
      </c>
    </row>
    <row r="3014">
      <c r="A3014" s="5">
        <v>218955.0</v>
      </c>
      <c r="B3014" s="4" t="s">
        <v>3724</v>
      </c>
      <c r="C3014" s="5">
        <v>2023.0</v>
      </c>
      <c r="D3014" s="5">
        <v>629.0</v>
      </c>
      <c r="E3014" s="5">
        <v>31.0</v>
      </c>
    </row>
    <row r="3015">
      <c r="A3015" s="5">
        <v>218964.0</v>
      </c>
      <c r="B3015" s="4" t="s">
        <v>3725</v>
      </c>
      <c r="C3015" s="5">
        <v>2023.0</v>
      </c>
      <c r="D3015" s="5">
        <v>4694.0</v>
      </c>
      <c r="E3015" s="5">
        <v>295.0</v>
      </c>
    </row>
    <row r="3016">
      <c r="A3016" s="5">
        <v>218973.0</v>
      </c>
      <c r="B3016" s="4" t="s">
        <v>3726</v>
      </c>
      <c r="C3016" s="5">
        <v>2023.0</v>
      </c>
      <c r="D3016" s="5">
        <v>1873.0</v>
      </c>
      <c r="E3016" s="5">
        <v>155.0</v>
      </c>
    </row>
    <row r="3017">
      <c r="A3017" s="5">
        <v>218991.0</v>
      </c>
      <c r="B3017" s="4" t="s">
        <v>3727</v>
      </c>
      <c r="C3017" s="5">
        <v>2023.0</v>
      </c>
      <c r="D3017" s="5">
        <v>4731.0</v>
      </c>
      <c r="E3017" s="5">
        <v>151.0</v>
      </c>
    </row>
    <row r="3018">
      <c r="A3018" s="5">
        <v>219000.0</v>
      </c>
      <c r="B3018" s="4" t="s">
        <v>3728</v>
      </c>
      <c r="C3018" s="5">
        <v>2023.0</v>
      </c>
      <c r="D3018" s="5">
        <v>2158.0</v>
      </c>
      <c r="E3018" s="5">
        <v>183.0</v>
      </c>
    </row>
    <row r="3019">
      <c r="A3019" s="5">
        <v>219037.0</v>
      </c>
      <c r="B3019" s="4" t="s">
        <v>3729</v>
      </c>
      <c r="C3019" s="5">
        <v>2023.0</v>
      </c>
      <c r="D3019" s="5">
        <v>65.0</v>
      </c>
      <c r="E3019" s="5">
        <v>7.0</v>
      </c>
    </row>
    <row r="3020">
      <c r="A3020" s="5">
        <v>219046.0</v>
      </c>
      <c r="B3020" s="4" t="s">
        <v>3730</v>
      </c>
      <c r="C3020" s="5">
        <v>2023.0</v>
      </c>
      <c r="D3020" s="5">
        <v>3475.0</v>
      </c>
      <c r="E3020" s="5">
        <v>129.0</v>
      </c>
    </row>
    <row r="3021">
      <c r="A3021" s="5">
        <v>219082.0</v>
      </c>
      <c r="B3021" s="4" t="s">
        <v>3731</v>
      </c>
      <c r="C3021" s="5">
        <v>2023.0</v>
      </c>
      <c r="D3021" s="5">
        <v>3508.0</v>
      </c>
      <c r="E3021" s="5">
        <v>112.0</v>
      </c>
    </row>
    <row r="3022">
      <c r="A3022" s="5">
        <v>219091.0</v>
      </c>
      <c r="B3022" s="4" t="s">
        <v>3732</v>
      </c>
      <c r="C3022" s="5">
        <v>2023.0</v>
      </c>
      <c r="D3022" s="5">
        <v>886.0</v>
      </c>
      <c r="E3022" s="5">
        <v>59.0</v>
      </c>
    </row>
    <row r="3023">
      <c r="A3023" s="5">
        <v>219125.0</v>
      </c>
      <c r="B3023" s="4" t="s">
        <v>3733</v>
      </c>
      <c r="C3023" s="5">
        <v>2023.0</v>
      </c>
      <c r="D3023" s="5">
        <v>79.0</v>
      </c>
      <c r="E3023" s="5">
        <v>7.0</v>
      </c>
    </row>
    <row r="3024">
      <c r="A3024" s="5">
        <v>219143.0</v>
      </c>
      <c r="B3024" s="4" t="s">
        <v>3734</v>
      </c>
      <c r="C3024" s="5">
        <v>2023.0</v>
      </c>
      <c r="D3024" s="5">
        <v>2179.0</v>
      </c>
      <c r="E3024" s="5">
        <v>126.0</v>
      </c>
    </row>
    <row r="3025">
      <c r="A3025" s="5">
        <v>219170.0</v>
      </c>
      <c r="B3025" s="4" t="s">
        <v>3735</v>
      </c>
      <c r="C3025" s="5">
        <v>2023.0</v>
      </c>
      <c r="D3025" s="4"/>
      <c r="E3025" s="4"/>
    </row>
    <row r="3026">
      <c r="A3026" s="5">
        <v>219189.0</v>
      </c>
      <c r="B3026" s="4" t="s">
        <v>3736</v>
      </c>
      <c r="C3026" s="5">
        <v>2023.0</v>
      </c>
      <c r="D3026" s="5">
        <v>1132.0</v>
      </c>
      <c r="E3026" s="5">
        <v>76.0</v>
      </c>
    </row>
    <row r="3027">
      <c r="A3027" s="5">
        <v>219198.0</v>
      </c>
      <c r="B3027" s="4" t="s">
        <v>3737</v>
      </c>
      <c r="C3027" s="5">
        <v>2023.0</v>
      </c>
      <c r="D3027" s="5">
        <v>1314.0</v>
      </c>
      <c r="E3027" s="5">
        <v>71.0</v>
      </c>
    </row>
    <row r="3028">
      <c r="A3028" s="5">
        <v>219204.0</v>
      </c>
      <c r="B3028" s="4" t="s">
        <v>3738</v>
      </c>
      <c r="C3028" s="5">
        <v>2023.0</v>
      </c>
      <c r="D3028" s="5">
        <v>1026.0</v>
      </c>
      <c r="E3028" s="5">
        <v>49.0</v>
      </c>
    </row>
    <row r="3029">
      <c r="A3029" s="5">
        <v>219240.0</v>
      </c>
      <c r="B3029" s="4" t="s">
        <v>3739</v>
      </c>
      <c r="C3029" s="5">
        <v>2023.0</v>
      </c>
      <c r="D3029" s="5">
        <v>1105.0</v>
      </c>
      <c r="E3029" s="5">
        <v>13.0</v>
      </c>
    </row>
    <row r="3030">
      <c r="A3030" s="5">
        <v>219259.0</v>
      </c>
      <c r="B3030" s="4" t="s">
        <v>3740</v>
      </c>
      <c r="C3030" s="5">
        <v>2023.0</v>
      </c>
      <c r="D3030" s="5">
        <v>3521.0</v>
      </c>
      <c r="E3030" s="5">
        <v>105.0</v>
      </c>
    </row>
    <row r="3031">
      <c r="A3031" s="5">
        <v>219277.0</v>
      </c>
      <c r="B3031" s="4" t="s">
        <v>3741</v>
      </c>
      <c r="C3031" s="5">
        <v>2023.0</v>
      </c>
      <c r="D3031" s="5">
        <v>1229.0</v>
      </c>
      <c r="E3031" s="5">
        <v>66.0</v>
      </c>
    </row>
    <row r="3032">
      <c r="A3032" s="5">
        <v>219295.0</v>
      </c>
      <c r="B3032" s="4" t="s">
        <v>3742</v>
      </c>
      <c r="C3032" s="5">
        <v>2023.0</v>
      </c>
      <c r="D3032" s="4"/>
      <c r="E3032" s="4"/>
    </row>
    <row r="3033">
      <c r="A3033" s="5">
        <v>219338.0</v>
      </c>
      <c r="B3033" s="4" t="s">
        <v>3743</v>
      </c>
      <c r="C3033" s="5">
        <v>2023.0</v>
      </c>
      <c r="D3033" s="4"/>
      <c r="E3033" s="4"/>
    </row>
    <row r="3034">
      <c r="A3034" s="5">
        <v>219347.0</v>
      </c>
      <c r="B3034" s="4" t="s">
        <v>3744</v>
      </c>
      <c r="C3034" s="5">
        <v>2023.0</v>
      </c>
      <c r="D3034" s="5">
        <v>2492.0</v>
      </c>
      <c r="E3034" s="5">
        <v>160.0</v>
      </c>
    </row>
    <row r="3035">
      <c r="A3035" s="5">
        <v>219356.0</v>
      </c>
      <c r="B3035" s="4" t="s">
        <v>3745</v>
      </c>
      <c r="C3035" s="5">
        <v>2023.0</v>
      </c>
      <c r="D3035" s="5">
        <v>11498.0</v>
      </c>
      <c r="E3035" s="5">
        <v>556.0</v>
      </c>
    </row>
    <row r="3036">
      <c r="A3036" s="5">
        <v>219374.0</v>
      </c>
      <c r="B3036" s="4" t="s">
        <v>3746</v>
      </c>
      <c r="C3036" s="5">
        <v>2023.0</v>
      </c>
      <c r="D3036" s="5">
        <v>683.0</v>
      </c>
      <c r="E3036" s="5">
        <v>33.0</v>
      </c>
    </row>
    <row r="3037">
      <c r="A3037" s="5">
        <v>219383.0</v>
      </c>
      <c r="B3037" s="4" t="s">
        <v>3747</v>
      </c>
      <c r="C3037" s="5">
        <v>2023.0</v>
      </c>
      <c r="D3037" s="5">
        <v>1509.0</v>
      </c>
      <c r="E3037" s="5">
        <v>132.0</v>
      </c>
    </row>
    <row r="3038">
      <c r="A3038" s="5">
        <v>219392.0</v>
      </c>
      <c r="B3038" s="4" t="s">
        <v>3748</v>
      </c>
      <c r="C3038" s="5">
        <v>2023.0</v>
      </c>
      <c r="D3038" s="5">
        <v>27.0</v>
      </c>
      <c r="E3038" s="5">
        <v>6.0</v>
      </c>
    </row>
    <row r="3039">
      <c r="A3039" s="5">
        <v>219408.0</v>
      </c>
      <c r="B3039" s="4" t="s">
        <v>3749</v>
      </c>
      <c r="C3039" s="5">
        <v>2023.0</v>
      </c>
      <c r="D3039" s="5">
        <v>215.0</v>
      </c>
      <c r="E3039" s="5">
        <v>22.0</v>
      </c>
    </row>
    <row r="3040">
      <c r="A3040" s="5">
        <v>219426.0</v>
      </c>
      <c r="B3040" s="4" t="s">
        <v>3750</v>
      </c>
      <c r="C3040" s="5">
        <v>2023.0</v>
      </c>
      <c r="D3040" s="5">
        <v>2478.0</v>
      </c>
      <c r="E3040" s="5">
        <v>136.0</v>
      </c>
    </row>
    <row r="3041">
      <c r="A3041" s="5">
        <v>219453.0</v>
      </c>
      <c r="B3041" s="4" t="s">
        <v>3751</v>
      </c>
      <c r="C3041" s="5">
        <v>2023.0</v>
      </c>
      <c r="D3041" s="5">
        <v>148.0</v>
      </c>
      <c r="E3041" s="5">
        <v>9.0</v>
      </c>
    </row>
    <row r="3042">
      <c r="A3042" s="5">
        <v>219471.0</v>
      </c>
      <c r="B3042" s="4" t="s">
        <v>3752</v>
      </c>
      <c r="C3042" s="5">
        <v>2023.0</v>
      </c>
      <c r="D3042" s="5">
        <v>9868.0</v>
      </c>
      <c r="E3042" s="5">
        <v>488.0</v>
      </c>
    </row>
    <row r="3043">
      <c r="A3043" s="5">
        <v>219480.0</v>
      </c>
      <c r="B3043" s="4" t="s">
        <v>3753</v>
      </c>
      <c r="C3043" s="5">
        <v>2023.0</v>
      </c>
      <c r="D3043" s="5">
        <v>1047.0</v>
      </c>
      <c r="E3043" s="5">
        <v>66.0</v>
      </c>
    </row>
    <row r="3044">
      <c r="A3044" s="5">
        <v>219505.0</v>
      </c>
      <c r="B3044" s="4" t="s">
        <v>3754</v>
      </c>
      <c r="C3044" s="5">
        <v>2023.0</v>
      </c>
      <c r="D3044" s="5">
        <v>48.0</v>
      </c>
      <c r="E3044" s="5">
        <v>6.0</v>
      </c>
    </row>
    <row r="3045">
      <c r="A3045" s="5">
        <v>219587.0</v>
      </c>
      <c r="B3045" s="4" t="s">
        <v>3755</v>
      </c>
      <c r="C3045" s="5">
        <v>2023.0</v>
      </c>
      <c r="D3045" s="5">
        <v>63.0</v>
      </c>
      <c r="E3045" s="5">
        <v>4.0</v>
      </c>
    </row>
    <row r="3046">
      <c r="A3046" s="5">
        <v>219596.0</v>
      </c>
      <c r="B3046" s="4" t="s">
        <v>3756</v>
      </c>
      <c r="C3046" s="5">
        <v>2023.0</v>
      </c>
      <c r="D3046" s="5">
        <v>365.0</v>
      </c>
      <c r="E3046" s="5">
        <v>14.0</v>
      </c>
    </row>
    <row r="3047">
      <c r="A3047" s="5">
        <v>219602.0</v>
      </c>
      <c r="B3047" s="4" t="s">
        <v>3757</v>
      </c>
      <c r="C3047" s="5">
        <v>2023.0</v>
      </c>
      <c r="D3047" s="5">
        <v>9945.0</v>
      </c>
      <c r="E3047" s="5">
        <v>495.0</v>
      </c>
    </row>
    <row r="3048">
      <c r="A3048" s="5">
        <v>219639.0</v>
      </c>
      <c r="B3048" s="4" t="s">
        <v>3758</v>
      </c>
      <c r="C3048" s="5">
        <v>2023.0</v>
      </c>
      <c r="D3048" s="5">
        <v>755.0</v>
      </c>
      <c r="E3048" s="5">
        <v>70.0</v>
      </c>
    </row>
    <row r="3049">
      <c r="A3049" s="5">
        <v>219709.0</v>
      </c>
      <c r="B3049" s="4" t="s">
        <v>3759</v>
      </c>
      <c r="C3049" s="5">
        <v>2023.0</v>
      </c>
      <c r="D3049" s="5">
        <v>8862.0</v>
      </c>
      <c r="E3049" s="5">
        <v>681.0</v>
      </c>
    </row>
    <row r="3050">
      <c r="A3050" s="5">
        <v>219718.0</v>
      </c>
      <c r="B3050" s="4" t="s">
        <v>1983</v>
      </c>
      <c r="C3050" s="5">
        <v>2023.0</v>
      </c>
      <c r="D3050" s="5">
        <v>2974.0</v>
      </c>
      <c r="E3050" s="5">
        <v>191.0</v>
      </c>
    </row>
    <row r="3051">
      <c r="A3051" s="5">
        <v>219790.0</v>
      </c>
      <c r="B3051" s="4" t="s">
        <v>3760</v>
      </c>
      <c r="C3051" s="5">
        <v>2023.0</v>
      </c>
      <c r="D3051" s="5">
        <v>1548.0</v>
      </c>
      <c r="E3051" s="5">
        <v>89.0</v>
      </c>
    </row>
    <row r="3052">
      <c r="A3052" s="5">
        <v>219806.0</v>
      </c>
      <c r="B3052" s="4" t="s">
        <v>3761</v>
      </c>
      <c r="C3052" s="5">
        <v>2023.0</v>
      </c>
      <c r="D3052" s="5">
        <v>2735.0</v>
      </c>
      <c r="E3052" s="5">
        <v>158.0</v>
      </c>
    </row>
    <row r="3053">
      <c r="A3053" s="5">
        <v>219824.0</v>
      </c>
      <c r="B3053" s="4" t="s">
        <v>3762</v>
      </c>
      <c r="C3053" s="5">
        <v>2023.0</v>
      </c>
      <c r="D3053" s="5">
        <v>6601.0</v>
      </c>
      <c r="E3053" s="5">
        <v>306.0</v>
      </c>
    </row>
    <row r="3054">
      <c r="A3054" s="5">
        <v>219833.0</v>
      </c>
      <c r="B3054" s="4" t="s">
        <v>3763</v>
      </c>
      <c r="C3054" s="5">
        <v>2023.0</v>
      </c>
      <c r="D3054" s="5">
        <v>2043.0</v>
      </c>
      <c r="E3054" s="5">
        <v>153.0</v>
      </c>
    </row>
    <row r="3055">
      <c r="A3055" s="5">
        <v>219842.0</v>
      </c>
      <c r="B3055" s="4" t="s">
        <v>3764</v>
      </c>
      <c r="C3055" s="5">
        <v>2023.0</v>
      </c>
      <c r="D3055" s="5">
        <v>501.0</v>
      </c>
      <c r="E3055" s="5">
        <v>20.0</v>
      </c>
    </row>
    <row r="3056">
      <c r="A3056" s="5">
        <v>219851.0</v>
      </c>
      <c r="B3056" s="4" t="s">
        <v>3765</v>
      </c>
      <c r="C3056" s="5">
        <v>2023.0</v>
      </c>
      <c r="D3056" s="5">
        <v>98.0</v>
      </c>
      <c r="E3056" s="5">
        <v>8.0</v>
      </c>
    </row>
    <row r="3057">
      <c r="A3057" s="5">
        <v>219879.0</v>
      </c>
      <c r="B3057" s="4" t="s">
        <v>3766</v>
      </c>
      <c r="C3057" s="5">
        <v>2023.0</v>
      </c>
      <c r="D3057" s="5">
        <v>3254.0</v>
      </c>
      <c r="E3057" s="5">
        <v>93.0</v>
      </c>
    </row>
    <row r="3058">
      <c r="A3058" s="5">
        <v>219888.0</v>
      </c>
      <c r="B3058" s="4" t="s">
        <v>3767</v>
      </c>
      <c r="C3058" s="5">
        <v>2023.0</v>
      </c>
      <c r="D3058" s="5">
        <v>5115.0</v>
      </c>
      <c r="E3058" s="5">
        <v>186.0</v>
      </c>
    </row>
    <row r="3059">
      <c r="A3059" s="5">
        <v>219903.0</v>
      </c>
      <c r="B3059" s="4" t="s">
        <v>3768</v>
      </c>
      <c r="C3059" s="5">
        <v>2023.0</v>
      </c>
      <c r="D3059" s="5">
        <v>420.0</v>
      </c>
      <c r="E3059" s="5">
        <v>43.0</v>
      </c>
    </row>
    <row r="3060">
      <c r="A3060" s="5">
        <v>219921.0</v>
      </c>
      <c r="B3060" s="4" t="s">
        <v>3769</v>
      </c>
      <c r="C3060" s="5">
        <v>2023.0</v>
      </c>
      <c r="D3060" s="4"/>
      <c r="E3060" s="4"/>
    </row>
    <row r="3061">
      <c r="A3061" s="5">
        <v>219949.0</v>
      </c>
      <c r="B3061" s="4" t="s">
        <v>3770</v>
      </c>
      <c r="C3061" s="5">
        <v>2023.0</v>
      </c>
      <c r="D3061" s="5">
        <v>3072.0</v>
      </c>
      <c r="E3061" s="5">
        <v>142.0</v>
      </c>
    </row>
    <row r="3062">
      <c r="A3062" s="5">
        <v>219976.0</v>
      </c>
      <c r="B3062" s="4" t="s">
        <v>3771</v>
      </c>
      <c r="C3062" s="5">
        <v>2023.0</v>
      </c>
      <c r="D3062" s="5">
        <v>5047.0</v>
      </c>
      <c r="E3062" s="5">
        <v>352.0</v>
      </c>
    </row>
    <row r="3063">
      <c r="A3063" s="5">
        <v>219994.0</v>
      </c>
      <c r="B3063" s="4" t="s">
        <v>3772</v>
      </c>
      <c r="C3063" s="5">
        <v>2023.0</v>
      </c>
      <c r="D3063" s="5">
        <v>1229.0</v>
      </c>
      <c r="E3063" s="5">
        <v>41.0</v>
      </c>
    </row>
    <row r="3064">
      <c r="A3064" s="5">
        <v>220002.0</v>
      </c>
      <c r="B3064" s="4" t="s">
        <v>3773</v>
      </c>
      <c r="C3064" s="5">
        <v>2023.0</v>
      </c>
      <c r="D3064" s="4"/>
      <c r="E3064" s="4"/>
    </row>
    <row r="3065">
      <c r="A3065" s="5">
        <v>220057.0</v>
      </c>
      <c r="B3065" s="4" t="s">
        <v>3774</v>
      </c>
      <c r="C3065" s="5">
        <v>2023.0</v>
      </c>
      <c r="D3065" s="5">
        <v>3143.0</v>
      </c>
      <c r="E3065" s="5">
        <v>70.0</v>
      </c>
    </row>
    <row r="3066">
      <c r="A3066" s="5">
        <v>220075.0</v>
      </c>
      <c r="B3066" s="4" t="s">
        <v>3775</v>
      </c>
      <c r="C3066" s="5">
        <v>2023.0</v>
      </c>
      <c r="D3066" s="5">
        <v>13586.0</v>
      </c>
      <c r="E3066" s="5">
        <v>808.0</v>
      </c>
    </row>
    <row r="3067">
      <c r="A3067" s="5">
        <v>220118.0</v>
      </c>
      <c r="B3067" s="4" t="s">
        <v>3776</v>
      </c>
      <c r="C3067" s="5">
        <v>2023.0</v>
      </c>
      <c r="D3067" s="5">
        <v>311.0</v>
      </c>
      <c r="E3067" s="5">
        <v>13.0</v>
      </c>
    </row>
    <row r="3068">
      <c r="A3068" s="5">
        <v>220127.0</v>
      </c>
      <c r="B3068" s="4" t="s">
        <v>3777</v>
      </c>
      <c r="C3068" s="5">
        <v>2023.0</v>
      </c>
      <c r="D3068" s="5">
        <v>1093.0</v>
      </c>
      <c r="E3068" s="5">
        <v>36.0</v>
      </c>
    </row>
    <row r="3069">
      <c r="A3069" s="5">
        <v>220163.0</v>
      </c>
      <c r="B3069" s="4" t="s">
        <v>3778</v>
      </c>
      <c r="C3069" s="5">
        <v>2023.0</v>
      </c>
      <c r="D3069" s="5">
        <v>79.0</v>
      </c>
      <c r="E3069" s="5">
        <v>4.0</v>
      </c>
    </row>
    <row r="3070">
      <c r="A3070" s="5">
        <v>220181.0</v>
      </c>
      <c r="B3070" s="4" t="s">
        <v>3779</v>
      </c>
      <c r="C3070" s="5">
        <v>2023.0</v>
      </c>
      <c r="D3070" s="5">
        <v>1005.0</v>
      </c>
      <c r="E3070" s="5">
        <v>86.0</v>
      </c>
    </row>
    <row r="3071">
      <c r="A3071" s="5">
        <v>220206.0</v>
      </c>
      <c r="B3071" s="4" t="s">
        <v>3780</v>
      </c>
      <c r="C3071" s="5">
        <v>2023.0</v>
      </c>
      <c r="D3071" s="5">
        <v>389.0</v>
      </c>
      <c r="E3071" s="5">
        <v>28.0</v>
      </c>
    </row>
    <row r="3072">
      <c r="A3072" s="5">
        <v>220215.0</v>
      </c>
      <c r="B3072" s="4" t="s">
        <v>3781</v>
      </c>
      <c r="C3072" s="5">
        <v>2023.0</v>
      </c>
      <c r="D3072" s="5">
        <v>2294.0</v>
      </c>
      <c r="E3072" s="5">
        <v>154.0</v>
      </c>
    </row>
    <row r="3073">
      <c r="A3073" s="5">
        <v>220251.0</v>
      </c>
      <c r="B3073" s="4" t="s">
        <v>3782</v>
      </c>
      <c r="C3073" s="5">
        <v>2023.0</v>
      </c>
      <c r="D3073" s="5">
        <v>719.0</v>
      </c>
      <c r="E3073" s="5">
        <v>17.0</v>
      </c>
    </row>
    <row r="3074">
      <c r="A3074" s="5">
        <v>220279.0</v>
      </c>
      <c r="B3074" s="4" t="s">
        <v>3783</v>
      </c>
      <c r="C3074" s="5">
        <v>2023.0</v>
      </c>
      <c r="D3074" s="5">
        <v>701.0</v>
      </c>
      <c r="E3074" s="5">
        <v>29.0</v>
      </c>
    </row>
    <row r="3075">
      <c r="A3075" s="5">
        <v>220321.0</v>
      </c>
      <c r="B3075" s="4" t="s">
        <v>3784</v>
      </c>
      <c r="C3075" s="5">
        <v>2023.0</v>
      </c>
      <c r="D3075" s="5">
        <v>1506.0</v>
      </c>
      <c r="E3075" s="5">
        <v>31.0</v>
      </c>
    </row>
    <row r="3076">
      <c r="A3076" s="5">
        <v>220394.0</v>
      </c>
      <c r="B3076" s="4" t="s">
        <v>3785</v>
      </c>
      <c r="C3076" s="5">
        <v>2023.0</v>
      </c>
      <c r="D3076" s="5">
        <v>422.0</v>
      </c>
      <c r="E3076" s="5">
        <v>25.0</v>
      </c>
    </row>
    <row r="3077">
      <c r="A3077" s="5">
        <v>220400.0</v>
      </c>
      <c r="B3077" s="4" t="s">
        <v>3786</v>
      </c>
      <c r="C3077" s="5">
        <v>2023.0</v>
      </c>
      <c r="D3077" s="5">
        <v>3078.0</v>
      </c>
      <c r="E3077" s="5">
        <v>107.0</v>
      </c>
    </row>
    <row r="3078">
      <c r="A3078" s="5">
        <v>220464.0</v>
      </c>
      <c r="B3078" s="4" t="s">
        <v>3787</v>
      </c>
      <c r="C3078" s="5">
        <v>2023.0</v>
      </c>
      <c r="D3078" s="5">
        <v>160.0</v>
      </c>
      <c r="E3078" s="5">
        <v>7.0</v>
      </c>
    </row>
    <row r="3079">
      <c r="A3079" s="5">
        <v>220473.0</v>
      </c>
      <c r="B3079" s="4" t="s">
        <v>3788</v>
      </c>
      <c r="C3079" s="5">
        <v>2023.0</v>
      </c>
      <c r="D3079" s="5">
        <v>950.0</v>
      </c>
      <c r="E3079" s="5">
        <v>63.0</v>
      </c>
    </row>
    <row r="3080">
      <c r="A3080" s="5">
        <v>220491.0</v>
      </c>
      <c r="B3080" s="4" t="s">
        <v>3789</v>
      </c>
      <c r="C3080" s="5">
        <v>2023.0</v>
      </c>
      <c r="D3080" s="5">
        <v>231.0</v>
      </c>
      <c r="E3080" s="5">
        <v>13.0</v>
      </c>
    </row>
    <row r="3081">
      <c r="A3081" s="5">
        <v>220516.0</v>
      </c>
      <c r="B3081" s="4" t="s">
        <v>3790</v>
      </c>
      <c r="C3081" s="5">
        <v>2023.0</v>
      </c>
      <c r="D3081" s="5">
        <v>1295.0</v>
      </c>
      <c r="E3081" s="5">
        <v>86.0</v>
      </c>
    </row>
    <row r="3082">
      <c r="A3082" s="5">
        <v>220552.0</v>
      </c>
      <c r="B3082" s="4" t="s">
        <v>3791</v>
      </c>
      <c r="C3082" s="5">
        <v>2023.0</v>
      </c>
      <c r="D3082" s="5">
        <v>8234.0</v>
      </c>
      <c r="E3082" s="5">
        <v>690.0</v>
      </c>
    </row>
    <row r="3083">
      <c r="A3083" s="5">
        <v>220598.0</v>
      </c>
      <c r="B3083" s="4" t="s">
        <v>3792</v>
      </c>
      <c r="C3083" s="5">
        <v>2023.0</v>
      </c>
      <c r="D3083" s="5">
        <v>822.0</v>
      </c>
      <c r="E3083" s="5">
        <v>48.0</v>
      </c>
    </row>
    <row r="3084">
      <c r="A3084" s="5">
        <v>220604.0</v>
      </c>
      <c r="B3084" s="4" t="s">
        <v>3793</v>
      </c>
      <c r="C3084" s="5">
        <v>2023.0</v>
      </c>
      <c r="D3084" s="5">
        <v>646.0</v>
      </c>
      <c r="E3084" s="5">
        <v>63.0</v>
      </c>
    </row>
    <row r="3085">
      <c r="A3085" s="5">
        <v>220613.0</v>
      </c>
      <c r="B3085" s="4" t="s">
        <v>3794</v>
      </c>
      <c r="C3085" s="5">
        <v>2023.0</v>
      </c>
      <c r="D3085" s="5">
        <v>3680.0</v>
      </c>
      <c r="E3085" s="5">
        <v>268.0</v>
      </c>
    </row>
    <row r="3086">
      <c r="A3086" s="5">
        <v>220631.0</v>
      </c>
      <c r="B3086" s="4" t="s">
        <v>3795</v>
      </c>
      <c r="C3086" s="5">
        <v>2023.0</v>
      </c>
      <c r="D3086" s="5">
        <v>5805.0</v>
      </c>
      <c r="E3086" s="5">
        <v>456.0</v>
      </c>
    </row>
    <row r="3087">
      <c r="A3087" s="5">
        <v>220640.0</v>
      </c>
      <c r="B3087" s="4" t="s">
        <v>3796</v>
      </c>
      <c r="C3087" s="5">
        <v>2023.0</v>
      </c>
      <c r="D3087" s="5">
        <v>1093.0</v>
      </c>
      <c r="E3087" s="5">
        <v>30.0</v>
      </c>
    </row>
    <row r="3088">
      <c r="A3088" s="5">
        <v>220701.0</v>
      </c>
      <c r="B3088" s="4" t="s">
        <v>3797</v>
      </c>
      <c r="C3088" s="5">
        <v>2023.0</v>
      </c>
      <c r="D3088" s="5">
        <v>978.0</v>
      </c>
      <c r="E3088" s="5">
        <v>63.0</v>
      </c>
    </row>
    <row r="3089">
      <c r="A3089" s="5">
        <v>220710.0</v>
      </c>
      <c r="B3089" s="4" t="s">
        <v>177</v>
      </c>
      <c r="C3089" s="5">
        <v>2023.0</v>
      </c>
      <c r="D3089" s="5">
        <v>1147.0</v>
      </c>
      <c r="E3089" s="5">
        <v>85.0</v>
      </c>
    </row>
    <row r="3090">
      <c r="A3090" s="5">
        <v>220756.0</v>
      </c>
      <c r="B3090" s="4" t="s">
        <v>3798</v>
      </c>
      <c r="C3090" s="5">
        <v>2023.0</v>
      </c>
      <c r="D3090" s="5">
        <v>170.0</v>
      </c>
      <c r="E3090" s="5">
        <v>9.0</v>
      </c>
    </row>
    <row r="3091">
      <c r="A3091" s="5">
        <v>220765.0</v>
      </c>
      <c r="B3091" s="4" t="s">
        <v>3799</v>
      </c>
      <c r="C3091" s="5">
        <v>2023.0</v>
      </c>
      <c r="D3091" s="5">
        <v>329.0</v>
      </c>
      <c r="E3091" s="5">
        <v>16.0</v>
      </c>
    </row>
    <row r="3092">
      <c r="A3092" s="5">
        <v>220792.0</v>
      </c>
      <c r="B3092" s="4" t="s">
        <v>3800</v>
      </c>
      <c r="C3092" s="5">
        <v>2023.0</v>
      </c>
      <c r="D3092" s="5">
        <v>1083.0</v>
      </c>
      <c r="E3092" s="5">
        <v>204.0</v>
      </c>
    </row>
    <row r="3093">
      <c r="A3093" s="5">
        <v>220853.0</v>
      </c>
      <c r="B3093" s="4" t="s">
        <v>3801</v>
      </c>
      <c r="C3093" s="5">
        <v>2023.0</v>
      </c>
      <c r="D3093" s="5">
        <v>1691.0</v>
      </c>
      <c r="E3093" s="5">
        <v>59.0</v>
      </c>
    </row>
    <row r="3094">
      <c r="A3094" s="5">
        <v>220862.0</v>
      </c>
      <c r="B3094" s="4" t="s">
        <v>3802</v>
      </c>
      <c r="C3094" s="5">
        <v>2023.0</v>
      </c>
      <c r="D3094" s="5">
        <v>21736.0</v>
      </c>
      <c r="E3094" s="5">
        <v>1043.0</v>
      </c>
    </row>
    <row r="3095">
      <c r="A3095" s="5">
        <v>220871.0</v>
      </c>
      <c r="B3095" s="4" t="s">
        <v>3803</v>
      </c>
      <c r="C3095" s="5">
        <v>2023.0</v>
      </c>
      <c r="D3095" s="5">
        <v>195.0</v>
      </c>
      <c r="E3095" s="5">
        <v>6.0</v>
      </c>
    </row>
    <row r="3096">
      <c r="A3096" s="5">
        <v>220978.0</v>
      </c>
      <c r="B3096" s="4" t="s">
        <v>3804</v>
      </c>
      <c r="C3096" s="5">
        <v>2023.0</v>
      </c>
      <c r="D3096" s="5">
        <v>20183.0</v>
      </c>
      <c r="E3096" s="5">
        <v>1024.0</v>
      </c>
    </row>
    <row r="3097">
      <c r="A3097" s="5">
        <v>220996.0</v>
      </c>
      <c r="B3097" s="4" t="s">
        <v>3805</v>
      </c>
      <c r="C3097" s="5">
        <v>2023.0</v>
      </c>
      <c r="D3097" s="5">
        <v>308.0</v>
      </c>
      <c r="E3097" s="5">
        <v>4.0</v>
      </c>
    </row>
    <row r="3098">
      <c r="A3098" s="5">
        <v>221050.0</v>
      </c>
      <c r="B3098" s="4" t="s">
        <v>3806</v>
      </c>
      <c r="C3098" s="5">
        <v>2023.0</v>
      </c>
      <c r="D3098" s="5">
        <v>714.0</v>
      </c>
      <c r="E3098" s="5">
        <v>68.0</v>
      </c>
    </row>
    <row r="3099">
      <c r="A3099" s="5">
        <v>221096.0</v>
      </c>
      <c r="B3099" s="4" t="s">
        <v>3807</v>
      </c>
      <c r="C3099" s="5">
        <v>2023.0</v>
      </c>
      <c r="D3099" s="5">
        <v>6060.0</v>
      </c>
      <c r="E3099" s="5">
        <v>187.0</v>
      </c>
    </row>
    <row r="3100">
      <c r="A3100" s="5">
        <v>221102.0</v>
      </c>
      <c r="B3100" s="4" t="s">
        <v>3808</v>
      </c>
      <c r="C3100" s="5">
        <v>2023.0</v>
      </c>
      <c r="D3100" s="5">
        <v>630.0</v>
      </c>
      <c r="E3100" s="5">
        <v>49.0</v>
      </c>
    </row>
    <row r="3101">
      <c r="A3101" s="5">
        <v>221148.0</v>
      </c>
      <c r="B3101" s="4" t="s">
        <v>3809</v>
      </c>
      <c r="C3101" s="5">
        <v>2023.0</v>
      </c>
      <c r="D3101" s="5">
        <v>1062.0</v>
      </c>
      <c r="E3101" s="5">
        <v>59.0</v>
      </c>
    </row>
    <row r="3102">
      <c r="A3102" s="5">
        <v>221184.0</v>
      </c>
      <c r="B3102" s="4" t="s">
        <v>3810</v>
      </c>
      <c r="C3102" s="5">
        <v>2023.0</v>
      </c>
      <c r="D3102" s="5">
        <v>6608.0</v>
      </c>
      <c r="E3102" s="5">
        <v>203.0</v>
      </c>
    </row>
    <row r="3103">
      <c r="A3103" s="5">
        <v>221236.0</v>
      </c>
      <c r="B3103" s="4" t="s">
        <v>3811</v>
      </c>
      <c r="C3103" s="5">
        <v>2023.0</v>
      </c>
      <c r="D3103" s="5">
        <v>2302.0</v>
      </c>
      <c r="E3103" s="5">
        <v>56.0</v>
      </c>
    </row>
    <row r="3104">
      <c r="A3104" s="5">
        <v>221281.0</v>
      </c>
      <c r="B3104" s="4" t="s">
        <v>3812</v>
      </c>
      <c r="C3104" s="5">
        <v>2023.0</v>
      </c>
      <c r="D3104" s="5">
        <v>278.0</v>
      </c>
      <c r="E3104" s="5">
        <v>18.0</v>
      </c>
    </row>
    <row r="3105">
      <c r="A3105" s="5">
        <v>221333.0</v>
      </c>
      <c r="B3105" s="4" t="s">
        <v>3813</v>
      </c>
      <c r="C3105" s="5">
        <v>2023.0</v>
      </c>
      <c r="D3105" s="5">
        <v>705.0</v>
      </c>
      <c r="E3105" s="5">
        <v>28.0</v>
      </c>
    </row>
    <row r="3106">
      <c r="A3106" s="5">
        <v>221351.0</v>
      </c>
      <c r="B3106" s="4" t="s">
        <v>183</v>
      </c>
      <c r="C3106" s="5">
        <v>2023.0</v>
      </c>
      <c r="D3106" s="5">
        <v>1952.0</v>
      </c>
      <c r="E3106" s="5">
        <v>199.0</v>
      </c>
    </row>
    <row r="3107">
      <c r="A3107" s="5">
        <v>221388.0</v>
      </c>
      <c r="B3107" s="4" t="s">
        <v>3814</v>
      </c>
      <c r="C3107" s="5">
        <v>2023.0</v>
      </c>
      <c r="D3107" s="4"/>
      <c r="E3107" s="4"/>
    </row>
    <row r="3108">
      <c r="A3108" s="5">
        <v>221397.0</v>
      </c>
      <c r="B3108" s="4" t="s">
        <v>3815</v>
      </c>
      <c r="C3108" s="5">
        <v>2023.0</v>
      </c>
      <c r="D3108" s="5">
        <v>4822.0</v>
      </c>
      <c r="E3108" s="5">
        <v>174.0</v>
      </c>
    </row>
    <row r="3109">
      <c r="A3109" s="5">
        <v>221430.0</v>
      </c>
      <c r="B3109" s="4" t="s">
        <v>3816</v>
      </c>
      <c r="C3109" s="5">
        <v>2023.0</v>
      </c>
      <c r="D3109" s="5">
        <v>1412.0</v>
      </c>
      <c r="E3109" s="5">
        <v>30.0</v>
      </c>
    </row>
    <row r="3110">
      <c r="A3110" s="5">
        <v>221485.0</v>
      </c>
      <c r="B3110" s="4" t="s">
        <v>3817</v>
      </c>
      <c r="C3110" s="5">
        <v>2023.0</v>
      </c>
      <c r="D3110" s="5">
        <v>6980.0</v>
      </c>
      <c r="E3110" s="5">
        <v>225.0</v>
      </c>
    </row>
    <row r="3111">
      <c r="A3111" s="5">
        <v>221494.0</v>
      </c>
      <c r="B3111" s="4" t="s">
        <v>3818</v>
      </c>
      <c r="C3111" s="5">
        <v>2023.0</v>
      </c>
      <c r="D3111" s="5">
        <v>544.0</v>
      </c>
      <c r="E3111" s="5">
        <v>26.0</v>
      </c>
    </row>
    <row r="3112">
      <c r="A3112" s="5">
        <v>221519.0</v>
      </c>
      <c r="B3112" s="4" t="s">
        <v>3819</v>
      </c>
      <c r="C3112" s="5">
        <v>2023.0</v>
      </c>
      <c r="D3112" s="5">
        <v>1693.0</v>
      </c>
      <c r="E3112" s="5">
        <v>191.0</v>
      </c>
    </row>
    <row r="3113">
      <c r="A3113" s="5">
        <v>221582.0</v>
      </c>
      <c r="B3113" s="4" t="s">
        <v>3820</v>
      </c>
      <c r="C3113" s="5">
        <v>2023.0</v>
      </c>
      <c r="D3113" s="5">
        <v>462.0</v>
      </c>
      <c r="E3113" s="5">
        <v>33.0</v>
      </c>
    </row>
    <row r="3114">
      <c r="A3114" s="5">
        <v>221591.0</v>
      </c>
      <c r="B3114" s="4" t="s">
        <v>3821</v>
      </c>
      <c r="C3114" s="5">
        <v>2023.0</v>
      </c>
      <c r="D3114" s="5">
        <v>706.0</v>
      </c>
      <c r="E3114" s="5">
        <v>32.0</v>
      </c>
    </row>
    <row r="3115">
      <c r="A3115" s="5">
        <v>221607.0</v>
      </c>
      <c r="B3115" s="4" t="s">
        <v>3822</v>
      </c>
      <c r="C3115" s="5">
        <v>2023.0</v>
      </c>
      <c r="D3115" s="5">
        <v>656.0</v>
      </c>
      <c r="E3115" s="5">
        <v>24.0</v>
      </c>
    </row>
    <row r="3116">
      <c r="A3116" s="5">
        <v>221616.0</v>
      </c>
      <c r="B3116" s="4" t="s">
        <v>3823</v>
      </c>
      <c r="C3116" s="5">
        <v>2023.0</v>
      </c>
      <c r="D3116" s="5">
        <v>2427.0</v>
      </c>
      <c r="E3116" s="5">
        <v>67.0</v>
      </c>
    </row>
    <row r="3117">
      <c r="A3117" s="5">
        <v>221625.0</v>
      </c>
      <c r="B3117" s="4" t="s">
        <v>3824</v>
      </c>
      <c r="C3117" s="5">
        <v>2023.0</v>
      </c>
      <c r="D3117" s="5">
        <v>1206.0</v>
      </c>
      <c r="E3117" s="5">
        <v>58.0</v>
      </c>
    </row>
    <row r="3118">
      <c r="A3118" s="5">
        <v>221643.0</v>
      </c>
      <c r="B3118" s="4" t="s">
        <v>3825</v>
      </c>
      <c r="C3118" s="5">
        <v>2023.0</v>
      </c>
      <c r="D3118" s="5">
        <v>8710.0</v>
      </c>
      <c r="E3118" s="5">
        <v>317.0</v>
      </c>
    </row>
    <row r="3119">
      <c r="A3119" s="5">
        <v>221661.0</v>
      </c>
      <c r="B3119" s="4" t="s">
        <v>3826</v>
      </c>
      <c r="C3119" s="5">
        <v>2023.0</v>
      </c>
      <c r="D3119" s="5">
        <v>3154.0</v>
      </c>
      <c r="E3119" s="5">
        <v>142.0</v>
      </c>
    </row>
    <row r="3120">
      <c r="A3120" s="5">
        <v>221670.0</v>
      </c>
      <c r="B3120" s="4" t="s">
        <v>3827</v>
      </c>
      <c r="C3120" s="5">
        <v>2023.0</v>
      </c>
      <c r="D3120" s="5">
        <v>525.0</v>
      </c>
      <c r="E3120" s="5">
        <v>61.0</v>
      </c>
    </row>
    <row r="3121">
      <c r="A3121" s="5">
        <v>221731.0</v>
      </c>
      <c r="B3121" s="4" t="s">
        <v>3828</v>
      </c>
      <c r="C3121" s="5">
        <v>2023.0</v>
      </c>
      <c r="D3121" s="5">
        <v>1074.0</v>
      </c>
      <c r="E3121" s="5">
        <v>68.0</v>
      </c>
    </row>
    <row r="3122">
      <c r="A3122" s="5">
        <v>221740.0</v>
      </c>
      <c r="B3122" s="4" t="s">
        <v>3829</v>
      </c>
      <c r="C3122" s="5">
        <v>2023.0</v>
      </c>
      <c r="D3122" s="5">
        <v>11380.0</v>
      </c>
      <c r="E3122" s="5">
        <v>608.0</v>
      </c>
    </row>
    <row r="3123">
      <c r="A3123" s="5">
        <v>221759.0</v>
      </c>
      <c r="B3123" s="4" t="s">
        <v>3830</v>
      </c>
      <c r="C3123" s="5">
        <v>2023.0</v>
      </c>
      <c r="D3123" s="5">
        <v>36304.0</v>
      </c>
      <c r="E3123" s="5">
        <v>1958.0</v>
      </c>
    </row>
    <row r="3124">
      <c r="A3124" s="5">
        <v>221768.0</v>
      </c>
      <c r="B3124" s="4" t="s">
        <v>3831</v>
      </c>
      <c r="C3124" s="5">
        <v>2023.0</v>
      </c>
      <c r="D3124" s="5">
        <v>6941.0</v>
      </c>
      <c r="E3124" s="5">
        <v>324.0</v>
      </c>
    </row>
    <row r="3125">
      <c r="A3125" s="5">
        <v>221829.0</v>
      </c>
      <c r="B3125" s="4" t="s">
        <v>3832</v>
      </c>
      <c r="C3125" s="5">
        <v>2023.0</v>
      </c>
      <c r="D3125" s="5">
        <v>337.0</v>
      </c>
      <c r="E3125" s="5">
        <v>16.0</v>
      </c>
    </row>
    <row r="3126">
      <c r="A3126" s="5">
        <v>221838.0</v>
      </c>
      <c r="B3126" s="4" t="s">
        <v>3833</v>
      </c>
      <c r="C3126" s="5">
        <v>2023.0</v>
      </c>
      <c r="D3126" s="5">
        <v>8198.0</v>
      </c>
      <c r="E3126" s="5">
        <v>430.0</v>
      </c>
    </row>
    <row r="3127">
      <c r="A3127" s="5">
        <v>221847.0</v>
      </c>
      <c r="B3127" s="4" t="s">
        <v>3834</v>
      </c>
      <c r="C3127" s="5">
        <v>2023.0</v>
      </c>
      <c r="D3127" s="5">
        <v>10117.0</v>
      </c>
      <c r="E3127" s="5">
        <v>490.0</v>
      </c>
    </row>
    <row r="3128">
      <c r="A3128" s="5">
        <v>221892.0</v>
      </c>
      <c r="B3128" s="4" t="s">
        <v>3835</v>
      </c>
      <c r="C3128" s="5">
        <v>2023.0</v>
      </c>
      <c r="D3128" s="5">
        <v>3196.0</v>
      </c>
      <c r="E3128" s="5">
        <v>130.0</v>
      </c>
    </row>
    <row r="3129">
      <c r="A3129" s="5">
        <v>221908.0</v>
      </c>
      <c r="B3129" s="4" t="s">
        <v>3836</v>
      </c>
      <c r="C3129" s="5">
        <v>2023.0</v>
      </c>
      <c r="D3129" s="5">
        <v>5474.0</v>
      </c>
      <c r="E3129" s="5">
        <v>179.0</v>
      </c>
    </row>
    <row r="3130">
      <c r="A3130" s="5">
        <v>221953.0</v>
      </c>
      <c r="B3130" s="4" t="s">
        <v>3837</v>
      </c>
      <c r="C3130" s="5">
        <v>2023.0</v>
      </c>
      <c r="D3130" s="5">
        <v>1200.0</v>
      </c>
      <c r="E3130" s="5">
        <v>61.0</v>
      </c>
    </row>
    <row r="3131">
      <c r="A3131" s="5">
        <v>221971.0</v>
      </c>
      <c r="B3131" s="4" t="s">
        <v>3838</v>
      </c>
      <c r="C3131" s="5">
        <v>2023.0</v>
      </c>
      <c r="D3131" s="5">
        <v>2674.0</v>
      </c>
      <c r="E3131" s="5">
        <v>226.0</v>
      </c>
    </row>
    <row r="3132">
      <c r="A3132" s="5">
        <v>221999.0</v>
      </c>
      <c r="B3132" s="4" t="s">
        <v>3839</v>
      </c>
      <c r="C3132" s="5">
        <v>2023.0</v>
      </c>
      <c r="D3132" s="5">
        <v>13456.0</v>
      </c>
      <c r="E3132" s="5">
        <v>1449.0</v>
      </c>
    </row>
    <row r="3133">
      <c r="A3133" s="5">
        <v>222053.0</v>
      </c>
      <c r="B3133" s="4" t="s">
        <v>3840</v>
      </c>
      <c r="C3133" s="5">
        <v>2023.0</v>
      </c>
      <c r="D3133" s="5">
        <v>6605.0</v>
      </c>
      <c r="E3133" s="5">
        <v>253.0</v>
      </c>
    </row>
    <row r="3134">
      <c r="A3134" s="5">
        <v>222062.0</v>
      </c>
      <c r="B3134" s="4" t="s">
        <v>3841</v>
      </c>
      <c r="C3134" s="5">
        <v>2023.0</v>
      </c>
      <c r="D3134" s="5">
        <v>5833.0</v>
      </c>
      <c r="E3134" s="5">
        <v>211.0</v>
      </c>
    </row>
    <row r="3135">
      <c r="A3135" s="5">
        <v>222105.0</v>
      </c>
      <c r="B3135" s="4" t="s">
        <v>3842</v>
      </c>
      <c r="C3135" s="5">
        <v>2023.0</v>
      </c>
      <c r="D3135" s="5">
        <v>461.0</v>
      </c>
      <c r="E3135" s="5">
        <v>26.0</v>
      </c>
    </row>
    <row r="3136">
      <c r="A3136" s="5">
        <v>222178.0</v>
      </c>
      <c r="B3136" s="4" t="s">
        <v>3843</v>
      </c>
      <c r="C3136" s="5">
        <v>2023.0</v>
      </c>
      <c r="D3136" s="5">
        <v>5114.0</v>
      </c>
      <c r="E3136" s="5">
        <v>323.0</v>
      </c>
    </row>
    <row r="3137">
      <c r="A3137" s="5">
        <v>222497.0</v>
      </c>
      <c r="B3137" s="4" t="s">
        <v>3844</v>
      </c>
      <c r="C3137" s="5">
        <v>2023.0</v>
      </c>
      <c r="D3137" s="4"/>
      <c r="E3137" s="5">
        <v>65.0</v>
      </c>
    </row>
    <row r="3138">
      <c r="A3138" s="5">
        <v>222567.0</v>
      </c>
      <c r="B3138" s="4" t="s">
        <v>3845</v>
      </c>
      <c r="C3138" s="5">
        <v>2023.0</v>
      </c>
      <c r="D3138" s="5">
        <v>5830.0</v>
      </c>
      <c r="E3138" s="5">
        <v>176.0</v>
      </c>
    </row>
    <row r="3139">
      <c r="A3139" s="5">
        <v>222576.0</v>
      </c>
      <c r="B3139" s="4" t="s">
        <v>3846</v>
      </c>
      <c r="C3139" s="5">
        <v>2023.0</v>
      </c>
      <c r="D3139" s="5">
        <v>9215.0</v>
      </c>
      <c r="E3139" s="5">
        <v>196.0</v>
      </c>
    </row>
    <row r="3140">
      <c r="A3140" s="5">
        <v>222628.0</v>
      </c>
      <c r="B3140" s="4" t="s">
        <v>3847</v>
      </c>
      <c r="C3140" s="5">
        <v>2023.0</v>
      </c>
      <c r="D3140" s="5">
        <v>897.0</v>
      </c>
      <c r="E3140" s="5">
        <v>21.0</v>
      </c>
    </row>
    <row r="3141">
      <c r="A3141" s="5">
        <v>222822.0</v>
      </c>
      <c r="B3141" s="4" t="s">
        <v>3848</v>
      </c>
      <c r="C3141" s="5">
        <v>2023.0</v>
      </c>
      <c r="D3141" s="5">
        <v>3896.0</v>
      </c>
      <c r="E3141" s="5">
        <v>160.0</v>
      </c>
    </row>
    <row r="3142">
      <c r="A3142" s="5">
        <v>222831.0</v>
      </c>
      <c r="B3142" s="4" t="s">
        <v>3849</v>
      </c>
      <c r="C3142" s="5">
        <v>2023.0</v>
      </c>
      <c r="D3142" s="5">
        <v>11250.0</v>
      </c>
      <c r="E3142" s="5">
        <v>341.0</v>
      </c>
    </row>
    <row r="3143">
      <c r="A3143" s="5">
        <v>222877.0</v>
      </c>
      <c r="B3143" s="4" t="s">
        <v>3850</v>
      </c>
      <c r="C3143" s="5">
        <v>2023.0</v>
      </c>
      <c r="D3143" s="5">
        <v>276.0</v>
      </c>
      <c r="E3143" s="5">
        <v>14.0</v>
      </c>
    </row>
    <row r="3144">
      <c r="A3144" s="5">
        <v>222886.0</v>
      </c>
      <c r="B3144" s="4" t="s">
        <v>3851</v>
      </c>
      <c r="C3144" s="5">
        <v>2023.0</v>
      </c>
      <c r="D3144" s="5">
        <v>439.0</v>
      </c>
      <c r="E3144" s="5">
        <v>20.0</v>
      </c>
    </row>
    <row r="3145">
      <c r="A3145" s="5">
        <v>222938.0</v>
      </c>
      <c r="B3145" s="4" t="s">
        <v>3852</v>
      </c>
      <c r="C3145" s="5">
        <v>2023.0</v>
      </c>
      <c r="D3145" s="4"/>
      <c r="E3145" s="4"/>
    </row>
    <row r="3146">
      <c r="A3146" s="5">
        <v>222983.0</v>
      </c>
      <c r="B3146" s="4" t="s">
        <v>3853</v>
      </c>
      <c r="C3146" s="5">
        <v>2023.0</v>
      </c>
      <c r="D3146" s="5">
        <v>1136.0</v>
      </c>
      <c r="E3146" s="5">
        <v>108.0</v>
      </c>
    </row>
    <row r="3147">
      <c r="A3147" s="5">
        <v>222992.0</v>
      </c>
      <c r="B3147" s="4" t="s">
        <v>3854</v>
      </c>
      <c r="C3147" s="5">
        <v>2023.0</v>
      </c>
      <c r="D3147" s="5">
        <v>35600.0</v>
      </c>
      <c r="E3147" s="5">
        <v>960.0</v>
      </c>
    </row>
    <row r="3148">
      <c r="A3148" s="5">
        <v>223001.0</v>
      </c>
      <c r="B3148" s="4" t="s">
        <v>3855</v>
      </c>
      <c r="C3148" s="5">
        <v>2023.0</v>
      </c>
      <c r="D3148" s="5">
        <v>168.0</v>
      </c>
      <c r="E3148" s="5">
        <v>22.0</v>
      </c>
    </row>
    <row r="3149">
      <c r="A3149" s="5">
        <v>223056.0</v>
      </c>
      <c r="B3149" s="4" t="s">
        <v>3856</v>
      </c>
      <c r="C3149" s="5">
        <v>2023.0</v>
      </c>
      <c r="D3149" s="5">
        <v>46.0</v>
      </c>
      <c r="E3149" s="5">
        <v>7.0</v>
      </c>
    </row>
    <row r="3150">
      <c r="A3150" s="5">
        <v>223083.0</v>
      </c>
      <c r="B3150" s="4" t="s">
        <v>3857</v>
      </c>
      <c r="C3150" s="5">
        <v>2023.0</v>
      </c>
      <c r="D3150" s="5">
        <v>524.0</v>
      </c>
      <c r="E3150" s="5">
        <v>34.0</v>
      </c>
    </row>
    <row r="3151">
      <c r="A3151" s="5">
        <v>223117.0</v>
      </c>
      <c r="B3151" s="4" t="s">
        <v>3858</v>
      </c>
      <c r="C3151" s="5">
        <v>2023.0</v>
      </c>
      <c r="D3151" s="5">
        <v>95.0</v>
      </c>
      <c r="E3151" s="5">
        <v>7.0</v>
      </c>
    </row>
    <row r="3152">
      <c r="A3152" s="5">
        <v>223223.0</v>
      </c>
      <c r="B3152" s="4" t="s">
        <v>3859</v>
      </c>
      <c r="C3152" s="5">
        <v>2023.0</v>
      </c>
      <c r="D3152" s="5">
        <v>1699.0</v>
      </c>
      <c r="E3152" s="5">
        <v>3912.0</v>
      </c>
    </row>
    <row r="3153">
      <c r="A3153" s="5">
        <v>223232.0</v>
      </c>
      <c r="B3153" s="4" t="s">
        <v>567</v>
      </c>
      <c r="C3153" s="5">
        <v>2023.0</v>
      </c>
      <c r="D3153" s="5">
        <v>20824.0</v>
      </c>
      <c r="E3153" s="5">
        <v>1394.0</v>
      </c>
    </row>
    <row r="3154">
      <c r="A3154" s="5">
        <v>223320.0</v>
      </c>
      <c r="B3154" s="4" t="s">
        <v>3860</v>
      </c>
      <c r="C3154" s="5">
        <v>2023.0</v>
      </c>
      <c r="D3154" s="5">
        <v>3792.0</v>
      </c>
      <c r="E3154" s="5">
        <v>89.0</v>
      </c>
    </row>
    <row r="3155">
      <c r="A3155" s="5">
        <v>223427.0</v>
      </c>
      <c r="B3155" s="4" t="s">
        <v>3861</v>
      </c>
      <c r="C3155" s="5">
        <v>2023.0</v>
      </c>
      <c r="D3155" s="5">
        <v>18545.0</v>
      </c>
      <c r="E3155" s="5">
        <v>395.0</v>
      </c>
    </row>
    <row r="3156">
      <c r="A3156" s="5">
        <v>223463.0</v>
      </c>
      <c r="B3156" s="4" t="s">
        <v>3862</v>
      </c>
      <c r="C3156" s="5">
        <v>2023.0</v>
      </c>
      <c r="D3156" s="5">
        <v>208.0</v>
      </c>
      <c r="E3156" s="5">
        <v>12.0</v>
      </c>
    </row>
    <row r="3157">
      <c r="A3157" s="5">
        <v>223472.0</v>
      </c>
      <c r="B3157" s="4" t="s">
        <v>3863</v>
      </c>
      <c r="C3157" s="5">
        <v>2023.0</v>
      </c>
      <c r="D3157" s="5">
        <v>190.0</v>
      </c>
      <c r="E3157" s="5">
        <v>12.0</v>
      </c>
    </row>
    <row r="3158">
      <c r="A3158" s="5">
        <v>223506.0</v>
      </c>
      <c r="B3158" s="4" t="s">
        <v>3864</v>
      </c>
      <c r="C3158" s="5">
        <v>2023.0</v>
      </c>
      <c r="D3158" s="5">
        <v>4100.0</v>
      </c>
      <c r="E3158" s="5">
        <v>188.0</v>
      </c>
    </row>
    <row r="3159">
      <c r="A3159" s="5">
        <v>223816.0</v>
      </c>
      <c r="B3159" s="4" t="s">
        <v>3865</v>
      </c>
      <c r="C3159" s="5">
        <v>2023.0</v>
      </c>
      <c r="D3159" s="5">
        <v>8192.0</v>
      </c>
      <c r="E3159" s="5">
        <v>337.0</v>
      </c>
    </row>
    <row r="3160">
      <c r="A3160" s="5">
        <v>223852.0</v>
      </c>
      <c r="B3160" s="4" t="s">
        <v>3866</v>
      </c>
      <c r="C3160" s="5">
        <v>2023.0</v>
      </c>
      <c r="D3160" s="5">
        <v>58.0</v>
      </c>
      <c r="E3160" s="5">
        <v>4.0</v>
      </c>
    </row>
    <row r="3161">
      <c r="A3161" s="5">
        <v>223898.0</v>
      </c>
      <c r="B3161" s="4" t="s">
        <v>3867</v>
      </c>
      <c r="C3161" s="5">
        <v>2023.0</v>
      </c>
      <c r="D3161" s="5">
        <v>3001.0</v>
      </c>
      <c r="E3161" s="5">
        <v>112.0</v>
      </c>
    </row>
    <row r="3162">
      <c r="A3162" s="5">
        <v>223922.0</v>
      </c>
      <c r="B3162" s="4" t="s">
        <v>3868</v>
      </c>
      <c r="C3162" s="5">
        <v>2023.0</v>
      </c>
      <c r="D3162" s="5">
        <v>1407.0</v>
      </c>
      <c r="E3162" s="5">
        <v>46.0</v>
      </c>
    </row>
    <row r="3163">
      <c r="A3163" s="5">
        <v>224004.0</v>
      </c>
      <c r="B3163" s="4" t="s">
        <v>3869</v>
      </c>
      <c r="C3163" s="5">
        <v>2023.0</v>
      </c>
      <c r="D3163" s="5">
        <v>1614.0</v>
      </c>
      <c r="E3163" s="5">
        <v>84.0</v>
      </c>
    </row>
    <row r="3164">
      <c r="A3164" s="5">
        <v>224013.0</v>
      </c>
      <c r="B3164" s="4" t="s">
        <v>3870</v>
      </c>
      <c r="C3164" s="5">
        <v>2023.0</v>
      </c>
      <c r="D3164" s="5">
        <v>39.0</v>
      </c>
      <c r="E3164" s="5">
        <v>5.0</v>
      </c>
    </row>
    <row r="3165">
      <c r="A3165" s="5">
        <v>224110.0</v>
      </c>
      <c r="B3165" s="4" t="s">
        <v>3871</v>
      </c>
      <c r="C3165" s="5">
        <v>2023.0</v>
      </c>
      <c r="D3165" s="5">
        <v>7544.0</v>
      </c>
      <c r="E3165" s="5">
        <v>233.0</v>
      </c>
    </row>
    <row r="3166">
      <c r="A3166" s="5">
        <v>224147.0</v>
      </c>
      <c r="B3166" s="4" t="s">
        <v>3872</v>
      </c>
      <c r="C3166" s="5">
        <v>2023.0</v>
      </c>
      <c r="D3166" s="5">
        <v>10855.0</v>
      </c>
      <c r="E3166" s="5">
        <v>466.0</v>
      </c>
    </row>
    <row r="3167">
      <c r="A3167" s="5">
        <v>224156.0</v>
      </c>
      <c r="B3167" s="4" t="s">
        <v>3873</v>
      </c>
      <c r="C3167" s="5">
        <v>2023.0</v>
      </c>
      <c r="D3167" s="5">
        <v>322.0</v>
      </c>
      <c r="E3167" s="5">
        <v>6.0</v>
      </c>
    </row>
    <row r="3168">
      <c r="A3168" s="5">
        <v>224226.0</v>
      </c>
      <c r="B3168" s="4" t="s">
        <v>3874</v>
      </c>
      <c r="C3168" s="5">
        <v>2023.0</v>
      </c>
      <c r="D3168" s="5">
        <v>4201.0</v>
      </c>
      <c r="E3168" s="5">
        <v>130.0</v>
      </c>
    </row>
    <row r="3169">
      <c r="A3169" s="5">
        <v>224244.0</v>
      </c>
      <c r="B3169" s="4" t="s">
        <v>3875</v>
      </c>
      <c r="C3169" s="5">
        <v>2023.0</v>
      </c>
      <c r="D3169" s="5">
        <v>278.0</v>
      </c>
      <c r="E3169" s="5">
        <v>15.0</v>
      </c>
    </row>
    <row r="3170">
      <c r="A3170" s="5">
        <v>224271.0</v>
      </c>
      <c r="B3170" s="4" t="s">
        <v>3876</v>
      </c>
      <c r="C3170" s="5">
        <v>2023.0</v>
      </c>
      <c r="D3170" s="5">
        <v>483.0</v>
      </c>
      <c r="E3170" s="5">
        <v>15.0</v>
      </c>
    </row>
    <row r="3171">
      <c r="A3171" s="5">
        <v>224305.0</v>
      </c>
      <c r="B3171" s="4" t="s">
        <v>3877</v>
      </c>
      <c r="C3171" s="5">
        <v>2023.0</v>
      </c>
      <c r="D3171" s="5">
        <v>2612.0</v>
      </c>
      <c r="E3171" s="5">
        <v>111.0</v>
      </c>
    </row>
    <row r="3172">
      <c r="A3172" s="5">
        <v>224323.0</v>
      </c>
      <c r="B3172" s="4" t="s">
        <v>3878</v>
      </c>
      <c r="C3172" s="5">
        <v>2023.0</v>
      </c>
      <c r="D3172" s="5">
        <v>2182.0</v>
      </c>
      <c r="E3172" s="5">
        <v>158.0</v>
      </c>
    </row>
    <row r="3173">
      <c r="A3173" s="5">
        <v>224350.0</v>
      </c>
      <c r="B3173" s="4" t="s">
        <v>3879</v>
      </c>
      <c r="C3173" s="5">
        <v>2023.0</v>
      </c>
      <c r="D3173" s="5">
        <v>9720.0</v>
      </c>
      <c r="E3173" s="5">
        <v>409.0</v>
      </c>
    </row>
    <row r="3174">
      <c r="A3174" s="5">
        <v>224527.0</v>
      </c>
      <c r="B3174" s="4" t="s">
        <v>3880</v>
      </c>
      <c r="C3174" s="5">
        <v>2023.0</v>
      </c>
      <c r="D3174" s="5">
        <v>1833.0</v>
      </c>
      <c r="E3174" s="5">
        <v>96.0</v>
      </c>
    </row>
    <row r="3175">
      <c r="A3175" s="5">
        <v>224545.0</v>
      </c>
      <c r="B3175" s="4" t="s">
        <v>3881</v>
      </c>
      <c r="C3175" s="5">
        <v>2023.0</v>
      </c>
      <c r="D3175" s="5">
        <v>2109.0</v>
      </c>
      <c r="E3175" s="5">
        <v>116.0</v>
      </c>
    </row>
    <row r="3176">
      <c r="A3176" s="5">
        <v>224554.0</v>
      </c>
      <c r="B3176" s="4" t="s">
        <v>3882</v>
      </c>
      <c r="C3176" s="5">
        <v>2023.0</v>
      </c>
      <c r="D3176" s="5">
        <v>12013.0</v>
      </c>
      <c r="E3176" s="5">
        <v>507.0</v>
      </c>
    </row>
    <row r="3177">
      <c r="A3177" s="5">
        <v>224615.0</v>
      </c>
      <c r="B3177" s="4" t="s">
        <v>3883</v>
      </c>
      <c r="C3177" s="5">
        <v>2023.0</v>
      </c>
      <c r="D3177" s="5">
        <v>66592.0</v>
      </c>
      <c r="E3177" s="5">
        <v>1425.0</v>
      </c>
    </row>
    <row r="3178">
      <c r="A3178" s="5">
        <v>224642.0</v>
      </c>
      <c r="B3178" s="4" t="s">
        <v>3884</v>
      </c>
      <c r="C3178" s="5">
        <v>2023.0</v>
      </c>
      <c r="D3178" s="5">
        <v>24420.0</v>
      </c>
      <c r="E3178" s="5">
        <v>621.0</v>
      </c>
    </row>
    <row r="3179">
      <c r="A3179" s="5">
        <v>224660.0</v>
      </c>
      <c r="B3179" s="4" t="s">
        <v>3885</v>
      </c>
      <c r="C3179" s="5">
        <v>2023.0</v>
      </c>
      <c r="D3179" s="5">
        <v>635.0</v>
      </c>
      <c r="E3179" s="5">
        <v>54.0</v>
      </c>
    </row>
    <row r="3180">
      <c r="A3180" s="5">
        <v>224679.0</v>
      </c>
      <c r="B3180" s="4" t="s">
        <v>3885</v>
      </c>
      <c r="C3180" s="5">
        <v>2023.0</v>
      </c>
      <c r="D3180" s="5">
        <v>1148.0</v>
      </c>
      <c r="E3180" s="5">
        <v>99.0</v>
      </c>
    </row>
    <row r="3181">
      <c r="A3181" s="5">
        <v>224712.0</v>
      </c>
      <c r="B3181" s="4" t="s">
        <v>3886</v>
      </c>
      <c r="C3181" s="5">
        <v>2023.0</v>
      </c>
      <c r="D3181" s="5">
        <v>116.0</v>
      </c>
      <c r="E3181" s="5">
        <v>20.0</v>
      </c>
    </row>
    <row r="3182">
      <c r="A3182" s="5">
        <v>224758.0</v>
      </c>
      <c r="B3182" s="4" t="s">
        <v>3887</v>
      </c>
      <c r="C3182" s="5">
        <v>2023.0</v>
      </c>
      <c r="D3182" s="5">
        <v>25.0</v>
      </c>
      <c r="E3182" s="5">
        <v>3.0</v>
      </c>
    </row>
    <row r="3183">
      <c r="A3183" s="5">
        <v>224776.0</v>
      </c>
      <c r="B3183" s="4" t="s">
        <v>3888</v>
      </c>
      <c r="C3183" s="5">
        <v>2023.0</v>
      </c>
      <c r="D3183" s="4"/>
      <c r="E3183" s="4"/>
    </row>
    <row r="3184">
      <c r="A3184" s="5">
        <v>224828.0</v>
      </c>
      <c r="B3184" s="4" t="s">
        <v>3889</v>
      </c>
      <c r="C3184" s="5">
        <v>2023.0</v>
      </c>
      <c r="D3184" s="5">
        <v>41.0</v>
      </c>
      <c r="E3184" s="5">
        <v>3.0</v>
      </c>
    </row>
    <row r="3185">
      <c r="A3185" s="5">
        <v>224891.0</v>
      </c>
      <c r="B3185" s="4" t="s">
        <v>3890</v>
      </c>
      <c r="C3185" s="5">
        <v>2023.0</v>
      </c>
      <c r="D3185" s="5">
        <v>1748.0</v>
      </c>
      <c r="E3185" s="5">
        <v>49.0</v>
      </c>
    </row>
    <row r="3186">
      <c r="A3186" s="5">
        <v>224961.0</v>
      </c>
      <c r="B3186" s="4" t="s">
        <v>3891</v>
      </c>
      <c r="C3186" s="5">
        <v>2023.0</v>
      </c>
      <c r="D3186" s="5">
        <v>2119.0</v>
      </c>
      <c r="E3186" s="5">
        <v>84.0</v>
      </c>
    </row>
    <row r="3187">
      <c r="A3187" s="5">
        <v>225043.0</v>
      </c>
      <c r="B3187" s="4" t="s">
        <v>3892</v>
      </c>
      <c r="C3187" s="5">
        <v>2023.0</v>
      </c>
      <c r="D3187" s="5">
        <v>8.0</v>
      </c>
      <c r="E3187" s="5">
        <v>2.0</v>
      </c>
    </row>
    <row r="3188">
      <c r="A3188" s="5">
        <v>225070.0</v>
      </c>
      <c r="B3188" s="4" t="s">
        <v>3893</v>
      </c>
      <c r="C3188" s="5">
        <v>2023.0</v>
      </c>
      <c r="D3188" s="5">
        <v>4176.0</v>
      </c>
      <c r="E3188" s="5">
        <v>155.0</v>
      </c>
    </row>
    <row r="3189">
      <c r="A3189" s="5">
        <v>225201.0</v>
      </c>
      <c r="B3189" s="4" t="s">
        <v>3894</v>
      </c>
      <c r="C3189" s="5">
        <v>2023.0</v>
      </c>
      <c r="D3189" s="5">
        <v>879.0</v>
      </c>
      <c r="E3189" s="5">
        <v>66.0</v>
      </c>
    </row>
    <row r="3190">
      <c r="A3190" s="5">
        <v>225247.0</v>
      </c>
      <c r="B3190" s="4" t="s">
        <v>3895</v>
      </c>
      <c r="C3190" s="5">
        <v>2023.0</v>
      </c>
      <c r="D3190" s="5">
        <v>1655.0</v>
      </c>
      <c r="E3190" s="5">
        <v>111.0</v>
      </c>
    </row>
    <row r="3191">
      <c r="A3191" s="5">
        <v>225308.0</v>
      </c>
      <c r="B3191" s="4" t="s">
        <v>3896</v>
      </c>
      <c r="C3191" s="5">
        <v>2023.0</v>
      </c>
      <c r="D3191" s="5">
        <v>5300.0</v>
      </c>
      <c r="E3191" s="5">
        <v>177.0</v>
      </c>
    </row>
    <row r="3192">
      <c r="A3192" s="5">
        <v>225371.0</v>
      </c>
      <c r="B3192" s="4" t="s">
        <v>3897</v>
      </c>
      <c r="C3192" s="5">
        <v>2023.0</v>
      </c>
      <c r="D3192" s="5">
        <v>4000.0</v>
      </c>
      <c r="E3192" s="5">
        <v>141.0</v>
      </c>
    </row>
    <row r="3193">
      <c r="A3193" s="5">
        <v>225399.0</v>
      </c>
      <c r="B3193" s="4" t="s">
        <v>3898</v>
      </c>
      <c r="C3193" s="5">
        <v>2023.0</v>
      </c>
      <c r="D3193" s="5">
        <v>4189.0</v>
      </c>
      <c r="E3193" s="5">
        <v>168.0</v>
      </c>
    </row>
    <row r="3194">
      <c r="A3194" s="5">
        <v>225414.0</v>
      </c>
      <c r="B3194" s="4" t="s">
        <v>3899</v>
      </c>
      <c r="C3194" s="5">
        <v>2023.0</v>
      </c>
      <c r="D3194" s="5">
        <v>8211.0</v>
      </c>
      <c r="E3194" s="5">
        <v>360.0</v>
      </c>
    </row>
    <row r="3195">
      <c r="A3195" s="5">
        <v>225423.0</v>
      </c>
      <c r="B3195" s="4" t="s">
        <v>3900</v>
      </c>
      <c r="C3195" s="5">
        <v>2023.0</v>
      </c>
      <c r="D3195" s="5">
        <v>49749.0</v>
      </c>
      <c r="E3195" s="5">
        <v>1427.0</v>
      </c>
    </row>
    <row r="3196">
      <c r="A3196" s="5">
        <v>225432.0</v>
      </c>
      <c r="B3196" s="4" t="s">
        <v>3901</v>
      </c>
      <c r="C3196" s="5">
        <v>2023.0</v>
      </c>
      <c r="D3196" s="5">
        <v>14105.0</v>
      </c>
      <c r="E3196" s="5">
        <v>492.0</v>
      </c>
    </row>
    <row r="3197">
      <c r="A3197" s="5">
        <v>225502.0</v>
      </c>
      <c r="B3197" s="4" t="s">
        <v>3902</v>
      </c>
      <c r="C3197" s="5">
        <v>2023.0</v>
      </c>
      <c r="D3197" s="5">
        <v>3784.0</v>
      </c>
      <c r="E3197" s="5">
        <v>156.0</v>
      </c>
    </row>
    <row r="3198">
      <c r="A3198" s="5">
        <v>225511.0</v>
      </c>
      <c r="B3198" s="4" t="s">
        <v>3903</v>
      </c>
      <c r="C3198" s="5">
        <v>2023.0</v>
      </c>
      <c r="D3198" s="5">
        <v>46676.0</v>
      </c>
      <c r="E3198" s="5">
        <v>1733.0</v>
      </c>
    </row>
    <row r="3199">
      <c r="A3199" s="5">
        <v>225520.0</v>
      </c>
      <c r="B3199" s="4" t="s">
        <v>3904</v>
      </c>
      <c r="C3199" s="5">
        <v>2023.0</v>
      </c>
      <c r="D3199" s="5">
        <v>4136.0</v>
      </c>
      <c r="E3199" s="5">
        <v>112.0</v>
      </c>
    </row>
    <row r="3200">
      <c r="A3200" s="5">
        <v>225548.0</v>
      </c>
      <c r="B3200" s="4" t="s">
        <v>3905</v>
      </c>
      <c r="C3200" s="5">
        <v>2023.0</v>
      </c>
      <c r="D3200" s="5">
        <v>833.0</v>
      </c>
      <c r="E3200" s="5">
        <v>70.0</v>
      </c>
    </row>
    <row r="3201">
      <c r="A3201" s="5">
        <v>225575.0</v>
      </c>
      <c r="B3201" s="4" t="s">
        <v>3906</v>
      </c>
      <c r="C3201" s="5">
        <v>2023.0</v>
      </c>
      <c r="D3201" s="5">
        <v>1029.0</v>
      </c>
      <c r="E3201" s="5">
        <v>64.0</v>
      </c>
    </row>
    <row r="3202">
      <c r="A3202" s="5">
        <v>225627.0</v>
      </c>
      <c r="B3202" s="4" t="s">
        <v>3907</v>
      </c>
      <c r="C3202" s="5">
        <v>2023.0</v>
      </c>
      <c r="D3202" s="5">
        <v>7251.0</v>
      </c>
      <c r="E3202" s="5">
        <v>465.0</v>
      </c>
    </row>
    <row r="3203">
      <c r="A3203" s="5">
        <v>225876.0</v>
      </c>
      <c r="B3203" s="4" t="s">
        <v>3908</v>
      </c>
      <c r="C3203" s="5">
        <v>2023.0</v>
      </c>
      <c r="D3203" s="5">
        <v>509.0</v>
      </c>
      <c r="E3203" s="5">
        <v>10.0</v>
      </c>
    </row>
    <row r="3204">
      <c r="A3204" s="5">
        <v>225885.0</v>
      </c>
      <c r="B3204" s="4" t="s">
        <v>3909</v>
      </c>
      <c r="C3204" s="5">
        <v>2023.0</v>
      </c>
      <c r="D3204" s="5">
        <v>800.0</v>
      </c>
      <c r="E3204" s="5">
        <v>67.0</v>
      </c>
    </row>
    <row r="3205">
      <c r="A3205" s="5">
        <v>225991.0</v>
      </c>
      <c r="B3205" s="4" t="s">
        <v>3910</v>
      </c>
      <c r="C3205" s="5">
        <v>2023.0</v>
      </c>
      <c r="D3205" s="5">
        <v>87.0</v>
      </c>
      <c r="E3205" s="5">
        <v>9.0</v>
      </c>
    </row>
    <row r="3206">
      <c r="A3206" s="5">
        <v>226019.0</v>
      </c>
      <c r="B3206" s="4" t="s">
        <v>3911</v>
      </c>
      <c r="C3206" s="5">
        <v>2023.0</v>
      </c>
      <c r="D3206" s="5">
        <v>6067.0</v>
      </c>
      <c r="E3206" s="5">
        <v>204.0</v>
      </c>
    </row>
    <row r="3207">
      <c r="A3207" s="5">
        <v>226091.0</v>
      </c>
      <c r="B3207" s="4" t="s">
        <v>3912</v>
      </c>
      <c r="C3207" s="5">
        <v>2023.0</v>
      </c>
      <c r="D3207" s="5">
        <v>17473.0</v>
      </c>
      <c r="E3207" s="5">
        <v>460.0</v>
      </c>
    </row>
    <row r="3208">
      <c r="A3208" s="5">
        <v>226107.0</v>
      </c>
      <c r="B3208" s="4" t="s">
        <v>3913</v>
      </c>
      <c r="C3208" s="5">
        <v>2023.0</v>
      </c>
      <c r="D3208" s="5">
        <v>3162.0</v>
      </c>
      <c r="E3208" s="5">
        <v>63.0</v>
      </c>
    </row>
    <row r="3209">
      <c r="A3209" s="5">
        <v>226116.0</v>
      </c>
      <c r="B3209" s="4" t="s">
        <v>3914</v>
      </c>
      <c r="C3209" s="5">
        <v>2023.0</v>
      </c>
      <c r="D3209" s="5">
        <v>3802.0</v>
      </c>
      <c r="E3209" s="5">
        <v>83.0</v>
      </c>
    </row>
    <row r="3210">
      <c r="A3210" s="5">
        <v>226125.0</v>
      </c>
      <c r="B3210" s="4" t="s">
        <v>3915</v>
      </c>
      <c r="C3210" s="5">
        <v>2023.0</v>
      </c>
      <c r="D3210" s="4"/>
      <c r="E3210" s="4"/>
    </row>
    <row r="3211">
      <c r="A3211" s="5">
        <v>226134.0</v>
      </c>
      <c r="B3211" s="4" t="s">
        <v>3916</v>
      </c>
      <c r="C3211" s="5">
        <v>2023.0</v>
      </c>
      <c r="D3211" s="5">
        <v>10191.0</v>
      </c>
      <c r="E3211" s="5">
        <v>199.0</v>
      </c>
    </row>
    <row r="3212">
      <c r="A3212" s="5">
        <v>226152.0</v>
      </c>
      <c r="B3212" s="4" t="s">
        <v>3917</v>
      </c>
      <c r="C3212" s="5">
        <v>2023.0</v>
      </c>
      <c r="D3212" s="5">
        <v>8536.0</v>
      </c>
      <c r="E3212" s="5">
        <v>311.0</v>
      </c>
    </row>
    <row r="3213">
      <c r="A3213" s="5">
        <v>226204.0</v>
      </c>
      <c r="B3213" s="4" t="s">
        <v>3918</v>
      </c>
      <c r="C3213" s="5">
        <v>2023.0</v>
      </c>
      <c r="D3213" s="5">
        <v>8143.0</v>
      </c>
      <c r="E3213" s="5">
        <v>251.0</v>
      </c>
    </row>
    <row r="3214">
      <c r="A3214" s="5">
        <v>226231.0</v>
      </c>
      <c r="B3214" s="4" t="s">
        <v>3919</v>
      </c>
      <c r="C3214" s="5">
        <v>2023.0</v>
      </c>
      <c r="D3214" s="5">
        <v>3389.0</v>
      </c>
      <c r="E3214" s="5">
        <v>175.0</v>
      </c>
    </row>
    <row r="3215">
      <c r="A3215" s="5">
        <v>226277.0</v>
      </c>
      <c r="B3215" s="4" t="s">
        <v>3920</v>
      </c>
      <c r="C3215" s="5">
        <v>2023.0</v>
      </c>
      <c r="D3215" s="5">
        <v>1330.0</v>
      </c>
      <c r="E3215" s="5">
        <v>83.0</v>
      </c>
    </row>
    <row r="3216">
      <c r="A3216" s="5">
        <v>226383.0</v>
      </c>
      <c r="B3216" s="4" t="s">
        <v>3921</v>
      </c>
      <c r="C3216" s="5">
        <v>2023.0</v>
      </c>
      <c r="D3216" s="5">
        <v>1589.0</v>
      </c>
      <c r="E3216" s="5">
        <v>108.0</v>
      </c>
    </row>
    <row r="3217">
      <c r="A3217" s="5">
        <v>226408.0</v>
      </c>
      <c r="B3217" s="4" t="s">
        <v>3922</v>
      </c>
      <c r="C3217" s="5">
        <v>2023.0</v>
      </c>
      <c r="D3217" s="5">
        <v>4961.0</v>
      </c>
      <c r="E3217" s="5">
        <v>150.0</v>
      </c>
    </row>
    <row r="3218">
      <c r="A3218" s="5">
        <v>226471.0</v>
      </c>
      <c r="B3218" s="4" t="s">
        <v>3923</v>
      </c>
      <c r="C3218" s="5">
        <v>2023.0</v>
      </c>
      <c r="D3218" s="5">
        <v>3520.0</v>
      </c>
      <c r="E3218" s="5">
        <v>212.0</v>
      </c>
    </row>
    <row r="3219">
      <c r="A3219" s="5">
        <v>226578.0</v>
      </c>
      <c r="B3219" s="4" t="s">
        <v>3924</v>
      </c>
      <c r="C3219" s="5">
        <v>2023.0</v>
      </c>
      <c r="D3219" s="5">
        <v>7217.0</v>
      </c>
      <c r="E3219" s="5">
        <v>251.0</v>
      </c>
    </row>
    <row r="3220">
      <c r="A3220" s="5">
        <v>226587.0</v>
      </c>
      <c r="B3220" s="4" t="s">
        <v>3925</v>
      </c>
      <c r="C3220" s="5">
        <v>2023.0</v>
      </c>
      <c r="D3220" s="5">
        <v>2549.0</v>
      </c>
      <c r="E3220" s="5">
        <v>110.0</v>
      </c>
    </row>
    <row r="3221">
      <c r="A3221" s="5">
        <v>226675.0</v>
      </c>
      <c r="B3221" s="4" t="s">
        <v>3926</v>
      </c>
      <c r="C3221" s="5">
        <v>2023.0</v>
      </c>
      <c r="D3221" s="5">
        <v>333.0</v>
      </c>
      <c r="E3221" s="5">
        <v>38.0</v>
      </c>
    </row>
    <row r="3222">
      <c r="A3222" s="5">
        <v>226806.0</v>
      </c>
      <c r="B3222" s="4" t="s">
        <v>3927</v>
      </c>
      <c r="C3222" s="5">
        <v>2023.0</v>
      </c>
      <c r="D3222" s="5">
        <v>5219.0</v>
      </c>
      <c r="E3222" s="5">
        <v>216.0</v>
      </c>
    </row>
    <row r="3223">
      <c r="A3223" s="5">
        <v>226833.0</v>
      </c>
      <c r="B3223" s="4" t="s">
        <v>3928</v>
      </c>
      <c r="C3223" s="5">
        <v>2023.0</v>
      </c>
      <c r="D3223" s="5">
        <v>5573.0</v>
      </c>
      <c r="E3223" s="5">
        <v>271.0</v>
      </c>
    </row>
    <row r="3224">
      <c r="A3224" s="5">
        <v>226860.0</v>
      </c>
      <c r="B3224" s="4" t="s">
        <v>3929</v>
      </c>
      <c r="C3224" s="5">
        <v>2023.0</v>
      </c>
      <c r="D3224" s="5">
        <v>40.0</v>
      </c>
      <c r="E3224" s="5">
        <v>2.0</v>
      </c>
    </row>
    <row r="3225">
      <c r="A3225" s="5">
        <v>226879.0</v>
      </c>
      <c r="B3225" s="4" t="s">
        <v>3930</v>
      </c>
      <c r="C3225" s="5">
        <v>2023.0</v>
      </c>
      <c r="D3225" s="5">
        <v>205.0</v>
      </c>
      <c r="E3225" s="5">
        <v>14.0</v>
      </c>
    </row>
    <row r="3226">
      <c r="A3226" s="5">
        <v>226903.0</v>
      </c>
      <c r="B3226" s="4" t="s">
        <v>3931</v>
      </c>
      <c r="C3226" s="5">
        <v>2023.0</v>
      </c>
      <c r="D3226" s="5">
        <v>1079.0</v>
      </c>
      <c r="E3226" s="5">
        <v>22.0</v>
      </c>
    </row>
    <row r="3227">
      <c r="A3227" s="5">
        <v>227058.0</v>
      </c>
      <c r="B3227" s="4" t="s">
        <v>3932</v>
      </c>
      <c r="C3227" s="5">
        <v>2023.0</v>
      </c>
      <c r="D3227" s="5">
        <v>108.0</v>
      </c>
      <c r="E3227" s="5">
        <v>7.0</v>
      </c>
    </row>
    <row r="3228">
      <c r="A3228" s="5">
        <v>227146.0</v>
      </c>
      <c r="B3228" s="4" t="s">
        <v>3933</v>
      </c>
      <c r="C3228" s="5">
        <v>2023.0</v>
      </c>
      <c r="D3228" s="5">
        <v>6549.0</v>
      </c>
      <c r="E3228" s="5">
        <v>184.0</v>
      </c>
    </row>
    <row r="3229">
      <c r="A3229" s="5">
        <v>227182.0</v>
      </c>
      <c r="B3229" s="4" t="s">
        <v>3934</v>
      </c>
      <c r="C3229" s="5">
        <v>2023.0</v>
      </c>
      <c r="D3229" s="5">
        <v>70991.0</v>
      </c>
      <c r="E3229" s="5">
        <v>1830.0</v>
      </c>
    </row>
    <row r="3230">
      <c r="A3230" s="5">
        <v>227216.0</v>
      </c>
      <c r="B3230" s="4" t="s">
        <v>3935</v>
      </c>
      <c r="C3230" s="5">
        <v>2023.0</v>
      </c>
      <c r="D3230" s="5">
        <v>47507.0</v>
      </c>
      <c r="E3230" s="5">
        <v>1240.0</v>
      </c>
    </row>
    <row r="3231">
      <c r="A3231" s="5">
        <v>227225.0</v>
      </c>
      <c r="B3231" s="4" t="s">
        <v>3936</v>
      </c>
      <c r="C3231" s="5">
        <v>2023.0</v>
      </c>
      <c r="D3231" s="5">
        <v>3105.0</v>
      </c>
      <c r="E3231" s="5">
        <v>99.0</v>
      </c>
    </row>
    <row r="3232">
      <c r="A3232" s="5">
        <v>227289.0</v>
      </c>
      <c r="B3232" s="4" t="s">
        <v>3937</v>
      </c>
      <c r="C3232" s="5">
        <v>2023.0</v>
      </c>
      <c r="D3232" s="5">
        <v>179.0</v>
      </c>
      <c r="E3232" s="5">
        <v>30.0</v>
      </c>
    </row>
    <row r="3233">
      <c r="A3233" s="5">
        <v>227298.0</v>
      </c>
      <c r="B3233" s="4" t="s">
        <v>3938</v>
      </c>
      <c r="C3233" s="5">
        <v>2023.0</v>
      </c>
      <c r="D3233" s="5">
        <v>195.0</v>
      </c>
      <c r="E3233" s="5">
        <v>8.0</v>
      </c>
    </row>
    <row r="3234">
      <c r="A3234" s="5">
        <v>227304.0</v>
      </c>
      <c r="B3234" s="4" t="s">
        <v>3939</v>
      </c>
      <c r="C3234" s="5">
        <v>2023.0</v>
      </c>
      <c r="D3234" s="5">
        <v>8708.0</v>
      </c>
      <c r="E3234" s="5">
        <v>211.0</v>
      </c>
    </row>
    <row r="3235">
      <c r="A3235" s="5">
        <v>227313.0</v>
      </c>
      <c r="B3235" s="4" t="s">
        <v>3940</v>
      </c>
      <c r="C3235" s="5">
        <v>2023.0</v>
      </c>
      <c r="D3235" s="5">
        <v>319.0</v>
      </c>
      <c r="E3235" s="5">
        <v>19.0</v>
      </c>
    </row>
    <row r="3236">
      <c r="A3236" s="5">
        <v>227322.0</v>
      </c>
      <c r="B3236" s="4" t="s">
        <v>3941</v>
      </c>
      <c r="C3236" s="5">
        <v>2023.0</v>
      </c>
      <c r="D3236" s="5">
        <v>447.0</v>
      </c>
      <c r="E3236" s="5">
        <v>15.0</v>
      </c>
    </row>
    <row r="3237">
      <c r="A3237" s="5">
        <v>227331.0</v>
      </c>
      <c r="B3237" s="4" t="s">
        <v>3942</v>
      </c>
      <c r="C3237" s="5">
        <v>2023.0</v>
      </c>
      <c r="D3237" s="5">
        <v>2096.0</v>
      </c>
      <c r="E3237" s="5">
        <v>140.0</v>
      </c>
    </row>
    <row r="3238">
      <c r="A3238" s="5">
        <v>227368.0</v>
      </c>
      <c r="B3238" s="4" t="s">
        <v>3943</v>
      </c>
      <c r="C3238" s="5">
        <v>2023.0</v>
      </c>
      <c r="D3238" s="5">
        <v>31931.0</v>
      </c>
      <c r="E3238" s="5">
        <v>1464.0</v>
      </c>
    </row>
    <row r="3239">
      <c r="A3239" s="5">
        <v>227377.0</v>
      </c>
      <c r="B3239" s="4" t="s">
        <v>3944</v>
      </c>
      <c r="C3239" s="5">
        <v>2023.0</v>
      </c>
      <c r="D3239" s="5">
        <v>8193.0</v>
      </c>
      <c r="E3239" s="5">
        <v>168.0</v>
      </c>
    </row>
    <row r="3240">
      <c r="A3240" s="5">
        <v>227386.0</v>
      </c>
      <c r="B3240" s="4" t="s">
        <v>3945</v>
      </c>
      <c r="C3240" s="5">
        <v>2023.0</v>
      </c>
      <c r="D3240" s="5">
        <v>2356.0</v>
      </c>
      <c r="E3240" s="5">
        <v>113.0</v>
      </c>
    </row>
    <row r="3241">
      <c r="A3241" s="5">
        <v>227401.0</v>
      </c>
      <c r="B3241" s="4" t="s">
        <v>3946</v>
      </c>
      <c r="C3241" s="5">
        <v>2023.0</v>
      </c>
      <c r="D3241" s="5">
        <v>4456.0</v>
      </c>
      <c r="E3241" s="5">
        <v>106.0</v>
      </c>
    </row>
    <row r="3242">
      <c r="A3242" s="5">
        <v>227429.0</v>
      </c>
      <c r="B3242" s="4" t="s">
        <v>3947</v>
      </c>
      <c r="C3242" s="5">
        <v>2023.0</v>
      </c>
      <c r="D3242" s="5">
        <v>602.0</v>
      </c>
      <c r="E3242" s="5">
        <v>20.0</v>
      </c>
    </row>
    <row r="3243">
      <c r="A3243" s="5">
        <v>227526.0</v>
      </c>
      <c r="B3243" s="4" t="s">
        <v>3948</v>
      </c>
      <c r="C3243" s="5">
        <v>2023.0</v>
      </c>
      <c r="D3243" s="5">
        <v>9517.0</v>
      </c>
      <c r="E3243" s="5">
        <v>475.0</v>
      </c>
    </row>
    <row r="3244">
      <c r="A3244" s="5">
        <v>227687.0</v>
      </c>
      <c r="B3244" s="4" t="s">
        <v>3949</v>
      </c>
      <c r="C3244" s="5">
        <v>2023.0</v>
      </c>
      <c r="D3244" s="5">
        <v>2498.0</v>
      </c>
      <c r="E3244" s="5">
        <v>70.0</v>
      </c>
    </row>
    <row r="3245">
      <c r="A3245" s="5">
        <v>227748.0</v>
      </c>
      <c r="B3245" s="4" t="s">
        <v>3950</v>
      </c>
      <c r="C3245" s="5">
        <v>2023.0</v>
      </c>
      <c r="D3245" s="5">
        <v>281.0</v>
      </c>
      <c r="E3245" s="5">
        <v>19.0</v>
      </c>
    </row>
    <row r="3246">
      <c r="A3246" s="5">
        <v>227757.0</v>
      </c>
      <c r="B3246" s="4" t="s">
        <v>3951</v>
      </c>
      <c r="C3246" s="5">
        <v>2023.0</v>
      </c>
      <c r="D3246" s="5">
        <v>8556.0</v>
      </c>
      <c r="E3246" s="5">
        <v>832.0</v>
      </c>
    </row>
    <row r="3247">
      <c r="A3247" s="5">
        <v>227845.0</v>
      </c>
      <c r="B3247" s="4" t="s">
        <v>3952</v>
      </c>
      <c r="C3247" s="5">
        <v>2023.0</v>
      </c>
      <c r="D3247" s="5">
        <v>3309.0</v>
      </c>
      <c r="E3247" s="5">
        <v>218.0</v>
      </c>
    </row>
    <row r="3248">
      <c r="A3248" s="5">
        <v>227854.0</v>
      </c>
      <c r="B3248" s="4" t="s">
        <v>3953</v>
      </c>
      <c r="C3248" s="5">
        <v>2023.0</v>
      </c>
      <c r="D3248" s="5">
        <v>14281.0</v>
      </c>
      <c r="E3248" s="5">
        <v>298.0</v>
      </c>
    </row>
    <row r="3249">
      <c r="A3249" s="5">
        <v>227863.0</v>
      </c>
      <c r="B3249" s="4" t="s">
        <v>2540</v>
      </c>
      <c r="C3249" s="5">
        <v>2023.0</v>
      </c>
      <c r="D3249" s="5">
        <v>3813.0</v>
      </c>
      <c r="E3249" s="5">
        <v>197.0</v>
      </c>
    </row>
    <row r="3250">
      <c r="A3250" s="5">
        <v>227881.0</v>
      </c>
      <c r="B3250" s="4" t="s">
        <v>3954</v>
      </c>
      <c r="C3250" s="5">
        <v>2023.0</v>
      </c>
      <c r="D3250" s="5">
        <v>21403.0</v>
      </c>
      <c r="E3250" s="5">
        <v>913.0</v>
      </c>
    </row>
    <row r="3251">
      <c r="A3251" s="5">
        <v>227924.0</v>
      </c>
      <c r="B3251" s="4" t="s">
        <v>3955</v>
      </c>
      <c r="C3251" s="5">
        <v>2023.0</v>
      </c>
      <c r="D3251" s="5">
        <v>18975.0</v>
      </c>
      <c r="E3251" s="5">
        <v>381.0</v>
      </c>
    </row>
    <row r="3252">
      <c r="A3252" s="5">
        <v>227979.0</v>
      </c>
      <c r="B3252" s="4" t="s">
        <v>3956</v>
      </c>
      <c r="C3252" s="5">
        <v>2023.0</v>
      </c>
      <c r="D3252" s="5">
        <v>31494.0</v>
      </c>
      <c r="E3252" s="5">
        <v>769.0</v>
      </c>
    </row>
    <row r="3253">
      <c r="A3253" s="5">
        <v>228042.0</v>
      </c>
      <c r="B3253" s="4" t="s">
        <v>3957</v>
      </c>
      <c r="C3253" s="5">
        <v>2023.0</v>
      </c>
      <c r="D3253" s="5">
        <v>1208.0</v>
      </c>
      <c r="E3253" s="5">
        <v>74.0</v>
      </c>
    </row>
    <row r="3254">
      <c r="A3254" s="5">
        <v>228088.0</v>
      </c>
      <c r="B3254" s="4" t="s">
        <v>3958</v>
      </c>
      <c r="C3254" s="5">
        <v>2023.0</v>
      </c>
      <c r="D3254" s="5">
        <v>26.0</v>
      </c>
      <c r="E3254" s="5">
        <v>2.0</v>
      </c>
    </row>
    <row r="3255">
      <c r="A3255" s="5">
        <v>228149.0</v>
      </c>
      <c r="B3255" s="4" t="s">
        <v>3959</v>
      </c>
      <c r="C3255" s="5">
        <v>2023.0</v>
      </c>
      <c r="D3255" s="5">
        <v>3411.0</v>
      </c>
      <c r="E3255" s="5">
        <v>267.0</v>
      </c>
    </row>
    <row r="3256">
      <c r="A3256" s="5">
        <v>228158.0</v>
      </c>
      <c r="B3256" s="4" t="s">
        <v>3960</v>
      </c>
      <c r="C3256" s="5">
        <v>2023.0</v>
      </c>
      <c r="D3256" s="5">
        <v>8866.0</v>
      </c>
      <c r="E3256" s="5">
        <v>339.0</v>
      </c>
    </row>
    <row r="3257">
      <c r="A3257" s="5">
        <v>228185.0</v>
      </c>
      <c r="B3257" s="4" t="s">
        <v>3961</v>
      </c>
      <c r="C3257" s="5">
        <v>2023.0</v>
      </c>
      <c r="D3257" s="5">
        <v>23.0</v>
      </c>
      <c r="E3257" s="5">
        <v>2.0</v>
      </c>
    </row>
    <row r="3258">
      <c r="A3258" s="5">
        <v>228194.0</v>
      </c>
      <c r="B3258" s="4" t="s">
        <v>3962</v>
      </c>
      <c r="C3258" s="5">
        <v>2023.0</v>
      </c>
      <c r="D3258" s="5">
        <v>1036.0</v>
      </c>
      <c r="E3258" s="5">
        <v>86.0</v>
      </c>
    </row>
    <row r="3259">
      <c r="A3259" s="5">
        <v>228200.0</v>
      </c>
      <c r="B3259" s="4" t="s">
        <v>3963</v>
      </c>
      <c r="C3259" s="5">
        <v>2023.0</v>
      </c>
      <c r="D3259" s="5">
        <v>263.0</v>
      </c>
      <c r="E3259" s="5">
        <v>23.0</v>
      </c>
    </row>
    <row r="3260">
      <c r="A3260" s="5">
        <v>228219.0</v>
      </c>
      <c r="B3260" s="4" t="s">
        <v>3964</v>
      </c>
      <c r="C3260" s="5">
        <v>2023.0</v>
      </c>
      <c r="D3260" s="5">
        <v>496.0</v>
      </c>
      <c r="E3260" s="5">
        <v>26.0</v>
      </c>
    </row>
    <row r="3261">
      <c r="A3261" s="5">
        <v>228246.0</v>
      </c>
      <c r="B3261" s="4" t="s">
        <v>3965</v>
      </c>
      <c r="C3261" s="5">
        <v>2023.0</v>
      </c>
      <c r="D3261" s="5">
        <v>11842.0</v>
      </c>
      <c r="E3261" s="5">
        <v>875.0</v>
      </c>
    </row>
    <row r="3262">
      <c r="A3262" s="5">
        <v>228282.0</v>
      </c>
      <c r="B3262" s="4" t="s">
        <v>3966</v>
      </c>
      <c r="C3262" s="5">
        <v>2023.0</v>
      </c>
      <c r="D3262" s="5">
        <v>22.0</v>
      </c>
      <c r="E3262" s="5">
        <v>4.0</v>
      </c>
    </row>
    <row r="3263">
      <c r="A3263" s="5">
        <v>228316.0</v>
      </c>
      <c r="B3263" s="4" t="s">
        <v>3967</v>
      </c>
      <c r="C3263" s="5">
        <v>2023.0</v>
      </c>
      <c r="D3263" s="5">
        <v>6579.0</v>
      </c>
      <c r="E3263" s="5">
        <v>143.0</v>
      </c>
    </row>
    <row r="3264">
      <c r="A3264" s="5">
        <v>228325.0</v>
      </c>
      <c r="B3264" s="4" t="s">
        <v>3968</v>
      </c>
      <c r="C3264" s="5">
        <v>2023.0</v>
      </c>
      <c r="D3264" s="5">
        <v>1725.0</v>
      </c>
      <c r="E3264" s="5">
        <v>83.0</v>
      </c>
    </row>
    <row r="3265">
      <c r="A3265" s="5">
        <v>228343.0</v>
      </c>
      <c r="B3265" s="4" t="s">
        <v>3969</v>
      </c>
      <c r="C3265" s="5">
        <v>2023.0</v>
      </c>
      <c r="D3265" s="5">
        <v>1457.0</v>
      </c>
      <c r="E3265" s="5">
        <v>131.0</v>
      </c>
    </row>
    <row r="3266">
      <c r="A3266" s="5">
        <v>228431.0</v>
      </c>
      <c r="B3266" s="4" t="s">
        <v>3970</v>
      </c>
      <c r="C3266" s="5">
        <v>2023.0</v>
      </c>
      <c r="D3266" s="5">
        <v>10888.0</v>
      </c>
      <c r="E3266" s="5">
        <v>555.0</v>
      </c>
    </row>
    <row r="3267">
      <c r="A3267" s="5">
        <v>228459.0</v>
      </c>
      <c r="B3267" s="4" t="s">
        <v>3971</v>
      </c>
      <c r="C3267" s="5">
        <v>2023.0</v>
      </c>
      <c r="D3267" s="5">
        <v>38722.0</v>
      </c>
      <c r="E3267" s="5">
        <v>1526.0</v>
      </c>
    </row>
    <row r="3268">
      <c r="A3268" s="5">
        <v>228468.0</v>
      </c>
      <c r="B3268" s="4" t="s">
        <v>3972</v>
      </c>
      <c r="C3268" s="5">
        <v>2023.0</v>
      </c>
      <c r="D3268" s="5">
        <v>817.0</v>
      </c>
      <c r="E3268" s="5">
        <v>67.0</v>
      </c>
    </row>
    <row r="3269">
      <c r="A3269" s="5">
        <v>228486.0</v>
      </c>
      <c r="B3269" s="4" t="s">
        <v>3973</v>
      </c>
      <c r="C3269" s="5">
        <v>2023.0</v>
      </c>
      <c r="D3269" s="5">
        <v>128.0</v>
      </c>
      <c r="E3269" s="5">
        <v>6.0</v>
      </c>
    </row>
    <row r="3270">
      <c r="A3270" s="5">
        <v>228501.0</v>
      </c>
      <c r="B3270" s="4" t="s">
        <v>3974</v>
      </c>
      <c r="C3270" s="5">
        <v>2023.0</v>
      </c>
      <c r="D3270" s="5">
        <v>1942.0</v>
      </c>
      <c r="E3270" s="5">
        <v>98.0</v>
      </c>
    </row>
    <row r="3271">
      <c r="A3271" s="5">
        <v>228529.0</v>
      </c>
      <c r="B3271" s="4" t="s">
        <v>3975</v>
      </c>
      <c r="C3271" s="5">
        <v>2023.0</v>
      </c>
      <c r="D3271" s="5">
        <v>15937.0</v>
      </c>
      <c r="E3271" s="5">
        <v>582.0</v>
      </c>
    </row>
    <row r="3272">
      <c r="A3272" s="5">
        <v>228547.0</v>
      </c>
      <c r="B3272" s="4" t="s">
        <v>3976</v>
      </c>
      <c r="C3272" s="5">
        <v>2023.0</v>
      </c>
      <c r="D3272" s="5">
        <v>41472.0</v>
      </c>
      <c r="E3272" s="5">
        <v>1058.0</v>
      </c>
    </row>
    <row r="3273">
      <c r="A3273" s="5">
        <v>228608.0</v>
      </c>
      <c r="B3273" s="4" t="s">
        <v>3977</v>
      </c>
      <c r="C3273" s="5">
        <v>2023.0</v>
      </c>
      <c r="D3273" s="5">
        <v>4732.0</v>
      </c>
      <c r="E3273" s="5">
        <v>161.0</v>
      </c>
    </row>
    <row r="3274">
      <c r="A3274" s="5">
        <v>228635.0</v>
      </c>
      <c r="B3274" s="4" t="s">
        <v>3978</v>
      </c>
      <c r="C3274" s="5">
        <v>2023.0</v>
      </c>
      <c r="D3274" s="5">
        <v>2501.0</v>
      </c>
      <c r="E3274" s="5">
        <v>2091.0</v>
      </c>
    </row>
    <row r="3275">
      <c r="A3275" s="5">
        <v>228644.0</v>
      </c>
      <c r="B3275" s="4" t="s">
        <v>3979</v>
      </c>
      <c r="C3275" s="5">
        <v>2023.0</v>
      </c>
      <c r="D3275" s="5">
        <v>3640.0</v>
      </c>
      <c r="E3275" s="5">
        <v>924.0</v>
      </c>
    </row>
    <row r="3276">
      <c r="A3276" s="5">
        <v>228653.0</v>
      </c>
      <c r="B3276" s="4" t="s">
        <v>3980</v>
      </c>
      <c r="C3276" s="5">
        <v>2023.0</v>
      </c>
      <c r="D3276" s="5">
        <v>3315.0</v>
      </c>
      <c r="E3276" s="5">
        <v>688.0</v>
      </c>
    </row>
    <row r="3277">
      <c r="A3277" s="5">
        <v>228699.0</v>
      </c>
      <c r="B3277" s="4" t="s">
        <v>3981</v>
      </c>
      <c r="C3277" s="5">
        <v>2023.0</v>
      </c>
      <c r="D3277" s="5">
        <v>3882.0</v>
      </c>
      <c r="E3277" s="5">
        <v>110.0</v>
      </c>
    </row>
    <row r="3278">
      <c r="A3278" s="5">
        <v>228705.0</v>
      </c>
      <c r="B3278" s="4" t="s">
        <v>3982</v>
      </c>
      <c r="C3278" s="5">
        <v>2023.0</v>
      </c>
      <c r="D3278" s="5">
        <v>6562.0</v>
      </c>
      <c r="E3278" s="5">
        <v>339.0</v>
      </c>
    </row>
    <row r="3279">
      <c r="A3279" s="5">
        <v>228723.0</v>
      </c>
      <c r="B3279" s="4" t="s">
        <v>3983</v>
      </c>
      <c r="C3279" s="5">
        <v>2023.0</v>
      </c>
      <c r="D3279" s="5">
        <v>76633.0</v>
      </c>
      <c r="E3279" s="5">
        <v>3458.0</v>
      </c>
    </row>
    <row r="3280">
      <c r="A3280" s="5">
        <v>228732.0</v>
      </c>
      <c r="B3280" s="4" t="s">
        <v>3984</v>
      </c>
      <c r="C3280" s="5">
        <v>2023.0</v>
      </c>
      <c r="D3280" s="4"/>
      <c r="E3280" s="5">
        <v>0.0</v>
      </c>
    </row>
    <row r="3281">
      <c r="A3281" s="5">
        <v>228769.0</v>
      </c>
      <c r="B3281" s="4" t="s">
        <v>3985</v>
      </c>
      <c r="C3281" s="5">
        <v>2023.0</v>
      </c>
      <c r="D3281" s="5">
        <v>43992.0</v>
      </c>
      <c r="E3281" s="5">
        <v>1338.0</v>
      </c>
    </row>
    <row r="3282">
      <c r="A3282" s="5">
        <v>228778.0</v>
      </c>
      <c r="B3282" s="4" t="s">
        <v>3986</v>
      </c>
      <c r="C3282" s="5">
        <v>2023.0</v>
      </c>
      <c r="D3282" s="5">
        <v>53082.0</v>
      </c>
      <c r="E3282" s="5">
        <v>3012.0</v>
      </c>
    </row>
    <row r="3283">
      <c r="A3283" s="5">
        <v>228787.0</v>
      </c>
      <c r="B3283" s="4" t="s">
        <v>3987</v>
      </c>
      <c r="C3283" s="5">
        <v>2023.0</v>
      </c>
      <c r="D3283" s="5">
        <v>30885.0</v>
      </c>
      <c r="E3283" s="5">
        <v>997.0</v>
      </c>
    </row>
    <row r="3284">
      <c r="A3284" s="5">
        <v>228796.0</v>
      </c>
      <c r="B3284" s="4" t="s">
        <v>3988</v>
      </c>
      <c r="C3284" s="5">
        <v>2023.0</v>
      </c>
      <c r="D3284" s="5">
        <v>24351.0</v>
      </c>
      <c r="E3284" s="5">
        <v>892.0</v>
      </c>
    </row>
    <row r="3285">
      <c r="A3285" s="5">
        <v>228802.0</v>
      </c>
      <c r="B3285" s="4" t="s">
        <v>3989</v>
      </c>
      <c r="C3285" s="5">
        <v>2023.0</v>
      </c>
      <c r="D3285" s="5">
        <v>9678.0</v>
      </c>
      <c r="E3285" s="5">
        <v>730.0</v>
      </c>
    </row>
    <row r="3286">
      <c r="A3286" s="5">
        <v>228866.0</v>
      </c>
      <c r="B3286" s="4" t="s">
        <v>3990</v>
      </c>
      <c r="C3286" s="5">
        <v>2023.0</v>
      </c>
      <c r="D3286" s="5">
        <v>267.0</v>
      </c>
      <c r="E3286" s="5">
        <v>24.0</v>
      </c>
    </row>
    <row r="3287">
      <c r="A3287" s="5">
        <v>228875.0</v>
      </c>
      <c r="B3287" s="4" t="s">
        <v>3991</v>
      </c>
      <c r="C3287" s="5">
        <v>2023.0</v>
      </c>
      <c r="D3287" s="5">
        <v>12785.0</v>
      </c>
      <c r="E3287" s="5">
        <v>884.0</v>
      </c>
    </row>
    <row r="3288">
      <c r="A3288" s="5">
        <v>228884.0</v>
      </c>
      <c r="B3288" s="4" t="s">
        <v>3992</v>
      </c>
      <c r="C3288" s="5">
        <v>2023.0</v>
      </c>
      <c r="D3288" s="5">
        <v>644.0</v>
      </c>
      <c r="E3288" s="5">
        <v>29.0</v>
      </c>
    </row>
    <row r="3289">
      <c r="A3289" s="5">
        <v>228909.0</v>
      </c>
      <c r="B3289" s="4" t="s">
        <v>3993</v>
      </c>
      <c r="C3289" s="5">
        <v>2023.0</v>
      </c>
      <c r="D3289" s="5">
        <v>2344.0</v>
      </c>
      <c r="E3289" s="5">
        <v>249.0</v>
      </c>
    </row>
    <row r="3290">
      <c r="A3290" s="5">
        <v>228981.0</v>
      </c>
      <c r="B3290" s="4" t="s">
        <v>3994</v>
      </c>
      <c r="C3290" s="5">
        <v>2023.0</v>
      </c>
      <c r="D3290" s="5">
        <v>1361.0</v>
      </c>
      <c r="E3290" s="5">
        <v>123.0</v>
      </c>
    </row>
    <row r="3291">
      <c r="A3291" s="5">
        <v>229018.0</v>
      </c>
      <c r="B3291" s="4" t="s">
        <v>3995</v>
      </c>
      <c r="C3291" s="5">
        <v>2023.0</v>
      </c>
      <c r="D3291" s="5">
        <v>5899.0</v>
      </c>
      <c r="E3291" s="5">
        <v>205.0</v>
      </c>
    </row>
    <row r="3292">
      <c r="A3292" s="5">
        <v>229027.0</v>
      </c>
      <c r="B3292" s="4" t="s">
        <v>3996</v>
      </c>
      <c r="C3292" s="5">
        <v>2023.0</v>
      </c>
      <c r="D3292" s="5">
        <v>34864.0</v>
      </c>
      <c r="E3292" s="5">
        <v>1175.0</v>
      </c>
    </row>
    <row r="3293">
      <c r="A3293" s="5">
        <v>229063.0</v>
      </c>
      <c r="B3293" s="4" t="s">
        <v>3997</v>
      </c>
      <c r="C3293" s="5">
        <v>2023.0</v>
      </c>
      <c r="D3293" s="5">
        <v>8469.0</v>
      </c>
      <c r="E3293" s="5">
        <v>465.0</v>
      </c>
    </row>
    <row r="3294">
      <c r="A3294" s="5">
        <v>229090.0</v>
      </c>
      <c r="B3294" s="4" t="s">
        <v>3998</v>
      </c>
      <c r="C3294" s="5">
        <v>2023.0</v>
      </c>
      <c r="D3294" s="4"/>
      <c r="E3294" s="5">
        <v>0.0</v>
      </c>
    </row>
    <row r="3295">
      <c r="A3295" s="5">
        <v>229115.0</v>
      </c>
      <c r="B3295" s="4" t="s">
        <v>3999</v>
      </c>
      <c r="C3295" s="5">
        <v>2023.0</v>
      </c>
      <c r="D3295" s="5">
        <v>40773.0</v>
      </c>
      <c r="E3295" s="5">
        <v>1777.0</v>
      </c>
    </row>
    <row r="3296">
      <c r="A3296" s="5">
        <v>229160.0</v>
      </c>
      <c r="B3296" s="4" t="s">
        <v>4000</v>
      </c>
      <c r="C3296" s="5">
        <v>2023.0</v>
      </c>
      <c r="D3296" s="5">
        <v>2595.0</v>
      </c>
      <c r="E3296" s="5">
        <v>198.0</v>
      </c>
    </row>
    <row r="3297">
      <c r="A3297" s="5">
        <v>229179.0</v>
      </c>
      <c r="B3297" s="4" t="s">
        <v>4001</v>
      </c>
      <c r="C3297" s="5">
        <v>2023.0</v>
      </c>
      <c r="D3297" s="5">
        <v>15664.0</v>
      </c>
      <c r="E3297" s="5">
        <v>613.0</v>
      </c>
    </row>
    <row r="3298">
      <c r="A3298" s="5">
        <v>229267.0</v>
      </c>
      <c r="B3298" s="4" t="s">
        <v>4002</v>
      </c>
      <c r="C3298" s="5">
        <v>2023.0</v>
      </c>
      <c r="D3298" s="5">
        <v>2694.0</v>
      </c>
      <c r="E3298" s="5">
        <v>300.0</v>
      </c>
    </row>
    <row r="3299">
      <c r="A3299" s="5">
        <v>229300.0</v>
      </c>
      <c r="B3299" s="4" t="s">
        <v>4003</v>
      </c>
      <c r="C3299" s="5">
        <v>2023.0</v>
      </c>
      <c r="D3299" s="5">
        <v>5048.0</v>
      </c>
      <c r="E3299" s="5">
        <v>2157.0</v>
      </c>
    </row>
    <row r="3300">
      <c r="A3300" s="5">
        <v>229337.0</v>
      </c>
      <c r="B3300" s="4" t="s">
        <v>4004</v>
      </c>
      <c r="C3300" s="5">
        <v>2023.0</v>
      </c>
      <c r="D3300" s="5">
        <v>4890.0</v>
      </c>
      <c r="E3300" s="5">
        <v>759.0</v>
      </c>
    </row>
    <row r="3301">
      <c r="A3301" s="5">
        <v>229355.0</v>
      </c>
      <c r="B3301" s="4" t="s">
        <v>4005</v>
      </c>
      <c r="C3301" s="5">
        <v>2023.0</v>
      </c>
      <c r="D3301" s="5">
        <v>11977.0</v>
      </c>
      <c r="E3301" s="5">
        <v>406.0</v>
      </c>
    </row>
    <row r="3302">
      <c r="A3302" s="5">
        <v>229407.0</v>
      </c>
      <c r="B3302" s="4" t="s">
        <v>4006</v>
      </c>
      <c r="C3302" s="5">
        <v>2023.0</v>
      </c>
      <c r="D3302" s="4"/>
      <c r="E3302" s="5">
        <v>0.0</v>
      </c>
    </row>
    <row r="3303">
      <c r="A3303" s="5">
        <v>229416.0</v>
      </c>
      <c r="B3303" s="4" t="s">
        <v>4007</v>
      </c>
      <c r="C3303" s="5">
        <v>2023.0</v>
      </c>
      <c r="D3303" s="5">
        <v>1823.0</v>
      </c>
      <c r="E3303" s="5">
        <v>55.0</v>
      </c>
    </row>
    <row r="3304">
      <c r="A3304" s="5">
        <v>229425.0</v>
      </c>
      <c r="B3304" s="4" t="s">
        <v>4008</v>
      </c>
      <c r="C3304" s="5">
        <v>2023.0</v>
      </c>
      <c r="D3304" s="5">
        <v>92.0</v>
      </c>
      <c r="E3304" s="5">
        <v>8.0</v>
      </c>
    </row>
    <row r="3305">
      <c r="A3305" s="5">
        <v>229504.0</v>
      </c>
      <c r="B3305" s="4" t="s">
        <v>4009</v>
      </c>
      <c r="C3305" s="5">
        <v>2023.0</v>
      </c>
      <c r="D3305" s="5">
        <v>2136.0</v>
      </c>
      <c r="E3305" s="5">
        <v>95.0</v>
      </c>
    </row>
    <row r="3306">
      <c r="A3306" s="5">
        <v>229522.0</v>
      </c>
      <c r="B3306" s="4" t="s">
        <v>4010</v>
      </c>
      <c r="C3306" s="5">
        <v>2023.0</v>
      </c>
      <c r="D3306" s="5">
        <v>64.0</v>
      </c>
      <c r="E3306" s="5">
        <v>4.0</v>
      </c>
    </row>
    <row r="3307">
      <c r="A3307" s="5">
        <v>229540.0</v>
      </c>
      <c r="B3307" s="4" t="s">
        <v>4011</v>
      </c>
      <c r="C3307" s="5">
        <v>2023.0</v>
      </c>
      <c r="D3307" s="5">
        <v>3214.0</v>
      </c>
      <c r="E3307" s="5">
        <v>135.0</v>
      </c>
    </row>
    <row r="3308">
      <c r="A3308" s="5">
        <v>229656.0</v>
      </c>
      <c r="B3308" s="4" t="s">
        <v>4012</v>
      </c>
      <c r="C3308" s="5">
        <v>2023.0</v>
      </c>
      <c r="D3308" s="5">
        <v>336.0</v>
      </c>
      <c r="E3308" s="5">
        <v>14.0</v>
      </c>
    </row>
    <row r="3309">
      <c r="A3309" s="5">
        <v>229780.0</v>
      </c>
      <c r="B3309" s="4" t="s">
        <v>4013</v>
      </c>
      <c r="C3309" s="5">
        <v>2023.0</v>
      </c>
      <c r="D3309" s="5">
        <v>2861.0</v>
      </c>
      <c r="E3309" s="5">
        <v>152.0</v>
      </c>
    </row>
    <row r="3310">
      <c r="A3310" s="5">
        <v>229799.0</v>
      </c>
      <c r="B3310" s="4" t="s">
        <v>4014</v>
      </c>
      <c r="C3310" s="5">
        <v>2023.0</v>
      </c>
      <c r="D3310" s="5">
        <v>5440.0</v>
      </c>
      <c r="E3310" s="5">
        <v>200.0</v>
      </c>
    </row>
    <row r="3311">
      <c r="A3311" s="5">
        <v>229814.0</v>
      </c>
      <c r="B3311" s="4" t="s">
        <v>4015</v>
      </c>
      <c r="C3311" s="5">
        <v>2023.0</v>
      </c>
      <c r="D3311" s="5">
        <v>8997.0</v>
      </c>
      <c r="E3311" s="5">
        <v>378.0</v>
      </c>
    </row>
    <row r="3312">
      <c r="A3312" s="5">
        <v>229832.0</v>
      </c>
      <c r="B3312" s="4" t="s">
        <v>4016</v>
      </c>
      <c r="C3312" s="5">
        <v>2023.0</v>
      </c>
      <c r="D3312" s="5">
        <v>1434.0</v>
      </c>
      <c r="E3312" s="5">
        <v>63.0</v>
      </c>
    </row>
    <row r="3313">
      <c r="A3313" s="5">
        <v>229841.0</v>
      </c>
      <c r="B3313" s="4" t="s">
        <v>4017</v>
      </c>
      <c r="C3313" s="5">
        <v>2023.0</v>
      </c>
      <c r="D3313" s="5">
        <v>5687.0</v>
      </c>
      <c r="E3313" s="5">
        <v>197.0</v>
      </c>
    </row>
    <row r="3314">
      <c r="A3314" s="5">
        <v>229887.0</v>
      </c>
      <c r="B3314" s="4" t="s">
        <v>4018</v>
      </c>
      <c r="C3314" s="5">
        <v>2023.0</v>
      </c>
      <c r="D3314" s="5">
        <v>636.0</v>
      </c>
      <c r="E3314" s="5">
        <v>34.0</v>
      </c>
    </row>
    <row r="3315">
      <c r="A3315" s="5">
        <v>230010.0</v>
      </c>
      <c r="B3315" s="4" t="s">
        <v>4019</v>
      </c>
      <c r="C3315" s="5">
        <v>2023.0</v>
      </c>
      <c r="D3315" s="5">
        <v>1534.0</v>
      </c>
      <c r="E3315" s="5">
        <v>182.0</v>
      </c>
    </row>
    <row r="3316">
      <c r="A3316" s="5">
        <v>230038.0</v>
      </c>
      <c r="B3316" s="4" t="s">
        <v>4020</v>
      </c>
      <c r="C3316" s="5">
        <v>2023.0</v>
      </c>
      <c r="D3316" s="5">
        <v>35074.0</v>
      </c>
      <c r="E3316" s="5">
        <v>1514.0</v>
      </c>
    </row>
    <row r="3317">
      <c r="A3317" s="5">
        <v>230047.0</v>
      </c>
      <c r="B3317" s="4" t="s">
        <v>4021</v>
      </c>
      <c r="C3317" s="5">
        <v>2023.0</v>
      </c>
      <c r="D3317" s="5">
        <v>2836.0</v>
      </c>
      <c r="E3317" s="5">
        <v>162.0</v>
      </c>
    </row>
    <row r="3318">
      <c r="A3318" s="5">
        <v>230065.0</v>
      </c>
      <c r="B3318" s="4" t="s">
        <v>4022</v>
      </c>
      <c r="C3318" s="5">
        <v>2023.0</v>
      </c>
      <c r="D3318" s="5">
        <v>277.0</v>
      </c>
      <c r="E3318" s="5">
        <v>12.0</v>
      </c>
    </row>
    <row r="3319">
      <c r="A3319" s="5">
        <v>230144.0</v>
      </c>
      <c r="B3319" s="4" t="s">
        <v>4023</v>
      </c>
      <c r="C3319" s="5">
        <v>2023.0</v>
      </c>
      <c r="D3319" s="5">
        <v>81.0</v>
      </c>
      <c r="E3319" s="5">
        <v>7.0</v>
      </c>
    </row>
    <row r="3320">
      <c r="A3320" s="5">
        <v>230162.0</v>
      </c>
      <c r="B3320" s="4" t="s">
        <v>4024</v>
      </c>
      <c r="C3320" s="5">
        <v>2023.0</v>
      </c>
      <c r="D3320" s="5">
        <v>3859.0</v>
      </c>
      <c r="E3320" s="5">
        <v>158.0</v>
      </c>
    </row>
    <row r="3321">
      <c r="A3321" s="5">
        <v>230171.0</v>
      </c>
      <c r="B3321" s="4" t="s">
        <v>4025</v>
      </c>
      <c r="C3321" s="5">
        <v>2023.0</v>
      </c>
      <c r="D3321" s="5">
        <v>12567.0</v>
      </c>
      <c r="E3321" s="5">
        <v>402.0</v>
      </c>
    </row>
    <row r="3322">
      <c r="A3322" s="5">
        <v>230199.0</v>
      </c>
      <c r="B3322" s="4" t="s">
        <v>4026</v>
      </c>
      <c r="C3322" s="5">
        <v>2023.0</v>
      </c>
      <c r="D3322" s="5">
        <v>64.0</v>
      </c>
      <c r="E3322" s="5">
        <v>3.0</v>
      </c>
    </row>
    <row r="3323">
      <c r="A3323" s="5">
        <v>230205.0</v>
      </c>
      <c r="B3323" s="4" t="s">
        <v>4027</v>
      </c>
      <c r="C3323" s="5">
        <v>2023.0</v>
      </c>
      <c r="D3323" s="5">
        <v>57.0</v>
      </c>
      <c r="E3323" s="5">
        <v>3.0</v>
      </c>
    </row>
    <row r="3324">
      <c r="A3324" s="5">
        <v>230214.0</v>
      </c>
      <c r="B3324" s="4" t="s">
        <v>4028</v>
      </c>
      <c r="C3324" s="5">
        <v>2023.0</v>
      </c>
      <c r="D3324" s="5">
        <v>289.0</v>
      </c>
      <c r="E3324" s="5">
        <v>8.0</v>
      </c>
    </row>
    <row r="3325">
      <c r="A3325" s="5">
        <v>230366.0</v>
      </c>
      <c r="B3325" s="4" t="s">
        <v>4029</v>
      </c>
      <c r="C3325" s="5">
        <v>2023.0</v>
      </c>
      <c r="D3325" s="5">
        <v>313.0</v>
      </c>
      <c r="E3325" s="5">
        <v>14.0</v>
      </c>
    </row>
    <row r="3326">
      <c r="A3326" s="5">
        <v>230418.0</v>
      </c>
      <c r="B3326" s="4" t="s">
        <v>4030</v>
      </c>
      <c r="C3326" s="5">
        <v>2023.0</v>
      </c>
      <c r="D3326" s="5">
        <v>5973.0</v>
      </c>
      <c r="E3326" s="5">
        <v>91.0</v>
      </c>
    </row>
    <row r="3327">
      <c r="A3327" s="5">
        <v>230490.0</v>
      </c>
      <c r="B3327" s="4" t="s">
        <v>4031</v>
      </c>
      <c r="C3327" s="5">
        <v>2023.0</v>
      </c>
      <c r="D3327" s="5">
        <v>3096.0</v>
      </c>
      <c r="E3327" s="5">
        <v>101.0</v>
      </c>
    </row>
    <row r="3328">
      <c r="A3328" s="5">
        <v>230597.0</v>
      </c>
      <c r="B3328" s="4" t="s">
        <v>4032</v>
      </c>
      <c r="C3328" s="5">
        <v>2023.0</v>
      </c>
      <c r="D3328" s="5">
        <v>5506.0</v>
      </c>
      <c r="E3328" s="5">
        <v>208.0</v>
      </c>
    </row>
    <row r="3329">
      <c r="A3329" s="5">
        <v>230603.0</v>
      </c>
      <c r="B3329" s="4" t="s">
        <v>4033</v>
      </c>
      <c r="C3329" s="5">
        <v>2023.0</v>
      </c>
      <c r="D3329" s="5">
        <v>15033.0</v>
      </c>
      <c r="E3329" s="5">
        <v>443.0</v>
      </c>
    </row>
    <row r="3330">
      <c r="A3330" s="5">
        <v>230676.0</v>
      </c>
      <c r="B3330" s="4" t="s">
        <v>4034</v>
      </c>
      <c r="C3330" s="5">
        <v>2023.0</v>
      </c>
      <c r="D3330" s="5">
        <v>1184.0</v>
      </c>
      <c r="E3330" s="5">
        <v>57.0</v>
      </c>
    </row>
    <row r="3331">
      <c r="A3331" s="5">
        <v>230728.0</v>
      </c>
      <c r="B3331" s="4" t="s">
        <v>4035</v>
      </c>
      <c r="C3331" s="5">
        <v>2023.0</v>
      </c>
      <c r="D3331" s="5">
        <v>28063.0</v>
      </c>
      <c r="E3331" s="5">
        <v>1081.0</v>
      </c>
    </row>
    <row r="3332">
      <c r="A3332" s="5">
        <v>230737.0</v>
      </c>
      <c r="B3332" s="4" t="s">
        <v>4036</v>
      </c>
      <c r="C3332" s="5">
        <v>2023.0</v>
      </c>
      <c r="D3332" s="5">
        <v>44651.0</v>
      </c>
      <c r="E3332" s="5">
        <v>1007.0</v>
      </c>
    </row>
    <row r="3333">
      <c r="A3333" s="5">
        <v>230746.0</v>
      </c>
      <c r="B3333" s="4" t="s">
        <v>4037</v>
      </c>
      <c r="C3333" s="5">
        <v>2023.0</v>
      </c>
      <c r="D3333" s="5">
        <v>26764.0</v>
      </c>
      <c r="E3333" s="5">
        <v>684.0</v>
      </c>
    </row>
    <row r="3334">
      <c r="A3334" s="5">
        <v>230764.0</v>
      </c>
      <c r="B3334" s="4" t="s">
        <v>4038</v>
      </c>
      <c r="C3334" s="5">
        <v>2023.0</v>
      </c>
      <c r="D3334" s="5">
        <v>35260.0</v>
      </c>
      <c r="E3334" s="5">
        <v>2586.0</v>
      </c>
    </row>
    <row r="3335">
      <c r="A3335" s="5">
        <v>230782.0</v>
      </c>
      <c r="B3335" s="4" t="s">
        <v>4039</v>
      </c>
      <c r="C3335" s="5">
        <v>2023.0</v>
      </c>
      <c r="D3335" s="5">
        <v>30536.0</v>
      </c>
      <c r="E3335" s="5">
        <v>755.0</v>
      </c>
    </row>
    <row r="3336">
      <c r="A3336" s="5">
        <v>230807.0</v>
      </c>
      <c r="B3336" s="4" t="s">
        <v>243</v>
      </c>
      <c r="C3336" s="5">
        <v>2023.0</v>
      </c>
      <c r="D3336" s="5">
        <v>1214.0</v>
      </c>
      <c r="E3336" s="5">
        <v>170.0</v>
      </c>
    </row>
    <row r="3337">
      <c r="A3337" s="5">
        <v>230816.0</v>
      </c>
      <c r="B3337" s="4" t="s">
        <v>1003</v>
      </c>
      <c r="C3337" s="5">
        <v>2023.0</v>
      </c>
      <c r="D3337" s="5">
        <v>867.0</v>
      </c>
      <c r="E3337" s="5">
        <v>84.0</v>
      </c>
    </row>
    <row r="3338">
      <c r="A3338" s="5">
        <v>230834.0</v>
      </c>
      <c r="B3338" s="4" t="s">
        <v>4040</v>
      </c>
      <c r="C3338" s="5">
        <v>2023.0</v>
      </c>
      <c r="D3338" s="4"/>
      <c r="E3338" s="4"/>
    </row>
    <row r="3339">
      <c r="A3339" s="5">
        <v>230852.0</v>
      </c>
      <c r="B3339" s="4" t="s">
        <v>415</v>
      </c>
      <c r="C3339" s="5">
        <v>2023.0</v>
      </c>
      <c r="D3339" s="5">
        <v>3328.0</v>
      </c>
      <c r="E3339" s="5">
        <v>191.0</v>
      </c>
    </row>
    <row r="3340">
      <c r="A3340" s="5">
        <v>230861.0</v>
      </c>
      <c r="B3340" s="4" t="s">
        <v>4041</v>
      </c>
      <c r="C3340" s="5">
        <v>2023.0</v>
      </c>
      <c r="D3340" s="5">
        <v>5377.0</v>
      </c>
      <c r="E3340" s="5">
        <v>118.0</v>
      </c>
    </row>
    <row r="3341">
      <c r="A3341" s="5">
        <v>230889.0</v>
      </c>
      <c r="B3341" s="4" t="s">
        <v>4042</v>
      </c>
      <c r="C3341" s="5">
        <v>2023.0</v>
      </c>
      <c r="D3341" s="5">
        <v>263.0</v>
      </c>
      <c r="E3341" s="5">
        <v>11.0</v>
      </c>
    </row>
    <row r="3342">
      <c r="A3342" s="5">
        <v>230913.0</v>
      </c>
      <c r="B3342" s="4" t="s">
        <v>4043</v>
      </c>
      <c r="C3342" s="5">
        <v>2023.0</v>
      </c>
      <c r="D3342" s="4"/>
      <c r="E3342" s="4"/>
    </row>
    <row r="3343">
      <c r="A3343" s="5">
        <v>230959.0</v>
      </c>
      <c r="B3343" s="4" t="s">
        <v>68</v>
      </c>
      <c r="C3343" s="5">
        <v>2023.0</v>
      </c>
      <c r="D3343" s="5">
        <v>2857.0</v>
      </c>
      <c r="E3343" s="5">
        <v>364.0</v>
      </c>
    </row>
    <row r="3344">
      <c r="A3344" s="5">
        <v>230995.0</v>
      </c>
      <c r="B3344" s="4" t="s">
        <v>4044</v>
      </c>
      <c r="C3344" s="5">
        <v>2023.0</v>
      </c>
      <c r="D3344" s="5">
        <v>3274.0</v>
      </c>
      <c r="E3344" s="5">
        <v>218.0</v>
      </c>
    </row>
    <row r="3345">
      <c r="A3345" s="5">
        <v>231004.0</v>
      </c>
      <c r="B3345" s="4" t="s">
        <v>4045</v>
      </c>
      <c r="C3345" s="5">
        <v>2023.0</v>
      </c>
      <c r="D3345" s="5">
        <v>85.0</v>
      </c>
      <c r="E3345" s="5">
        <v>5.0</v>
      </c>
    </row>
    <row r="3346">
      <c r="A3346" s="5">
        <v>231059.0</v>
      </c>
      <c r="B3346" s="4" t="s">
        <v>766</v>
      </c>
      <c r="C3346" s="5">
        <v>2023.0</v>
      </c>
      <c r="D3346" s="5">
        <v>1370.0</v>
      </c>
      <c r="E3346" s="5">
        <v>125.0</v>
      </c>
    </row>
    <row r="3347">
      <c r="A3347" s="5">
        <v>231068.0</v>
      </c>
      <c r="B3347" s="4" t="s">
        <v>4046</v>
      </c>
      <c r="C3347" s="5">
        <v>2023.0</v>
      </c>
      <c r="D3347" s="5">
        <v>640.0</v>
      </c>
      <c r="E3347" s="5">
        <v>13.0</v>
      </c>
    </row>
    <row r="3348">
      <c r="A3348" s="5">
        <v>231095.0</v>
      </c>
      <c r="B3348" s="4" t="s">
        <v>959</v>
      </c>
      <c r="C3348" s="5">
        <v>2023.0</v>
      </c>
      <c r="D3348" s="5">
        <v>78.0</v>
      </c>
      <c r="E3348" s="5">
        <v>7.0</v>
      </c>
    </row>
    <row r="3349">
      <c r="A3349" s="5">
        <v>231147.0</v>
      </c>
      <c r="B3349" s="4" t="s">
        <v>4047</v>
      </c>
      <c r="C3349" s="5">
        <v>2023.0</v>
      </c>
      <c r="D3349" s="5">
        <v>690.0</v>
      </c>
      <c r="E3349" s="5">
        <v>67.0</v>
      </c>
    </row>
    <row r="3350">
      <c r="A3350" s="5">
        <v>231156.0</v>
      </c>
      <c r="B3350" s="4" t="s">
        <v>4048</v>
      </c>
      <c r="C3350" s="5">
        <v>2023.0</v>
      </c>
      <c r="D3350" s="4"/>
      <c r="E3350" s="5">
        <v>0.0</v>
      </c>
    </row>
    <row r="3351">
      <c r="A3351" s="5">
        <v>231165.0</v>
      </c>
      <c r="B3351" s="4" t="s">
        <v>4049</v>
      </c>
      <c r="C3351" s="5">
        <v>2023.0</v>
      </c>
      <c r="D3351" s="5">
        <v>5136.0</v>
      </c>
      <c r="E3351" s="5">
        <v>404.0</v>
      </c>
    </row>
    <row r="3352">
      <c r="A3352" s="5">
        <v>231174.0</v>
      </c>
      <c r="B3352" s="4" t="s">
        <v>781</v>
      </c>
      <c r="C3352" s="5">
        <v>2023.0</v>
      </c>
      <c r="D3352" s="5">
        <v>14320.0</v>
      </c>
      <c r="E3352" s="5">
        <v>1105.0</v>
      </c>
    </row>
    <row r="3353">
      <c r="A3353" s="5">
        <v>231280.0</v>
      </c>
      <c r="B3353" s="4" t="s">
        <v>4050</v>
      </c>
      <c r="C3353" s="5">
        <v>2023.0</v>
      </c>
      <c r="D3353" s="5">
        <v>73.0</v>
      </c>
      <c r="E3353" s="5">
        <v>4.0</v>
      </c>
    </row>
    <row r="3354">
      <c r="A3354" s="5">
        <v>231411.0</v>
      </c>
      <c r="B3354" s="4" t="s">
        <v>4051</v>
      </c>
      <c r="C3354" s="5">
        <v>2023.0</v>
      </c>
      <c r="D3354" s="5">
        <v>377.0</v>
      </c>
      <c r="E3354" s="5">
        <v>24.0</v>
      </c>
    </row>
    <row r="3355">
      <c r="A3355" s="5">
        <v>231420.0</v>
      </c>
      <c r="B3355" s="4" t="s">
        <v>4052</v>
      </c>
      <c r="C3355" s="5">
        <v>2023.0</v>
      </c>
      <c r="D3355" s="5">
        <v>1378.0</v>
      </c>
      <c r="E3355" s="5">
        <v>81.0</v>
      </c>
    </row>
    <row r="3356">
      <c r="A3356" s="5">
        <v>231536.0</v>
      </c>
      <c r="B3356" s="4" t="s">
        <v>3090</v>
      </c>
      <c r="C3356" s="5">
        <v>2023.0</v>
      </c>
      <c r="D3356" s="5">
        <v>3718.0</v>
      </c>
      <c r="E3356" s="5">
        <v>99.0</v>
      </c>
    </row>
    <row r="3357">
      <c r="A3357" s="5">
        <v>231554.0</v>
      </c>
      <c r="B3357" s="4" t="s">
        <v>4053</v>
      </c>
      <c r="C3357" s="5">
        <v>2023.0</v>
      </c>
      <c r="D3357" s="5">
        <v>989.0</v>
      </c>
      <c r="E3357" s="5">
        <v>65.0</v>
      </c>
    </row>
    <row r="3358">
      <c r="A3358" s="5">
        <v>231581.0</v>
      </c>
      <c r="B3358" s="4" t="s">
        <v>4054</v>
      </c>
      <c r="C3358" s="5">
        <v>2023.0</v>
      </c>
      <c r="D3358" s="5">
        <v>1436.0</v>
      </c>
      <c r="E3358" s="5">
        <v>108.0</v>
      </c>
    </row>
    <row r="3359">
      <c r="A3359" s="5">
        <v>231624.0</v>
      </c>
      <c r="B3359" s="4" t="s">
        <v>4055</v>
      </c>
      <c r="C3359" s="5">
        <v>2023.0</v>
      </c>
      <c r="D3359" s="5">
        <v>9762.0</v>
      </c>
      <c r="E3359" s="5">
        <v>751.0</v>
      </c>
    </row>
    <row r="3360">
      <c r="A3360" s="5">
        <v>231651.0</v>
      </c>
      <c r="B3360" s="4" t="s">
        <v>4056</v>
      </c>
      <c r="C3360" s="5">
        <v>2023.0</v>
      </c>
      <c r="D3360" s="5">
        <v>10168.0</v>
      </c>
      <c r="E3360" s="5">
        <v>157.0</v>
      </c>
    </row>
    <row r="3361">
      <c r="A3361" s="5">
        <v>231688.0</v>
      </c>
      <c r="B3361" s="4" t="s">
        <v>3242</v>
      </c>
      <c r="C3361" s="5">
        <v>2023.0</v>
      </c>
      <c r="D3361" s="5">
        <v>24.0</v>
      </c>
      <c r="E3361" s="5">
        <v>3.0</v>
      </c>
    </row>
    <row r="3362">
      <c r="A3362" s="5">
        <v>231697.0</v>
      </c>
      <c r="B3362" s="4" t="s">
        <v>4057</v>
      </c>
      <c r="C3362" s="5">
        <v>2023.0</v>
      </c>
      <c r="D3362" s="5">
        <v>3410.0</v>
      </c>
      <c r="E3362" s="5">
        <v>109.0</v>
      </c>
    </row>
    <row r="3363">
      <c r="A3363" s="5">
        <v>231712.0</v>
      </c>
      <c r="B3363" s="4" t="s">
        <v>4058</v>
      </c>
      <c r="C3363" s="5">
        <v>2023.0</v>
      </c>
      <c r="D3363" s="5">
        <v>4503.0</v>
      </c>
      <c r="E3363" s="5">
        <v>331.0</v>
      </c>
    </row>
    <row r="3364">
      <c r="A3364" s="5">
        <v>231785.0</v>
      </c>
      <c r="B3364" s="4" t="s">
        <v>4059</v>
      </c>
      <c r="C3364" s="5">
        <v>2023.0</v>
      </c>
      <c r="D3364" s="5">
        <v>1339.0</v>
      </c>
      <c r="E3364" s="5">
        <v>78.0</v>
      </c>
    </row>
    <row r="3365">
      <c r="A3365" s="5">
        <v>231873.0</v>
      </c>
      <c r="B3365" s="4" t="s">
        <v>4060</v>
      </c>
      <c r="C3365" s="5">
        <v>2023.0</v>
      </c>
      <c r="D3365" s="5">
        <v>1002.0</v>
      </c>
      <c r="E3365" s="5">
        <v>37.0</v>
      </c>
    </row>
    <row r="3366">
      <c r="A3366" s="5">
        <v>231882.0</v>
      </c>
      <c r="B3366" s="4" t="s">
        <v>4061</v>
      </c>
      <c r="C3366" s="5">
        <v>2023.0</v>
      </c>
      <c r="D3366" s="5">
        <v>2489.0</v>
      </c>
      <c r="E3366" s="5">
        <v>70.0</v>
      </c>
    </row>
    <row r="3367">
      <c r="A3367" s="5">
        <v>231970.0</v>
      </c>
      <c r="B3367" s="4" t="s">
        <v>4062</v>
      </c>
      <c r="C3367" s="5">
        <v>2023.0</v>
      </c>
      <c r="D3367" s="5">
        <v>1235.0</v>
      </c>
      <c r="E3367" s="5">
        <v>252.0</v>
      </c>
    </row>
    <row r="3368">
      <c r="A3368" s="5">
        <v>232016.0</v>
      </c>
      <c r="B3368" s="4" t="s">
        <v>4063</v>
      </c>
      <c r="C3368" s="5">
        <v>2023.0</v>
      </c>
      <c r="D3368" s="5">
        <v>8.0</v>
      </c>
      <c r="E3368" s="5">
        <v>5.0</v>
      </c>
    </row>
    <row r="3369">
      <c r="A3369" s="5">
        <v>232025.0</v>
      </c>
      <c r="B3369" s="4" t="s">
        <v>4064</v>
      </c>
      <c r="C3369" s="5">
        <v>2023.0</v>
      </c>
      <c r="D3369" s="5">
        <v>1364.0</v>
      </c>
      <c r="E3369" s="5">
        <v>126.0</v>
      </c>
    </row>
    <row r="3370">
      <c r="A3370" s="5">
        <v>232043.0</v>
      </c>
      <c r="B3370" s="4" t="s">
        <v>4065</v>
      </c>
      <c r="C3370" s="5">
        <v>2023.0</v>
      </c>
      <c r="D3370" s="5">
        <v>1292.0</v>
      </c>
      <c r="E3370" s="5">
        <v>116.0</v>
      </c>
    </row>
    <row r="3371">
      <c r="A3371" s="5">
        <v>232052.0</v>
      </c>
      <c r="B3371" s="4" t="s">
        <v>4066</v>
      </c>
      <c r="C3371" s="5">
        <v>2023.0</v>
      </c>
      <c r="D3371" s="5">
        <v>720.0</v>
      </c>
      <c r="E3371" s="5">
        <v>20.0</v>
      </c>
    </row>
    <row r="3372">
      <c r="A3372" s="5">
        <v>232089.0</v>
      </c>
      <c r="B3372" s="4" t="s">
        <v>4067</v>
      </c>
      <c r="C3372" s="5">
        <v>2023.0</v>
      </c>
      <c r="D3372" s="5">
        <v>767.0</v>
      </c>
      <c r="E3372" s="5">
        <v>64.0</v>
      </c>
    </row>
    <row r="3373">
      <c r="A3373" s="5">
        <v>232186.0</v>
      </c>
      <c r="B3373" s="4" t="s">
        <v>4068</v>
      </c>
      <c r="C3373" s="5">
        <v>2023.0</v>
      </c>
      <c r="D3373" s="5">
        <v>39527.0</v>
      </c>
      <c r="E3373" s="5">
        <v>1907.0</v>
      </c>
    </row>
    <row r="3374">
      <c r="A3374" s="5">
        <v>232195.0</v>
      </c>
      <c r="B3374" s="4" t="s">
        <v>4069</v>
      </c>
      <c r="C3374" s="5">
        <v>2023.0</v>
      </c>
      <c r="D3374" s="5">
        <v>8082.0</v>
      </c>
      <c r="E3374" s="5">
        <v>180.0</v>
      </c>
    </row>
    <row r="3375">
      <c r="A3375" s="5">
        <v>232256.0</v>
      </c>
      <c r="B3375" s="4" t="s">
        <v>4070</v>
      </c>
      <c r="C3375" s="5">
        <v>2023.0</v>
      </c>
      <c r="D3375" s="5">
        <v>876.0</v>
      </c>
      <c r="E3375" s="5">
        <v>97.0</v>
      </c>
    </row>
    <row r="3376">
      <c r="A3376" s="5">
        <v>232265.0</v>
      </c>
      <c r="B3376" s="4" t="s">
        <v>4071</v>
      </c>
      <c r="C3376" s="5">
        <v>2023.0</v>
      </c>
      <c r="D3376" s="5">
        <v>3649.0</v>
      </c>
      <c r="E3376" s="5">
        <v>214.0</v>
      </c>
    </row>
    <row r="3377">
      <c r="A3377" s="5">
        <v>232308.0</v>
      </c>
      <c r="B3377" s="4" t="s">
        <v>423</v>
      </c>
      <c r="C3377" s="5">
        <v>2023.0</v>
      </c>
      <c r="D3377" s="5">
        <v>782.0</v>
      </c>
      <c r="E3377" s="5">
        <v>104.0</v>
      </c>
    </row>
    <row r="3378">
      <c r="A3378" s="5">
        <v>232414.0</v>
      </c>
      <c r="B3378" s="4" t="s">
        <v>4072</v>
      </c>
      <c r="C3378" s="5">
        <v>2023.0</v>
      </c>
      <c r="D3378" s="5">
        <v>7707.0</v>
      </c>
      <c r="E3378" s="5">
        <v>201.0</v>
      </c>
    </row>
    <row r="3379">
      <c r="A3379" s="5">
        <v>232423.0</v>
      </c>
      <c r="B3379" s="4" t="s">
        <v>4073</v>
      </c>
      <c r="C3379" s="5">
        <v>2023.0</v>
      </c>
      <c r="D3379" s="5">
        <v>22758.0</v>
      </c>
      <c r="E3379" s="5">
        <v>1168.0</v>
      </c>
    </row>
    <row r="3380">
      <c r="A3380" s="5">
        <v>232450.0</v>
      </c>
      <c r="B3380" s="4" t="s">
        <v>4074</v>
      </c>
      <c r="C3380" s="5">
        <v>2023.0</v>
      </c>
      <c r="D3380" s="5">
        <v>9023.0</v>
      </c>
      <c r="E3380" s="5">
        <v>201.0</v>
      </c>
    </row>
    <row r="3381">
      <c r="A3381" s="5">
        <v>232557.0</v>
      </c>
      <c r="B3381" s="4" t="s">
        <v>4075</v>
      </c>
      <c r="C3381" s="5">
        <v>2023.0</v>
      </c>
      <c r="D3381" s="5">
        <v>103068.0</v>
      </c>
      <c r="E3381" s="5">
        <v>2009.0</v>
      </c>
    </row>
    <row r="3382">
      <c r="A3382" s="5">
        <v>232566.0</v>
      </c>
      <c r="B3382" s="4" t="s">
        <v>4076</v>
      </c>
      <c r="C3382" s="5">
        <v>2023.0</v>
      </c>
      <c r="D3382" s="5">
        <v>4545.0</v>
      </c>
      <c r="E3382" s="5">
        <v>264.0</v>
      </c>
    </row>
    <row r="3383">
      <c r="A3383" s="5">
        <v>232575.0</v>
      </c>
      <c r="B3383" s="4" t="s">
        <v>4077</v>
      </c>
      <c r="C3383" s="5">
        <v>2023.0</v>
      </c>
      <c r="D3383" s="5">
        <v>5935.0</v>
      </c>
      <c r="E3383" s="5">
        <v>135.0</v>
      </c>
    </row>
    <row r="3384">
      <c r="A3384" s="5">
        <v>232609.0</v>
      </c>
      <c r="B3384" s="4" t="s">
        <v>4078</v>
      </c>
      <c r="C3384" s="5">
        <v>2023.0</v>
      </c>
      <c r="D3384" s="5">
        <v>2592.0</v>
      </c>
      <c r="E3384" s="5">
        <v>180.0</v>
      </c>
    </row>
    <row r="3385">
      <c r="A3385" s="5">
        <v>232618.0</v>
      </c>
      <c r="B3385" s="4" t="s">
        <v>4079</v>
      </c>
      <c r="C3385" s="5">
        <v>2023.0</v>
      </c>
      <c r="D3385" s="5">
        <v>212.0</v>
      </c>
      <c r="E3385" s="5">
        <v>31.0</v>
      </c>
    </row>
    <row r="3386">
      <c r="A3386" s="5">
        <v>232672.0</v>
      </c>
      <c r="B3386" s="4" t="s">
        <v>4080</v>
      </c>
      <c r="C3386" s="5">
        <v>2023.0</v>
      </c>
      <c r="D3386" s="5">
        <v>1792.0</v>
      </c>
      <c r="E3386" s="5">
        <v>150.0</v>
      </c>
    </row>
    <row r="3387">
      <c r="A3387" s="5">
        <v>232681.0</v>
      </c>
      <c r="B3387" s="4" t="s">
        <v>4081</v>
      </c>
      <c r="C3387" s="5">
        <v>2023.0</v>
      </c>
      <c r="D3387" s="5">
        <v>3808.0</v>
      </c>
      <c r="E3387" s="5">
        <v>257.0</v>
      </c>
    </row>
    <row r="3388">
      <c r="A3388" s="5">
        <v>232706.0</v>
      </c>
      <c r="B3388" s="4" t="s">
        <v>4082</v>
      </c>
      <c r="C3388" s="5">
        <v>2023.0</v>
      </c>
      <c r="D3388" s="5">
        <v>3667.0</v>
      </c>
      <c r="E3388" s="5">
        <v>215.0</v>
      </c>
    </row>
    <row r="3389">
      <c r="A3389" s="5">
        <v>232724.0</v>
      </c>
      <c r="B3389" s="4" t="s">
        <v>4083</v>
      </c>
      <c r="C3389" s="5">
        <v>2023.0</v>
      </c>
      <c r="D3389" s="5">
        <v>20.0</v>
      </c>
      <c r="E3389" s="5">
        <v>7.0</v>
      </c>
    </row>
    <row r="3390">
      <c r="A3390" s="5">
        <v>232788.0</v>
      </c>
      <c r="B3390" s="4" t="s">
        <v>4084</v>
      </c>
      <c r="C3390" s="5">
        <v>2023.0</v>
      </c>
      <c r="D3390" s="5">
        <v>2015.0</v>
      </c>
      <c r="E3390" s="5">
        <v>69.0</v>
      </c>
    </row>
    <row r="3391">
      <c r="A3391" s="5">
        <v>232797.0</v>
      </c>
      <c r="B3391" s="4" t="s">
        <v>4085</v>
      </c>
      <c r="C3391" s="5">
        <v>2023.0</v>
      </c>
      <c r="D3391" s="5">
        <v>824.0</v>
      </c>
      <c r="E3391" s="5">
        <v>51.0</v>
      </c>
    </row>
    <row r="3392">
      <c r="A3392" s="5">
        <v>232867.0</v>
      </c>
      <c r="B3392" s="4" t="s">
        <v>4086</v>
      </c>
      <c r="C3392" s="5">
        <v>2023.0</v>
      </c>
      <c r="D3392" s="5">
        <v>4156.0</v>
      </c>
      <c r="E3392" s="5">
        <v>78.0</v>
      </c>
    </row>
    <row r="3393">
      <c r="A3393" s="5">
        <v>232885.0</v>
      </c>
      <c r="B3393" s="4" t="s">
        <v>4087</v>
      </c>
      <c r="C3393" s="5">
        <v>2023.0</v>
      </c>
      <c r="D3393" s="5">
        <v>300.0</v>
      </c>
      <c r="E3393" s="5">
        <v>49.0</v>
      </c>
    </row>
    <row r="3394">
      <c r="A3394" s="5">
        <v>232919.0</v>
      </c>
      <c r="B3394" s="4" t="s">
        <v>4088</v>
      </c>
      <c r="C3394" s="5">
        <v>2023.0</v>
      </c>
      <c r="D3394" s="5">
        <v>514.0</v>
      </c>
      <c r="E3394" s="5">
        <v>46.0</v>
      </c>
    </row>
    <row r="3395">
      <c r="A3395" s="5">
        <v>232937.0</v>
      </c>
      <c r="B3395" s="4" t="s">
        <v>4089</v>
      </c>
      <c r="C3395" s="5">
        <v>2023.0</v>
      </c>
      <c r="D3395" s="5">
        <v>6045.0</v>
      </c>
      <c r="E3395" s="5">
        <v>286.0</v>
      </c>
    </row>
    <row r="3396">
      <c r="A3396" s="5">
        <v>232946.0</v>
      </c>
      <c r="B3396" s="4" t="s">
        <v>4090</v>
      </c>
      <c r="C3396" s="5">
        <v>2023.0</v>
      </c>
      <c r="D3396" s="5">
        <v>53810.0</v>
      </c>
      <c r="E3396" s="5">
        <v>926.0</v>
      </c>
    </row>
    <row r="3397">
      <c r="A3397" s="5">
        <v>232982.0</v>
      </c>
      <c r="B3397" s="4" t="s">
        <v>4091</v>
      </c>
      <c r="C3397" s="5">
        <v>2023.0</v>
      </c>
      <c r="D3397" s="5">
        <v>22541.0</v>
      </c>
      <c r="E3397" s="5">
        <v>1141.0</v>
      </c>
    </row>
    <row r="3398">
      <c r="A3398" s="5">
        <v>233019.0</v>
      </c>
      <c r="B3398" s="4" t="s">
        <v>4092</v>
      </c>
      <c r="C3398" s="5">
        <v>2023.0</v>
      </c>
      <c r="D3398" s="5">
        <v>1932.0</v>
      </c>
      <c r="E3398" s="5">
        <v>72.0</v>
      </c>
    </row>
    <row r="3399">
      <c r="A3399" s="5">
        <v>233037.0</v>
      </c>
      <c r="B3399" s="4" t="s">
        <v>4093</v>
      </c>
      <c r="C3399" s="5">
        <v>2023.0</v>
      </c>
      <c r="D3399" s="5">
        <v>1168.0</v>
      </c>
      <c r="E3399" s="5">
        <v>40.0</v>
      </c>
    </row>
    <row r="3400">
      <c r="A3400" s="5">
        <v>233082.0</v>
      </c>
      <c r="B3400" s="4" t="s">
        <v>4094</v>
      </c>
      <c r="C3400" s="5">
        <v>2023.0</v>
      </c>
      <c r="D3400" s="5">
        <v>91.0</v>
      </c>
      <c r="E3400" s="5">
        <v>12.0</v>
      </c>
    </row>
    <row r="3401">
      <c r="A3401" s="5">
        <v>233116.0</v>
      </c>
      <c r="B3401" s="4" t="s">
        <v>4095</v>
      </c>
      <c r="C3401" s="5">
        <v>2023.0</v>
      </c>
      <c r="D3401" s="5">
        <v>5174.0</v>
      </c>
      <c r="E3401" s="5">
        <v>128.0</v>
      </c>
    </row>
    <row r="3402">
      <c r="A3402" s="5">
        <v>233277.0</v>
      </c>
      <c r="B3402" s="4" t="s">
        <v>4096</v>
      </c>
      <c r="C3402" s="5">
        <v>2023.0</v>
      </c>
      <c r="D3402" s="5">
        <v>7531.0</v>
      </c>
      <c r="E3402" s="5">
        <v>506.0</v>
      </c>
    </row>
    <row r="3403">
      <c r="A3403" s="5">
        <v>233286.0</v>
      </c>
      <c r="B3403" s="4" t="s">
        <v>4097</v>
      </c>
      <c r="C3403" s="5">
        <v>2023.0</v>
      </c>
      <c r="D3403" s="5">
        <v>153.0</v>
      </c>
      <c r="E3403" s="5">
        <v>7.0</v>
      </c>
    </row>
    <row r="3404">
      <c r="A3404" s="5">
        <v>233295.0</v>
      </c>
      <c r="B3404" s="4" t="s">
        <v>4098</v>
      </c>
      <c r="C3404" s="5">
        <v>2023.0</v>
      </c>
      <c r="D3404" s="5">
        <v>1523.0</v>
      </c>
      <c r="E3404" s="5">
        <v>147.0</v>
      </c>
    </row>
    <row r="3405">
      <c r="A3405" s="5">
        <v>233301.0</v>
      </c>
      <c r="B3405" s="4" t="s">
        <v>856</v>
      </c>
      <c r="C3405" s="5">
        <v>2023.0</v>
      </c>
      <c r="D3405" s="5">
        <v>634.0</v>
      </c>
      <c r="E3405" s="5">
        <v>87.0</v>
      </c>
    </row>
    <row r="3406">
      <c r="A3406" s="5">
        <v>233310.0</v>
      </c>
      <c r="B3406" s="4" t="s">
        <v>4099</v>
      </c>
      <c r="C3406" s="5">
        <v>2023.0</v>
      </c>
      <c r="D3406" s="5">
        <v>2767.0</v>
      </c>
      <c r="E3406" s="5">
        <v>65.0</v>
      </c>
    </row>
    <row r="3407">
      <c r="A3407" s="5">
        <v>233329.0</v>
      </c>
      <c r="B3407" s="4" t="s">
        <v>4100</v>
      </c>
      <c r="C3407" s="5">
        <v>2023.0</v>
      </c>
      <c r="D3407" s="5">
        <v>431.0</v>
      </c>
      <c r="E3407" s="5">
        <v>18.0</v>
      </c>
    </row>
    <row r="3408">
      <c r="A3408" s="5">
        <v>233338.0</v>
      </c>
      <c r="B3408" s="4" t="s">
        <v>4101</v>
      </c>
      <c r="C3408" s="5">
        <v>2023.0</v>
      </c>
      <c r="D3408" s="5">
        <v>2598.0</v>
      </c>
      <c r="E3408" s="5">
        <v>45.0</v>
      </c>
    </row>
    <row r="3409">
      <c r="A3409" s="5">
        <v>233356.0</v>
      </c>
      <c r="B3409" s="4" t="s">
        <v>4102</v>
      </c>
      <c r="C3409" s="5">
        <v>2023.0</v>
      </c>
      <c r="D3409" s="5">
        <v>527.0</v>
      </c>
      <c r="E3409" s="5">
        <v>43.0</v>
      </c>
    </row>
    <row r="3410">
      <c r="A3410" s="5">
        <v>233374.0</v>
      </c>
      <c r="B3410" s="4" t="s">
        <v>377</v>
      </c>
      <c r="C3410" s="5">
        <v>2023.0</v>
      </c>
      <c r="D3410" s="5">
        <v>3776.0</v>
      </c>
      <c r="E3410" s="5">
        <v>509.0</v>
      </c>
    </row>
    <row r="3411">
      <c r="A3411" s="5">
        <v>233408.0</v>
      </c>
      <c r="B3411" s="4" t="s">
        <v>4103</v>
      </c>
      <c r="C3411" s="5">
        <v>2023.0</v>
      </c>
      <c r="D3411" s="5">
        <v>325.0</v>
      </c>
      <c r="E3411" s="5">
        <v>33.0</v>
      </c>
    </row>
    <row r="3412">
      <c r="A3412" s="5">
        <v>233426.0</v>
      </c>
      <c r="B3412" s="4" t="s">
        <v>890</v>
      </c>
      <c r="C3412" s="5">
        <v>2023.0</v>
      </c>
      <c r="D3412" s="5">
        <v>1835.0</v>
      </c>
      <c r="E3412" s="5">
        <v>166.0</v>
      </c>
    </row>
    <row r="3413">
      <c r="A3413" s="5">
        <v>233480.0</v>
      </c>
      <c r="B3413" s="4" t="s">
        <v>4104</v>
      </c>
      <c r="C3413" s="5">
        <v>2023.0</v>
      </c>
      <c r="D3413" s="5">
        <v>31.0</v>
      </c>
      <c r="E3413" s="5">
        <v>4.0</v>
      </c>
    </row>
    <row r="3414">
      <c r="A3414" s="5">
        <v>233541.0</v>
      </c>
      <c r="B3414" s="4" t="s">
        <v>4105</v>
      </c>
      <c r="C3414" s="5">
        <v>2023.0</v>
      </c>
      <c r="D3414" s="5">
        <v>4343.0</v>
      </c>
      <c r="E3414" s="5">
        <v>332.0</v>
      </c>
    </row>
    <row r="3415">
      <c r="A3415" s="5">
        <v>233602.0</v>
      </c>
      <c r="B3415" s="4" t="s">
        <v>4106</v>
      </c>
      <c r="C3415" s="5">
        <v>2023.0</v>
      </c>
      <c r="D3415" s="5">
        <v>74.0</v>
      </c>
      <c r="E3415" s="5">
        <v>8.0</v>
      </c>
    </row>
    <row r="3416">
      <c r="A3416" s="5">
        <v>233611.0</v>
      </c>
      <c r="B3416" s="4" t="s">
        <v>4107</v>
      </c>
      <c r="C3416" s="5">
        <v>2023.0</v>
      </c>
      <c r="D3416" s="5">
        <v>967.0</v>
      </c>
      <c r="E3416" s="5">
        <v>53.0</v>
      </c>
    </row>
    <row r="3417">
      <c r="A3417" s="5">
        <v>233639.0</v>
      </c>
      <c r="B3417" s="4" t="s">
        <v>4108</v>
      </c>
      <c r="C3417" s="5">
        <v>2023.0</v>
      </c>
      <c r="D3417" s="5">
        <v>3258.0</v>
      </c>
      <c r="E3417" s="5">
        <v>86.0</v>
      </c>
    </row>
    <row r="3418">
      <c r="A3418" s="5">
        <v>233648.0</v>
      </c>
      <c r="B3418" s="4" t="s">
        <v>4109</v>
      </c>
      <c r="C3418" s="5">
        <v>2023.0</v>
      </c>
      <c r="D3418" s="5">
        <v>2288.0</v>
      </c>
      <c r="E3418" s="5">
        <v>84.0</v>
      </c>
    </row>
    <row r="3419">
      <c r="A3419" s="5">
        <v>233666.0</v>
      </c>
      <c r="B3419" s="4" t="s">
        <v>4110</v>
      </c>
      <c r="C3419" s="5">
        <v>2023.0</v>
      </c>
      <c r="D3419" s="5">
        <v>25.0</v>
      </c>
      <c r="E3419" s="5">
        <v>1.0</v>
      </c>
    </row>
    <row r="3420">
      <c r="A3420" s="5">
        <v>233684.0</v>
      </c>
      <c r="B3420" s="4" t="s">
        <v>4111</v>
      </c>
      <c r="C3420" s="5">
        <v>2023.0</v>
      </c>
      <c r="D3420" s="5">
        <v>2382.0</v>
      </c>
      <c r="E3420" s="5">
        <v>19.0</v>
      </c>
    </row>
    <row r="3421">
      <c r="A3421" s="5">
        <v>233718.0</v>
      </c>
      <c r="B3421" s="4" t="s">
        <v>4112</v>
      </c>
      <c r="C3421" s="5">
        <v>2023.0</v>
      </c>
      <c r="D3421" s="5">
        <v>464.0</v>
      </c>
      <c r="E3421" s="5">
        <v>54.0</v>
      </c>
    </row>
    <row r="3422">
      <c r="A3422" s="5">
        <v>233754.0</v>
      </c>
      <c r="B3422" s="4" t="s">
        <v>4113</v>
      </c>
      <c r="C3422" s="5">
        <v>2023.0</v>
      </c>
      <c r="D3422" s="5">
        <v>6127.0</v>
      </c>
      <c r="E3422" s="5">
        <v>152.0</v>
      </c>
    </row>
    <row r="3423">
      <c r="A3423" s="5">
        <v>233772.0</v>
      </c>
      <c r="B3423" s="4" t="s">
        <v>4114</v>
      </c>
      <c r="C3423" s="5">
        <v>2023.0</v>
      </c>
      <c r="D3423" s="5">
        <v>15912.0</v>
      </c>
      <c r="E3423" s="5">
        <v>425.0</v>
      </c>
    </row>
    <row r="3424">
      <c r="A3424" s="5">
        <v>233842.0</v>
      </c>
      <c r="B3424" s="4" t="s">
        <v>4115</v>
      </c>
      <c r="C3424" s="5">
        <v>2023.0</v>
      </c>
      <c r="D3424" s="5">
        <v>173.0</v>
      </c>
      <c r="E3424" s="5">
        <v>28.0</v>
      </c>
    </row>
    <row r="3425">
      <c r="A3425" s="5">
        <v>233897.0</v>
      </c>
      <c r="B3425" s="4" t="s">
        <v>4116</v>
      </c>
      <c r="C3425" s="5">
        <v>2023.0</v>
      </c>
      <c r="D3425" s="5">
        <v>1911.0</v>
      </c>
      <c r="E3425" s="5">
        <v>109.0</v>
      </c>
    </row>
    <row r="3426">
      <c r="A3426" s="5">
        <v>233903.0</v>
      </c>
      <c r="B3426" s="4" t="s">
        <v>4117</v>
      </c>
      <c r="C3426" s="5">
        <v>2023.0</v>
      </c>
      <c r="D3426" s="5">
        <v>2052.0</v>
      </c>
      <c r="E3426" s="5">
        <v>67.0</v>
      </c>
    </row>
    <row r="3427">
      <c r="A3427" s="5">
        <v>233921.0</v>
      </c>
      <c r="B3427" s="4" t="s">
        <v>4118</v>
      </c>
      <c r="C3427" s="5">
        <v>2023.0</v>
      </c>
      <c r="D3427" s="5">
        <v>38294.0</v>
      </c>
      <c r="E3427" s="5">
        <v>2296.0</v>
      </c>
    </row>
    <row r="3428">
      <c r="A3428" s="5">
        <v>233949.0</v>
      </c>
      <c r="B3428" s="4" t="s">
        <v>4119</v>
      </c>
      <c r="C3428" s="5">
        <v>2023.0</v>
      </c>
      <c r="D3428" s="5">
        <v>6170.0</v>
      </c>
      <c r="E3428" s="5">
        <v>141.0</v>
      </c>
    </row>
    <row r="3429">
      <c r="A3429" s="5">
        <v>234030.0</v>
      </c>
      <c r="B3429" s="4" t="s">
        <v>4120</v>
      </c>
      <c r="C3429" s="5">
        <v>2023.0</v>
      </c>
      <c r="D3429" s="5">
        <v>28238.0</v>
      </c>
      <c r="E3429" s="5">
        <v>2448.0</v>
      </c>
    </row>
    <row r="3430">
      <c r="A3430" s="5">
        <v>234076.0</v>
      </c>
      <c r="B3430" s="4" t="s">
        <v>4121</v>
      </c>
      <c r="C3430" s="5">
        <v>2023.0</v>
      </c>
      <c r="D3430" s="5">
        <v>25924.0</v>
      </c>
      <c r="E3430" s="5">
        <v>2577.0</v>
      </c>
    </row>
    <row r="3431">
      <c r="A3431" s="5">
        <v>234085.0</v>
      </c>
      <c r="B3431" s="4" t="s">
        <v>4122</v>
      </c>
      <c r="C3431" s="5">
        <v>2023.0</v>
      </c>
      <c r="D3431" s="5">
        <v>1560.0</v>
      </c>
      <c r="E3431" s="5">
        <v>155.0</v>
      </c>
    </row>
    <row r="3432">
      <c r="A3432" s="5">
        <v>234119.0</v>
      </c>
      <c r="B3432" s="4" t="s">
        <v>4123</v>
      </c>
      <c r="C3432" s="5">
        <v>2023.0</v>
      </c>
      <c r="D3432" s="5">
        <v>118.0</v>
      </c>
      <c r="E3432" s="5">
        <v>6.0</v>
      </c>
    </row>
    <row r="3433">
      <c r="A3433" s="5">
        <v>234137.0</v>
      </c>
      <c r="B3433" s="4" t="s">
        <v>4124</v>
      </c>
      <c r="C3433" s="5">
        <v>2023.0</v>
      </c>
      <c r="D3433" s="5">
        <v>589.0</v>
      </c>
      <c r="E3433" s="5">
        <v>10.0</v>
      </c>
    </row>
    <row r="3434">
      <c r="A3434" s="5">
        <v>234155.0</v>
      </c>
      <c r="B3434" s="4" t="s">
        <v>4125</v>
      </c>
      <c r="C3434" s="5">
        <v>2023.0</v>
      </c>
      <c r="D3434" s="5">
        <v>5190.0</v>
      </c>
      <c r="E3434" s="5">
        <v>372.0</v>
      </c>
    </row>
    <row r="3435">
      <c r="A3435" s="5">
        <v>234164.0</v>
      </c>
      <c r="B3435" s="4" t="s">
        <v>4126</v>
      </c>
      <c r="C3435" s="5">
        <v>2023.0</v>
      </c>
      <c r="D3435" s="5">
        <v>1662.0</v>
      </c>
      <c r="E3435" s="5">
        <v>103.0</v>
      </c>
    </row>
    <row r="3436">
      <c r="A3436" s="5">
        <v>234173.0</v>
      </c>
      <c r="B3436" s="4" t="s">
        <v>659</v>
      </c>
      <c r="C3436" s="5">
        <v>2023.0</v>
      </c>
      <c r="D3436" s="5">
        <v>1711.0</v>
      </c>
      <c r="E3436" s="5">
        <v>99.0</v>
      </c>
    </row>
    <row r="3437">
      <c r="A3437" s="5">
        <v>234207.0</v>
      </c>
      <c r="B3437" s="4" t="s">
        <v>4127</v>
      </c>
      <c r="C3437" s="5">
        <v>2023.0</v>
      </c>
      <c r="D3437" s="5">
        <v>2277.0</v>
      </c>
      <c r="E3437" s="5">
        <v>283.0</v>
      </c>
    </row>
    <row r="3438">
      <c r="A3438" s="5">
        <v>234377.0</v>
      </c>
      <c r="B3438" s="4" t="s">
        <v>4128</v>
      </c>
      <c r="C3438" s="5">
        <v>2023.0</v>
      </c>
      <c r="D3438" s="5">
        <v>2119.0</v>
      </c>
      <c r="E3438" s="5">
        <v>57.0</v>
      </c>
    </row>
    <row r="3439">
      <c r="A3439" s="5">
        <v>234669.0</v>
      </c>
      <c r="B3439" s="4" t="s">
        <v>615</v>
      </c>
      <c r="C3439" s="5">
        <v>2023.0</v>
      </c>
      <c r="D3439" s="5">
        <v>11472.0</v>
      </c>
      <c r="E3439" s="5">
        <v>378.0</v>
      </c>
    </row>
    <row r="3440">
      <c r="A3440" s="5">
        <v>234696.0</v>
      </c>
      <c r="B3440" s="4" t="s">
        <v>4129</v>
      </c>
      <c r="C3440" s="5">
        <v>2023.0</v>
      </c>
      <c r="D3440" s="5">
        <v>1850.0</v>
      </c>
      <c r="E3440" s="5">
        <v>103.0</v>
      </c>
    </row>
    <row r="3441">
      <c r="A3441" s="5">
        <v>234711.0</v>
      </c>
      <c r="B3441" s="4" t="s">
        <v>4130</v>
      </c>
      <c r="C3441" s="5">
        <v>2023.0</v>
      </c>
      <c r="D3441" s="5">
        <v>1786.0</v>
      </c>
      <c r="E3441" s="5">
        <v>88.0</v>
      </c>
    </row>
    <row r="3442">
      <c r="A3442" s="5">
        <v>234827.0</v>
      </c>
      <c r="B3442" s="4" t="s">
        <v>1038</v>
      </c>
      <c r="C3442" s="5">
        <v>2023.0</v>
      </c>
      <c r="D3442" s="5">
        <v>8796.0</v>
      </c>
      <c r="E3442" s="5">
        <v>498.0</v>
      </c>
    </row>
    <row r="3443">
      <c r="A3443" s="5">
        <v>234845.0</v>
      </c>
      <c r="B3443" s="4" t="s">
        <v>670</v>
      </c>
      <c r="C3443" s="5">
        <v>2023.0</v>
      </c>
      <c r="D3443" s="5">
        <v>2335.0</v>
      </c>
      <c r="E3443" s="5">
        <v>110.0</v>
      </c>
    </row>
    <row r="3444">
      <c r="A3444" s="5">
        <v>234915.0</v>
      </c>
      <c r="B3444" s="4" t="s">
        <v>4131</v>
      </c>
      <c r="C3444" s="5">
        <v>2023.0</v>
      </c>
      <c r="D3444" s="5">
        <v>1970.0</v>
      </c>
      <c r="E3444" s="5">
        <v>146.0</v>
      </c>
    </row>
    <row r="3445">
      <c r="A3445" s="5">
        <v>234924.0</v>
      </c>
      <c r="B3445" s="4" t="s">
        <v>4132</v>
      </c>
      <c r="C3445" s="5">
        <v>2023.0</v>
      </c>
      <c r="D3445" s="5">
        <v>288.0</v>
      </c>
      <c r="E3445" s="5">
        <v>9.0</v>
      </c>
    </row>
    <row r="3446">
      <c r="A3446" s="5">
        <v>234933.0</v>
      </c>
      <c r="B3446" s="4" t="s">
        <v>4133</v>
      </c>
      <c r="C3446" s="5">
        <v>2023.0</v>
      </c>
      <c r="D3446" s="5">
        <v>7149.0</v>
      </c>
      <c r="E3446" s="5">
        <v>330.0</v>
      </c>
    </row>
    <row r="3447">
      <c r="A3447" s="5">
        <v>234951.0</v>
      </c>
      <c r="B3447" s="4" t="s">
        <v>4134</v>
      </c>
      <c r="C3447" s="5">
        <v>2023.0</v>
      </c>
      <c r="D3447" s="5">
        <v>3040.0</v>
      </c>
      <c r="E3447" s="5">
        <v>166.0</v>
      </c>
    </row>
    <row r="3448">
      <c r="A3448" s="5">
        <v>234979.0</v>
      </c>
      <c r="B3448" s="4" t="s">
        <v>4135</v>
      </c>
      <c r="C3448" s="5">
        <v>2023.0</v>
      </c>
      <c r="D3448" s="5">
        <v>6729.0</v>
      </c>
      <c r="E3448" s="5">
        <v>208.0</v>
      </c>
    </row>
    <row r="3449">
      <c r="A3449" s="5">
        <v>235024.0</v>
      </c>
      <c r="B3449" s="4" t="s">
        <v>4136</v>
      </c>
      <c r="C3449" s="5">
        <v>2023.0</v>
      </c>
      <c r="D3449" s="5">
        <v>502.0</v>
      </c>
      <c r="E3449" s="5">
        <v>82.0</v>
      </c>
    </row>
    <row r="3450">
      <c r="A3450" s="5">
        <v>235088.0</v>
      </c>
      <c r="B3450" s="4" t="s">
        <v>4137</v>
      </c>
      <c r="C3450" s="5">
        <v>2023.0</v>
      </c>
      <c r="D3450" s="5">
        <v>279.0</v>
      </c>
      <c r="E3450" s="5">
        <v>16.0</v>
      </c>
    </row>
    <row r="3451">
      <c r="A3451" s="5">
        <v>235097.0</v>
      </c>
      <c r="B3451" s="4" t="s">
        <v>647</v>
      </c>
      <c r="C3451" s="5">
        <v>2023.0</v>
      </c>
      <c r="D3451" s="5">
        <v>10741.0</v>
      </c>
      <c r="E3451" s="5">
        <v>472.0</v>
      </c>
    </row>
    <row r="3452">
      <c r="A3452" s="5">
        <v>235103.0</v>
      </c>
      <c r="B3452" s="4" t="s">
        <v>4138</v>
      </c>
      <c r="C3452" s="5">
        <v>2023.0</v>
      </c>
      <c r="D3452" s="5">
        <v>6028.0</v>
      </c>
      <c r="E3452" s="5">
        <v>254.0</v>
      </c>
    </row>
    <row r="3453">
      <c r="A3453" s="5">
        <v>235149.0</v>
      </c>
      <c r="B3453" s="4" t="s">
        <v>4139</v>
      </c>
      <c r="C3453" s="5">
        <v>2023.0</v>
      </c>
      <c r="D3453" s="5">
        <v>6211.0</v>
      </c>
      <c r="E3453" s="5">
        <v>213.0</v>
      </c>
    </row>
    <row r="3454">
      <c r="A3454" s="5">
        <v>235167.0</v>
      </c>
      <c r="B3454" s="4" t="s">
        <v>149</v>
      </c>
      <c r="C3454" s="5">
        <v>2023.0</v>
      </c>
      <c r="D3454" s="5">
        <v>2320.0</v>
      </c>
      <c r="E3454" s="5">
        <v>110.0</v>
      </c>
    </row>
    <row r="3455">
      <c r="A3455" s="5">
        <v>235237.0</v>
      </c>
      <c r="B3455" s="4" t="s">
        <v>4140</v>
      </c>
      <c r="C3455" s="5">
        <v>2023.0</v>
      </c>
      <c r="D3455" s="5">
        <v>7427.0</v>
      </c>
      <c r="E3455" s="5">
        <v>248.0</v>
      </c>
    </row>
    <row r="3456">
      <c r="A3456" s="5">
        <v>235307.0</v>
      </c>
      <c r="B3456" s="4" t="s">
        <v>4141</v>
      </c>
      <c r="C3456" s="5">
        <v>2023.0</v>
      </c>
      <c r="D3456" s="5">
        <v>90.0</v>
      </c>
      <c r="E3456" s="5">
        <v>5.0</v>
      </c>
    </row>
    <row r="3457">
      <c r="A3457" s="5">
        <v>235316.0</v>
      </c>
      <c r="B3457" s="4" t="s">
        <v>627</v>
      </c>
      <c r="C3457" s="5">
        <v>2023.0</v>
      </c>
      <c r="D3457" s="5">
        <v>7306.0</v>
      </c>
      <c r="E3457" s="5">
        <v>577.0</v>
      </c>
    </row>
    <row r="3458">
      <c r="A3458" s="5">
        <v>235334.0</v>
      </c>
      <c r="B3458" s="4" t="s">
        <v>4142</v>
      </c>
      <c r="C3458" s="5">
        <v>2023.0</v>
      </c>
      <c r="D3458" s="5">
        <v>1663.0</v>
      </c>
      <c r="E3458" s="5">
        <v>83.0</v>
      </c>
    </row>
    <row r="3459">
      <c r="A3459" s="5">
        <v>235343.0</v>
      </c>
      <c r="B3459" s="4" t="s">
        <v>482</v>
      </c>
      <c r="C3459" s="5">
        <v>2023.0</v>
      </c>
      <c r="D3459" s="5">
        <v>7361.0</v>
      </c>
      <c r="E3459" s="5">
        <v>256.0</v>
      </c>
    </row>
    <row r="3460">
      <c r="A3460" s="5">
        <v>235352.0</v>
      </c>
      <c r="B3460" s="4" t="s">
        <v>4143</v>
      </c>
      <c r="C3460" s="5">
        <v>2023.0</v>
      </c>
      <c r="D3460" s="5">
        <v>127.0</v>
      </c>
      <c r="E3460" s="5">
        <v>9.0</v>
      </c>
    </row>
    <row r="3461">
      <c r="A3461" s="5">
        <v>235422.0</v>
      </c>
      <c r="B3461" s="4" t="s">
        <v>4144</v>
      </c>
      <c r="C3461" s="5">
        <v>2023.0</v>
      </c>
      <c r="D3461" s="5">
        <v>835.0</v>
      </c>
      <c r="E3461" s="5">
        <v>105.0</v>
      </c>
    </row>
    <row r="3462">
      <c r="A3462" s="5">
        <v>235431.0</v>
      </c>
      <c r="B3462" s="4" t="s">
        <v>682</v>
      </c>
      <c r="C3462" s="5">
        <v>2023.0</v>
      </c>
      <c r="D3462" s="5">
        <v>5126.0</v>
      </c>
      <c r="E3462" s="5">
        <v>260.0</v>
      </c>
    </row>
    <row r="3463">
      <c r="A3463" s="5">
        <v>235501.0</v>
      </c>
      <c r="B3463" s="4" t="s">
        <v>4145</v>
      </c>
      <c r="C3463" s="5">
        <v>2023.0</v>
      </c>
      <c r="D3463" s="5">
        <v>132.0</v>
      </c>
      <c r="E3463" s="5">
        <v>10.0</v>
      </c>
    </row>
    <row r="3464">
      <c r="A3464" s="5">
        <v>235547.0</v>
      </c>
      <c r="B3464" s="4" t="s">
        <v>4146</v>
      </c>
      <c r="C3464" s="5">
        <v>2023.0</v>
      </c>
      <c r="D3464" s="5">
        <v>760.0</v>
      </c>
      <c r="E3464" s="5">
        <v>105.0</v>
      </c>
    </row>
    <row r="3465">
      <c r="A3465" s="5">
        <v>235583.0</v>
      </c>
      <c r="B3465" s="4" t="s">
        <v>4147</v>
      </c>
      <c r="C3465" s="5">
        <v>2023.0</v>
      </c>
      <c r="D3465" s="4"/>
      <c r="E3465" s="4"/>
    </row>
    <row r="3466">
      <c r="A3466" s="5">
        <v>235671.0</v>
      </c>
      <c r="B3466" s="4" t="s">
        <v>4148</v>
      </c>
      <c r="C3466" s="5">
        <v>2023.0</v>
      </c>
      <c r="D3466" s="5">
        <v>3817.0</v>
      </c>
      <c r="E3466" s="5">
        <v>122.0</v>
      </c>
    </row>
    <row r="3467">
      <c r="A3467" s="5">
        <v>235699.0</v>
      </c>
      <c r="B3467" s="4" t="s">
        <v>4149</v>
      </c>
      <c r="C3467" s="5">
        <v>2023.0</v>
      </c>
      <c r="D3467" s="5">
        <v>3357.0</v>
      </c>
      <c r="E3467" s="5">
        <v>165.0</v>
      </c>
    </row>
    <row r="3468">
      <c r="A3468" s="5">
        <v>235750.0</v>
      </c>
      <c r="B3468" s="4" t="s">
        <v>4150</v>
      </c>
      <c r="C3468" s="5">
        <v>2023.0</v>
      </c>
      <c r="D3468" s="5">
        <v>2412.0</v>
      </c>
      <c r="E3468" s="5">
        <v>127.0</v>
      </c>
    </row>
    <row r="3469">
      <c r="A3469" s="5">
        <v>236018.0</v>
      </c>
      <c r="B3469" s="4" t="s">
        <v>4151</v>
      </c>
      <c r="C3469" s="5">
        <v>2023.0</v>
      </c>
      <c r="D3469" s="5">
        <v>26.0</v>
      </c>
      <c r="E3469" s="5">
        <v>2.0</v>
      </c>
    </row>
    <row r="3470">
      <c r="A3470" s="5">
        <v>236072.0</v>
      </c>
      <c r="B3470" s="4" t="s">
        <v>910</v>
      </c>
      <c r="C3470" s="5">
        <v>2023.0</v>
      </c>
      <c r="D3470" s="5">
        <v>5017.0</v>
      </c>
      <c r="E3470" s="5">
        <v>179.0</v>
      </c>
    </row>
    <row r="3471">
      <c r="A3471" s="5">
        <v>236133.0</v>
      </c>
      <c r="B3471" s="4" t="s">
        <v>4152</v>
      </c>
      <c r="C3471" s="5">
        <v>2023.0</v>
      </c>
      <c r="D3471" s="5">
        <v>999.0</v>
      </c>
      <c r="E3471" s="5">
        <v>103.0</v>
      </c>
    </row>
    <row r="3472">
      <c r="A3472" s="5">
        <v>236188.0</v>
      </c>
      <c r="B3472" s="4" t="s">
        <v>4153</v>
      </c>
      <c r="C3472" s="5">
        <v>2023.0</v>
      </c>
      <c r="D3472" s="5">
        <v>5413.0</v>
      </c>
      <c r="E3472" s="5">
        <v>234.0</v>
      </c>
    </row>
    <row r="3473">
      <c r="A3473" s="5">
        <v>236212.0</v>
      </c>
      <c r="B3473" s="4" t="s">
        <v>4154</v>
      </c>
      <c r="C3473" s="5">
        <v>2023.0</v>
      </c>
      <c r="D3473" s="5">
        <v>973.0</v>
      </c>
      <c r="E3473" s="5">
        <v>63.0</v>
      </c>
    </row>
    <row r="3474">
      <c r="A3474" s="5">
        <v>236230.0</v>
      </c>
      <c r="B3474" s="4" t="s">
        <v>74</v>
      </c>
      <c r="C3474" s="5">
        <v>2023.0</v>
      </c>
      <c r="D3474" s="5">
        <v>2737.0</v>
      </c>
      <c r="E3474" s="5">
        <v>215.0</v>
      </c>
    </row>
    <row r="3475">
      <c r="A3475" s="5">
        <v>236258.0</v>
      </c>
      <c r="B3475" s="4" t="s">
        <v>35</v>
      </c>
      <c r="C3475" s="5">
        <v>2023.0</v>
      </c>
      <c r="D3475" s="5">
        <v>1837.0</v>
      </c>
      <c r="E3475" s="5">
        <v>86.0</v>
      </c>
    </row>
    <row r="3476">
      <c r="A3476" s="5">
        <v>236328.0</v>
      </c>
      <c r="B3476" s="4" t="s">
        <v>214</v>
      </c>
      <c r="C3476" s="5">
        <v>2023.0</v>
      </c>
      <c r="D3476" s="5">
        <v>1914.0</v>
      </c>
      <c r="E3476" s="5">
        <v>214.0</v>
      </c>
    </row>
    <row r="3477">
      <c r="A3477" s="5">
        <v>236382.0</v>
      </c>
      <c r="B3477" s="4" t="s">
        <v>383</v>
      </c>
      <c r="C3477" s="5">
        <v>2023.0</v>
      </c>
      <c r="D3477" s="5">
        <v>3060.0</v>
      </c>
      <c r="E3477" s="5">
        <v>121.0</v>
      </c>
    </row>
    <row r="3478">
      <c r="A3478" s="5">
        <v>236452.0</v>
      </c>
      <c r="B3478" s="4" t="s">
        <v>4155</v>
      </c>
      <c r="C3478" s="5">
        <v>2023.0</v>
      </c>
      <c r="D3478" s="5">
        <v>1505.0</v>
      </c>
      <c r="E3478" s="5">
        <v>146.0</v>
      </c>
    </row>
    <row r="3479">
      <c r="A3479" s="5">
        <v>236504.0</v>
      </c>
      <c r="B3479" s="4" t="s">
        <v>4156</v>
      </c>
      <c r="C3479" s="5">
        <v>2023.0</v>
      </c>
      <c r="D3479" s="5">
        <v>5295.0</v>
      </c>
      <c r="E3479" s="5">
        <v>146.0</v>
      </c>
    </row>
    <row r="3480">
      <c r="A3480" s="5">
        <v>236513.0</v>
      </c>
      <c r="B3480" s="4" t="s">
        <v>810</v>
      </c>
      <c r="C3480" s="5">
        <v>2023.0</v>
      </c>
      <c r="D3480" s="5">
        <v>5210.0</v>
      </c>
      <c r="E3480" s="5">
        <v>277.0</v>
      </c>
    </row>
    <row r="3481">
      <c r="A3481" s="5">
        <v>236577.0</v>
      </c>
      <c r="B3481" s="4" t="s">
        <v>4157</v>
      </c>
      <c r="C3481" s="5">
        <v>2023.0</v>
      </c>
      <c r="D3481" s="5">
        <v>2659.0</v>
      </c>
      <c r="E3481" s="5">
        <v>237.0</v>
      </c>
    </row>
    <row r="3482">
      <c r="A3482" s="5">
        <v>236595.0</v>
      </c>
      <c r="B3482" s="4" t="s">
        <v>750</v>
      </c>
      <c r="C3482" s="5">
        <v>2023.0</v>
      </c>
      <c r="D3482" s="5">
        <v>7182.0</v>
      </c>
      <c r="E3482" s="5">
        <v>611.0</v>
      </c>
    </row>
    <row r="3483">
      <c r="A3483" s="5">
        <v>236610.0</v>
      </c>
      <c r="B3483" s="4" t="s">
        <v>4158</v>
      </c>
      <c r="C3483" s="5">
        <v>2023.0</v>
      </c>
      <c r="D3483" s="5">
        <v>4460.0</v>
      </c>
      <c r="E3483" s="5">
        <v>234.0</v>
      </c>
    </row>
    <row r="3484">
      <c r="A3484" s="5">
        <v>236638.0</v>
      </c>
      <c r="B3484" s="4" t="s">
        <v>4159</v>
      </c>
      <c r="C3484" s="5">
        <v>2023.0</v>
      </c>
      <c r="D3484" s="5">
        <v>4098.0</v>
      </c>
      <c r="E3484" s="5">
        <v>205.0</v>
      </c>
    </row>
    <row r="3485">
      <c r="A3485" s="5">
        <v>236656.0</v>
      </c>
      <c r="B3485" s="4" t="s">
        <v>4160</v>
      </c>
      <c r="C3485" s="5">
        <v>2023.0</v>
      </c>
      <c r="D3485" s="5">
        <v>4252.0</v>
      </c>
      <c r="E3485" s="5">
        <v>172.0</v>
      </c>
    </row>
    <row r="3486">
      <c r="A3486" s="5">
        <v>236692.0</v>
      </c>
      <c r="B3486" s="4" t="s">
        <v>4161</v>
      </c>
      <c r="C3486" s="5">
        <v>2023.0</v>
      </c>
      <c r="D3486" s="5">
        <v>6286.0</v>
      </c>
      <c r="E3486" s="5">
        <v>331.0</v>
      </c>
    </row>
    <row r="3487">
      <c r="A3487" s="5">
        <v>236708.0</v>
      </c>
      <c r="B3487" s="4" t="s">
        <v>655</v>
      </c>
      <c r="C3487" s="5">
        <v>2023.0</v>
      </c>
      <c r="D3487" s="5">
        <v>3903.0</v>
      </c>
      <c r="E3487" s="5">
        <v>181.0</v>
      </c>
    </row>
    <row r="3488">
      <c r="A3488" s="5">
        <v>236744.0</v>
      </c>
      <c r="B3488" s="4" t="s">
        <v>4162</v>
      </c>
      <c r="C3488" s="5">
        <v>2023.0</v>
      </c>
      <c r="D3488" s="5">
        <v>64.0</v>
      </c>
      <c r="E3488" s="5">
        <v>3.0</v>
      </c>
    </row>
    <row r="3489">
      <c r="A3489" s="5">
        <v>236753.0</v>
      </c>
      <c r="B3489" s="4" t="s">
        <v>4163</v>
      </c>
      <c r="C3489" s="5">
        <v>2023.0</v>
      </c>
      <c r="D3489" s="5">
        <v>5771.0</v>
      </c>
      <c r="E3489" s="5">
        <v>210.0</v>
      </c>
    </row>
    <row r="3490">
      <c r="A3490" s="5">
        <v>236887.0</v>
      </c>
      <c r="B3490" s="4" t="s">
        <v>417</v>
      </c>
      <c r="C3490" s="5">
        <v>2023.0</v>
      </c>
      <c r="D3490" s="5">
        <v>2982.0</v>
      </c>
      <c r="E3490" s="5">
        <v>185.0</v>
      </c>
    </row>
    <row r="3491">
      <c r="A3491" s="5">
        <v>236896.0</v>
      </c>
      <c r="B3491" s="4" t="s">
        <v>4164</v>
      </c>
      <c r="C3491" s="5">
        <v>2023.0</v>
      </c>
      <c r="D3491" s="5">
        <v>1397.0</v>
      </c>
      <c r="E3491" s="5">
        <v>97.0</v>
      </c>
    </row>
    <row r="3492">
      <c r="A3492" s="5">
        <v>236939.0</v>
      </c>
      <c r="B3492" s="4" t="s">
        <v>4165</v>
      </c>
      <c r="C3492" s="5">
        <v>2023.0</v>
      </c>
      <c r="D3492" s="5">
        <v>26490.0</v>
      </c>
      <c r="E3492" s="5">
        <v>1535.0</v>
      </c>
    </row>
    <row r="3493">
      <c r="A3493" s="5">
        <v>236948.0</v>
      </c>
      <c r="B3493" s="4" t="s">
        <v>4166</v>
      </c>
      <c r="C3493" s="5">
        <v>2023.0</v>
      </c>
      <c r="D3493" s="5">
        <v>55620.0</v>
      </c>
      <c r="E3493" s="5">
        <v>5846.0</v>
      </c>
    </row>
    <row r="3494">
      <c r="A3494" s="5">
        <v>236975.0</v>
      </c>
      <c r="B3494" s="4" t="s">
        <v>4167</v>
      </c>
      <c r="C3494" s="5">
        <v>2023.0</v>
      </c>
      <c r="D3494" s="5">
        <v>2819.0</v>
      </c>
      <c r="E3494" s="5">
        <v>160.0</v>
      </c>
    </row>
    <row r="3495">
      <c r="A3495" s="5">
        <v>237011.0</v>
      </c>
      <c r="B3495" s="4" t="s">
        <v>802</v>
      </c>
      <c r="C3495" s="5">
        <v>2023.0</v>
      </c>
      <c r="D3495" s="5">
        <v>14651.0</v>
      </c>
      <c r="E3495" s="5">
        <v>793.0</v>
      </c>
    </row>
    <row r="3496">
      <c r="A3496" s="5">
        <v>237039.0</v>
      </c>
      <c r="B3496" s="4" t="s">
        <v>4168</v>
      </c>
      <c r="C3496" s="5">
        <v>2023.0</v>
      </c>
      <c r="D3496" s="5">
        <v>3490.0</v>
      </c>
      <c r="E3496" s="5">
        <v>148.0</v>
      </c>
    </row>
    <row r="3497">
      <c r="A3497" s="5">
        <v>237057.0</v>
      </c>
      <c r="B3497" s="4" t="s">
        <v>101</v>
      </c>
      <c r="C3497" s="5">
        <v>2023.0</v>
      </c>
      <c r="D3497" s="5">
        <v>1544.0</v>
      </c>
      <c r="E3497" s="5">
        <v>198.0</v>
      </c>
    </row>
    <row r="3498">
      <c r="A3498" s="5">
        <v>237066.0</v>
      </c>
      <c r="B3498" s="4" t="s">
        <v>4169</v>
      </c>
      <c r="C3498" s="5">
        <v>2023.0</v>
      </c>
      <c r="D3498" s="5">
        <v>2345.0</v>
      </c>
      <c r="E3498" s="5">
        <v>223.0</v>
      </c>
    </row>
    <row r="3499">
      <c r="A3499" s="5">
        <v>237109.0</v>
      </c>
      <c r="B3499" s="4" t="s">
        <v>4170</v>
      </c>
      <c r="C3499" s="5">
        <v>2023.0</v>
      </c>
      <c r="D3499" s="5">
        <v>3523.0</v>
      </c>
      <c r="E3499" s="5">
        <v>207.0</v>
      </c>
    </row>
    <row r="3500">
      <c r="A3500" s="5">
        <v>237118.0</v>
      </c>
      <c r="B3500" s="4" t="s">
        <v>4171</v>
      </c>
      <c r="C3500" s="5">
        <v>2023.0</v>
      </c>
      <c r="D3500" s="4"/>
      <c r="E3500" s="4"/>
    </row>
    <row r="3501">
      <c r="A3501" s="5">
        <v>237127.0</v>
      </c>
      <c r="B3501" s="4" t="s">
        <v>4172</v>
      </c>
      <c r="C3501" s="5">
        <v>2023.0</v>
      </c>
      <c r="D3501" s="5">
        <v>43.0</v>
      </c>
      <c r="E3501" s="5">
        <v>2.0</v>
      </c>
    </row>
    <row r="3502">
      <c r="A3502" s="5">
        <v>237136.0</v>
      </c>
      <c r="B3502" s="4" t="s">
        <v>4173</v>
      </c>
      <c r="C3502" s="5">
        <v>2023.0</v>
      </c>
      <c r="D3502" s="5">
        <v>218.0</v>
      </c>
      <c r="E3502" s="5">
        <v>21.0</v>
      </c>
    </row>
    <row r="3503">
      <c r="A3503" s="5">
        <v>237145.0</v>
      </c>
      <c r="B3503" s="4" t="s">
        <v>4174</v>
      </c>
      <c r="C3503" s="5">
        <v>2023.0</v>
      </c>
      <c r="D3503" s="5">
        <v>16.0</v>
      </c>
      <c r="E3503" s="5">
        <v>3.0</v>
      </c>
    </row>
    <row r="3504">
      <c r="A3504" s="5">
        <v>237172.0</v>
      </c>
      <c r="B3504" s="4" t="s">
        <v>4175</v>
      </c>
      <c r="C3504" s="5">
        <v>2023.0</v>
      </c>
      <c r="D3504" s="5">
        <v>99.0</v>
      </c>
      <c r="E3504" s="5">
        <v>7.0</v>
      </c>
    </row>
    <row r="3505">
      <c r="A3505" s="5">
        <v>237181.0</v>
      </c>
      <c r="B3505" s="4" t="s">
        <v>2111</v>
      </c>
      <c r="C3505" s="5">
        <v>2023.0</v>
      </c>
      <c r="D3505" s="5">
        <v>671.0</v>
      </c>
      <c r="E3505" s="5">
        <v>54.0</v>
      </c>
    </row>
    <row r="3506">
      <c r="A3506" s="5">
        <v>237215.0</v>
      </c>
      <c r="B3506" s="4" t="s">
        <v>4176</v>
      </c>
      <c r="C3506" s="5">
        <v>2023.0</v>
      </c>
      <c r="D3506" s="5">
        <v>1270.0</v>
      </c>
      <c r="E3506" s="5">
        <v>74.0</v>
      </c>
    </row>
    <row r="3507">
      <c r="A3507" s="5">
        <v>237242.0</v>
      </c>
      <c r="B3507" s="4" t="s">
        <v>4177</v>
      </c>
      <c r="C3507" s="5">
        <v>2023.0</v>
      </c>
      <c r="D3507" s="5">
        <v>26.0</v>
      </c>
      <c r="E3507" s="5">
        <v>6.0</v>
      </c>
    </row>
    <row r="3508">
      <c r="A3508" s="5">
        <v>237303.0</v>
      </c>
      <c r="B3508" s="4" t="s">
        <v>4178</v>
      </c>
      <c r="C3508" s="5">
        <v>2023.0</v>
      </c>
      <c r="D3508" s="5">
        <v>54.0</v>
      </c>
      <c r="E3508" s="5">
        <v>3.0</v>
      </c>
    </row>
    <row r="3509">
      <c r="A3509" s="5">
        <v>237312.0</v>
      </c>
      <c r="B3509" s="4" t="s">
        <v>4179</v>
      </c>
      <c r="C3509" s="5">
        <v>2023.0</v>
      </c>
      <c r="D3509" s="5">
        <v>2758.0</v>
      </c>
      <c r="E3509" s="5">
        <v>154.0</v>
      </c>
    </row>
    <row r="3510">
      <c r="A3510" s="5">
        <v>237321.0</v>
      </c>
      <c r="B3510" s="4" t="s">
        <v>4180</v>
      </c>
      <c r="C3510" s="5">
        <v>2023.0</v>
      </c>
      <c r="D3510" s="5">
        <v>58.0</v>
      </c>
      <c r="E3510" s="5">
        <v>4.0</v>
      </c>
    </row>
    <row r="3511">
      <c r="A3511" s="5">
        <v>237330.0</v>
      </c>
      <c r="B3511" s="4" t="s">
        <v>4181</v>
      </c>
      <c r="C3511" s="5">
        <v>2023.0</v>
      </c>
      <c r="D3511" s="5">
        <v>1798.0</v>
      </c>
      <c r="E3511" s="5">
        <v>114.0</v>
      </c>
    </row>
    <row r="3512">
      <c r="A3512" s="5">
        <v>237358.0</v>
      </c>
      <c r="B3512" s="4" t="s">
        <v>4182</v>
      </c>
      <c r="C3512" s="5">
        <v>2023.0</v>
      </c>
      <c r="D3512" s="5">
        <v>683.0</v>
      </c>
      <c r="E3512" s="5">
        <v>58.0</v>
      </c>
    </row>
    <row r="3513">
      <c r="A3513" s="5">
        <v>237367.0</v>
      </c>
      <c r="B3513" s="4" t="s">
        <v>4183</v>
      </c>
      <c r="C3513" s="5">
        <v>2023.0</v>
      </c>
      <c r="D3513" s="5">
        <v>3307.0</v>
      </c>
      <c r="E3513" s="5">
        <v>198.0</v>
      </c>
    </row>
    <row r="3514">
      <c r="A3514" s="5">
        <v>237385.0</v>
      </c>
      <c r="B3514" s="4" t="s">
        <v>4184</v>
      </c>
      <c r="C3514" s="5">
        <v>2023.0</v>
      </c>
      <c r="D3514" s="5">
        <v>1633.0</v>
      </c>
      <c r="E3514" s="5">
        <v>79.0</v>
      </c>
    </row>
    <row r="3515">
      <c r="A3515" s="5">
        <v>237437.0</v>
      </c>
      <c r="B3515" s="4" t="s">
        <v>4185</v>
      </c>
      <c r="C3515" s="5">
        <v>2023.0</v>
      </c>
      <c r="D3515" s="5">
        <v>209.0</v>
      </c>
      <c r="E3515" s="5">
        <v>8.0</v>
      </c>
    </row>
    <row r="3516">
      <c r="A3516" s="5">
        <v>237473.0</v>
      </c>
      <c r="B3516" s="4" t="s">
        <v>4186</v>
      </c>
      <c r="C3516" s="5">
        <v>2023.0</v>
      </c>
      <c r="D3516" s="5">
        <v>137.0</v>
      </c>
      <c r="E3516" s="5">
        <v>12.0</v>
      </c>
    </row>
    <row r="3517">
      <c r="A3517" s="5">
        <v>237491.0</v>
      </c>
      <c r="B3517" s="4" t="s">
        <v>4187</v>
      </c>
      <c r="C3517" s="5">
        <v>2023.0</v>
      </c>
      <c r="D3517" s="5">
        <v>28.0</v>
      </c>
      <c r="E3517" s="5">
        <v>20.0</v>
      </c>
    </row>
    <row r="3518">
      <c r="A3518" s="5">
        <v>237525.0</v>
      </c>
      <c r="B3518" s="4" t="s">
        <v>4188</v>
      </c>
      <c r="C3518" s="5">
        <v>2023.0</v>
      </c>
      <c r="D3518" s="5">
        <v>11027.0</v>
      </c>
      <c r="E3518" s="5">
        <v>896.0</v>
      </c>
    </row>
    <row r="3519">
      <c r="A3519" s="5">
        <v>237543.0</v>
      </c>
      <c r="B3519" s="4" t="s">
        <v>4189</v>
      </c>
      <c r="C3519" s="5">
        <v>2023.0</v>
      </c>
      <c r="D3519" s="5">
        <v>102.0</v>
      </c>
      <c r="E3519" s="5">
        <v>8.0</v>
      </c>
    </row>
    <row r="3520">
      <c r="A3520" s="5">
        <v>237561.0</v>
      </c>
      <c r="B3520" s="4" t="s">
        <v>4190</v>
      </c>
      <c r="C3520" s="5">
        <v>2023.0</v>
      </c>
      <c r="D3520" s="5">
        <v>48.0</v>
      </c>
      <c r="E3520" s="5">
        <v>5.0</v>
      </c>
    </row>
    <row r="3521">
      <c r="A3521" s="5">
        <v>237570.0</v>
      </c>
      <c r="B3521" s="4" t="s">
        <v>4191</v>
      </c>
      <c r="C3521" s="5">
        <v>2023.0</v>
      </c>
      <c r="D3521" s="5">
        <v>74.0</v>
      </c>
      <c r="E3521" s="5">
        <v>9.0</v>
      </c>
    </row>
    <row r="3522">
      <c r="A3522" s="5">
        <v>237598.0</v>
      </c>
      <c r="B3522" s="4" t="s">
        <v>4192</v>
      </c>
      <c r="C3522" s="5">
        <v>2023.0</v>
      </c>
      <c r="D3522" s="4"/>
      <c r="E3522" s="5">
        <v>2.0</v>
      </c>
    </row>
    <row r="3523">
      <c r="A3523" s="5">
        <v>237686.0</v>
      </c>
      <c r="B3523" s="4" t="s">
        <v>4193</v>
      </c>
      <c r="C3523" s="5">
        <v>2023.0</v>
      </c>
      <c r="D3523" s="5">
        <v>2584.0</v>
      </c>
      <c r="E3523" s="5">
        <v>110.0</v>
      </c>
    </row>
    <row r="3524">
      <c r="A3524" s="5">
        <v>237701.0</v>
      </c>
      <c r="B3524" s="4" t="s">
        <v>4194</v>
      </c>
      <c r="C3524" s="5">
        <v>2023.0</v>
      </c>
      <c r="D3524" s="5">
        <v>1143.0</v>
      </c>
      <c r="E3524" s="5">
        <v>54.0</v>
      </c>
    </row>
    <row r="3525">
      <c r="A3525" s="5">
        <v>237729.0</v>
      </c>
      <c r="B3525" s="4" t="s">
        <v>4195</v>
      </c>
      <c r="C3525" s="5">
        <v>2023.0</v>
      </c>
      <c r="D3525" s="5">
        <v>147.0</v>
      </c>
      <c r="E3525" s="5">
        <v>11.0</v>
      </c>
    </row>
    <row r="3526">
      <c r="A3526" s="5">
        <v>237783.0</v>
      </c>
      <c r="B3526" s="4" t="s">
        <v>4196</v>
      </c>
      <c r="C3526" s="5">
        <v>2023.0</v>
      </c>
      <c r="D3526" s="5">
        <v>894.0</v>
      </c>
      <c r="E3526" s="5">
        <v>51.0</v>
      </c>
    </row>
    <row r="3527">
      <c r="A3527" s="5">
        <v>237792.0</v>
      </c>
      <c r="B3527" s="4" t="s">
        <v>4197</v>
      </c>
      <c r="C3527" s="5">
        <v>2023.0</v>
      </c>
      <c r="D3527" s="5">
        <v>3318.0</v>
      </c>
      <c r="E3527" s="5">
        <v>161.0</v>
      </c>
    </row>
    <row r="3528">
      <c r="A3528" s="5">
        <v>237817.0</v>
      </c>
      <c r="B3528" s="4" t="s">
        <v>4198</v>
      </c>
      <c r="C3528" s="5">
        <v>2023.0</v>
      </c>
      <c r="D3528" s="5">
        <v>1461.0</v>
      </c>
      <c r="E3528" s="5">
        <v>66.0</v>
      </c>
    </row>
    <row r="3529">
      <c r="A3529" s="5">
        <v>237844.0</v>
      </c>
      <c r="B3529" s="4" t="s">
        <v>4199</v>
      </c>
      <c r="C3529" s="5">
        <v>2023.0</v>
      </c>
      <c r="D3529" s="5">
        <v>119.0</v>
      </c>
      <c r="E3529" s="5">
        <v>28.0</v>
      </c>
    </row>
    <row r="3530">
      <c r="A3530" s="5">
        <v>237880.0</v>
      </c>
      <c r="B3530" s="4" t="s">
        <v>4200</v>
      </c>
      <c r="C3530" s="5">
        <v>2023.0</v>
      </c>
      <c r="D3530" s="5">
        <v>795.0</v>
      </c>
      <c r="E3530" s="5">
        <v>61.0</v>
      </c>
    </row>
    <row r="3531">
      <c r="A3531" s="5">
        <v>237899.0</v>
      </c>
      <c r="B3531" s="4" t="s">
        <v>4201</v>
      </c>
      <c r="C3531" s="5">
        <v>2023.0</v>
      </c>
      <c r="D3531" s="5">
        <v>3458.0</v>
      </c>
      <c r="E3531" s="5">
        <v>119.0</v>
      </c>
    </row>
    <row r="3532">
      <c r="A3532" s="5">
        <v>237905.0</v>
      </c>
      <c r="B3532" s="4" t="s">
        <v>4202</v>
      </c>
      <c r="C3532" s="5">
        <v>2023.0</v>
      </c>
      <c r="D3532" s="5">
        <v>61.0</v>
      </c>
      <c r="E3532" s="5">
        <v>10.0</v>
      </c>
    </row>
    <row r="3533">
      <c r="A3533" s="5">
        <v>237932.0</v>
      </c>
      <c r="B3533" s="4" t="s">
        <v>4203</v>
      </c>
      <c r="C3533" s="5">
        <v>2023.0</v>
      </c>
      <c r="D3533" s="5">
        <v>2348.0</v>
      </c>
      <c r="E3533" s="5">
        <v>179.0</v>
      </c>
    </row>
    <row r="3534">
      <c r="A3534" s="5">
        <v>237950.0</v>
      </c>
      <c r="B3534" s="4" t="s">
        <v>4204</v>
      </c>
      <c r="C3534" s="5">
        <v>2023.0</v>
      </c>
      <c r="D3534" s="5">
        <v>1448.0</v>
      </c>
      <c r="E3534" s="5">
        <v>92.0</v>
      </c>
    </row>
    <row r="3535">
      <c r="A3535" s="5">
        <v>237969.0</v>
      </c>
      <c r="B3535" s="4" t="s">
        <v>4205</v>
      </c>
      <c r="C3535" s="5">
        <v>2023.0</v>
      </c>
      <c r="D3535" s="5">
        <v>991.0</v>
      </c>
      <c r="E3535" s="5">
        <v>75.0</v>
      </c>
    </row>
    <row r="3536">
      <c r="A3536" s="5">
        <v>237987.0</v>
      </c>
      <c r="B3536" s="4" t="s">
        <v>4206</v>
      </c>
      <c r="C3536" s="5">
        <v>2023.0</v>
      </c>
      <c r="D3536" s="5">
        <v>317.0</v>
      </c>
      <c r="E3536" s="5">
        <v>18.0</v>
      </c>
    </row>
    <row r="3537">
      <c r="A3537" s="5">
        <v>237996.0</v>
      </c>
      <c r="B3537" s="4" t="s">
        <v>4207</v>
      </c>
      <c r="C3537" s="5">
        <v>2023.0</v>
      </c>
      <c r="D3537" s="5">
        <v>584.0</v>
      </c>
      <c r="E3537" s="5">
        <v>35.0</v>
      </c>
    </row>
    <row r="3538">
      <c r="A3538" s="5">
        <v>238005.0</v>
      </c>
      <c r="B3538" s="4" t="s">
        <v>4208</v>
      </c>
      <c r="C3538" s="5">
        <v>2023.0</v>
      </c>
      <c r="D3538" s="5">
        <v>86.0</v>
      </c>
      <c r="E3538" s="5">
        <v>6.0</v>
      </c>
    </row>
    <row r="3539">
      <c r="A3539" s="5">
        <v>238014.0</v>
      </c>
      <c r="B3539" s="4" t="s">
        <v>4209</v>
      </c>
      <c r="C3539" s="5">
        <v>2023.0</v>
      </c>
      <c r="D3539" s="5">
        <v>1263.0</v>
      </c>
      <c r="E3539" s="5">
        <v>78.0</v>
      </c>
    </row>
    <row r="3540">
      <c r="A3540" s="5">
        <v>238032.0</v>
      </c>
      <c r="B3540" s="4" t="s">
        <v>4210</v>
      </c>
      <c r="C3540" s="5">
        <v>2023.0</v>
      </c>
      <c r="D3540" s="5">
        <v>24200.0</v>
      </c>
      <c r="E3540" s="5">
        <v>1495.0</v>
      </c>
    </row>
    <row r="3541">
      <c r="A3541" s="5">
        <v>238078.0</v>
      </c>
      <c r="B3541" s="4" t="s">
        <v>4211</v>
      </c>
      <c r="C3541" s="5">
        <v>2023.0</v>
      </c>
      <c r="D3541" s="5">
        <v>748.0</v>
      </c>
      <c r="E3541" s="5">
        <v>54.0</v>
      </c>
    </row>
    <row r="3542">
      <c r="A3542" s="5">
        <v>238096.0</v>
      </c>
      <c r="B3542" s="4" t="s">
        <v>4212</v>
      </c>
      <c r="C3542" s="5">
        <v>2023.0</v>
      </c>
      <c r="D3542" s="5">
        <v>28.0</v>
      </c>
      <c r="E3542" s="5">
        <v>2.0</v>
      </c>
    </row>
    <row r="3543">
      <c r="A3543" s="5">
        <v>238175.0</v>
      </c>
      <c r="B3543" s="4" t="s">
        <v>4213</v>
      </c>
      <c r="C3543" s="5">
        <v>2023.0</v>
      </c>
      <c r="D3543" s="5">
        <v>104.0</v>
      </c>
      <c r="E3543" s="5">
        <v>11.0</v>
      </c>
    </row>
    <row r="3544">
      <c r="A3544" s="5">
        <v>238193.0</v>
      </c>
      <c r="B3544" s="4" t="s">
        <v>4214</v>
      </c>
      <c r="C3544" s="5">
        <v>2023.0</v>
      </c>
      <c r="D3544" s="5">
        <v>1719.0</v>
      </c>
      <c r="E3544" s="5">
        <v>125.0</v>
      </c>
    </row>
    <row r="3545">
      <c r="A3545" s="5">
        <v>238263.0</v>
      </c>
      <c r="B3545" s="4" t="s">
        <v>4215</v>
      </c>
      <c r="C3545" s="5">
        <v>2023.0</v>
      </c>
      <c r="D3545" s="5">
        <v>13281.0</v>
      </c>
      <c r="E3545" s="5">
        <v>647.0</v>
      </c>
    </row>
    <row r="3546">
      <c r="A3546" s="5">
        <v>238324.0</v>
      </c>
      <c r="B3546" s="4" t="s">
        <v>4216</v>
      </c>
      <c r="C3546" s="5">
        <v>2023.0</v>
      </c>
      <c r="D3546" s="5">
        <v>836.0</v>
      </c>
      <c r="E3546" s="5">
        <v>33.0</v>
      </c>
    </row>
    <row r="3547">
      <c r="A3547" s="5">
        <v>238333.0</v>
      </c>
      <c r="B3547" s="4" t="s">
        <v>107</v>
      </c>
      <c r="C3547" s="5">
        <v>2023.0</v>
      </c>
      <c r="D3547" s="5">
        <v>948.0</v>
      </c>
      <c r="E3547" s="5">
        <v>86.0</v>
      </c>
    </row>
    <row r="3548">
      <c r="A3548" s="5">
        <v>238397.0</v>
      </c>
      <c r="B3548" s="4" t="s">
        <v>4217</v>
      </c>
      <c r="C3548" s="5">
        <v>2023.0</v>
      </c>
      <c r="D3548" s="5">
        <v>2894.0</v>
      </c>
      <c r="E3548" s="5">
        <v>180.0</v>
      </c>
    </row>
    <row r="3549">
      <c r="A3549" s="5">
        <v>238430.0</v>
      </c>
      <c r="B3549" s="4" t="s">
        <v>4218</v>
      </c>
      <c r="C3549" s="5">
        <v>2023.0</v>
      </c>
      <c r="D3549" s="4"/>
      <c r="E3549" s="4"/>
    </row>
    <row r="3550">
      <c r="A3550" s="5">
        <v>238458.0</v>
      </c>
      <c r="B3550" s="4" t="s">
        <v>345</v>
      </c>
      <c r="C3550" s="5">
        <v>2023.0</v>
      </c>
      <c r="D3550" s="5">
        <v>3176.0</v>
      </c>
      <c r="E3550" s="5">
        <v>233.0</v>
      </c>
    </row>
    <row r="3551">
      <c r="A3551" s="5">
        <v>238476.0</v>
      </c>
      <c r="B3551" s="4" t="s">
        <v>4219</v>
      </c>
      <c r="C3551" s="5">
        <v>2023.0</v>
      </c>
      <c r="D3551" s="5">
        <v>2771.0</v>
      </c>
      <c r="E3551" s="5">
        <v>189.0</v>
      </c>
    </row>
    <row r="3552">
      <c r="A3552" s="5">
        <v>238616.0</v>
      </c>
      <c r="B3552" s="4" t="s">
        <v>4220</v>
      </c>
      <c r="C3552" s="5">
        <v>2023.0</v>
      </c>
      <c r="D3552" s="5">
        <v>5063.0</v>
      </c>
      <c r="E3552" s="5">
        <v>351.0</v>
      </c>
    </row>
    <row r="3553">
      <c r="A3553" s="5">
        <v>238661.0</v>
      </c>
      <c r="B3553" s="4" t="s">
        <v>599</v>
      </c>
      <c r="C3553" s="5">
        <v>2023.0</v>
      </c>
      <c r="D3553" s="5">
        <v>2001.0</v>
      </c>
      <c r="E3553" s="5">
        <v>136.0</v>
      </c>
    </row>
    <row r="3554">
      <c r="A3554" s="5">
        <v>238722.0</v>
      </c>
      <c r="B3554" s="4" t="s">
        <v>4221</v>
      </c>
      <c r="C3554" s="5">
        <v>2023.0</v>
      </c>
      <c r="D3554" s="5">
        <v>10995.0</v>
      </c>
      <c r="E3554" s="5">
        <v>495.0</v>
      </c>
    </row>
    <row r="3555">
      <c r="A3555" s="5">
        <v>238759.0</v>
      </c>
      <c r="B3555" s="4" t="s">
        <v>4222</v>
      </c>
      <c r="C3555" s="5">
        <v>2023.0</v>
      </c>
      <c r="D3555" s="5">
        <v>10134.0</v>
      </c>
      <c r="E3555" s="5">
        <v>271.0</v>
      </c>
    </row>
    <row r="3556">
      <c r="A3556" s="5">
        <v>238810.0</v>
      </c>
      <c r="B3556" s="4" t="s">
        <v>4223</v>
      </c>
      <c r="C3556" s="5">
        <v>2023.0</v>
      </c>
      <c r="D3556" s="5">
        <v>75.0</v>
      </c>
      <c r="E3556" s="5">
        <v>5.0</v>
      </c>
    </row>
    <row r="3557">
      <c r="A3557" s="5">
        <v>238980.0</v>
      </c>
      <c r="B3557" s="4" t="s">
        <v>4224</v>
      </c>
      <c r="C3557" s="5">
        <v>2023.0</v>
      </c>
      <c r="D3557" s="5">
        <v>2786.0</v>
      </c>
      <c r="E3557" s="5">
        <v>90.0</v>
      </c>
    </row>
    <row r="3558">
      <c r="A3558" s="5">
        <v>239008.0</v>
      </c>
      <c r="B3558" s="4" t="s">
        <v>4225</v>
      </c>
      <c r="C3558" s="5">
        <v>2023.0</v>
      </c>
      <c r="D3558" s="5">
        <v>2981.0</v>
      </c>
      <c r="E3558" s="5">
        <v>108.0</v>
      </c>
    </row>
    <row r="3559">
      <c r="A3559" s="5">
        <v>239017.0</v>
      </c>
      <c r="B3559" s="4" t="s">
        <v>151</v>
      </c>
      <c r="C3559" s="5">
        <v>2023.0</v>
      </c>
      <c r="D3559" s="5">
        <v>1410.0</v>
      </c>
      <c r="E3559" s="5">
        <v>189.0</v>
      </c>
    </row>
    <row r="3560">
      <c r="A3560" s="5">
        <v>239071.0</v>
      </c>
      <c r="B3560" s="4" t="s">
        <v>4226</v>
      </c>
      <c r="C3560" s="5">
        <v>2023.0</v>
      </c>
      <c r="D3560" s="5">
        <v>977.0</v>
      </c>
      <c r="E3560" s="5">
        <v>58.0</v>
      </c>
    </row>
    <row r="3561">
      <c r="A3561" s="5">
        <v>239080.0</v>
      </c>
      <c r="B3561" s="4" t="s">
        <v>2018</v>
      </c>
      <c r="C3561" s="5">
        <v>2023.0</v>
      </c>
      <c r="D3561" s="5">
        <v>1319.0</v>
      </c>
      <c r="E3561" s="5">
        <v>83.0</v>
      </c>
    </row>
    <row r="3562">
      <c r="A3562" s="5">
        <v>239105.0</v>
      </c>
      <c r="B3562" s="4" t="s">
        <v>27</v>
      </c>
      <c r="C3562" s="5">
        <v>2023.0</v>
      </c>
      <c r="D3562" s="5">
        <v>11373.0</v>
      </c>
      <c r="E3562" s="5">
        <v>838.0</v>
      </c>
    </row>
    <row r="3563">
      <c r="A3563" s="5">
        <v>239169.0</v>
      </c>
      <c r="B3563" s="4" t="s">
        <v>4227</v>
      </c>
      <c r="C3563" s="5">
        <v>2023.0</v>
      </c>
      <c r="D3563" s="5">
        <v>1661.0</v>
      </c>
      <c r="E3563" s="5">
        <v>1974.0</v>
      </c>
    </row>
    <row r="3564">
      <c r="A3564" s="5">
        <v>239220.0</v>
      </c>
      <c r="B3564" s="4" t="s">
        <v>4228</v>
      </c>
      <c r="C3564" s="5">
        <v>2023.0</v>
      </c>
      <c r="D3564" s="5">
        <v>2918.0</v>
      </c>
      <c r="E3564" s="5">
        <v>118.0</v>
      </c>
    </row>
    <row r="3565">
      <c r="A3565" s="5">
        <v>239248.0</v>
      </c>
      <c r="B3565" s="4" t="s">
        <v>4229</v>
      </c>
      <c r="C3565" s="5">
        <v>2023.0</v>
      </c>
      <c r="D3565" s="5">
        <v>13190.0</v>
      </c>
      <c r="E3565" s="5">
        <v>675.0</v>
      </c>
    </row>
    <row r="3566">
      <c r="A3566" s="5">
        <v>239309.0</v>
      </c>
      <c r="B3566" s="4" t="s">
        <v>4230</v>
      </c>
      <c r="C3566" s="5">
        <v>2023.0</v>
      </c>
      <c r="D3566" s="5">
        <v>885.0</v>
      </c>
      <c r="E3566" s="5">
        <v>83.0</v>
      </c>
    </row>
    <row r="3567">
      <c r="A3567" s="5">
        <v>239318.0</v>
      </c>
      <c r="B3567" s="4" t="s">
        <v>4231</v>
      </c>
      <c r="C3567" s="5">
        <v>2023.0</v>
      </c>
      <c r="D3567" s="5">
        <v>2834.0</v>
      </c>
      <c r="E3567" s="5">
        <v>213.0</v>
      </c>
    </row>
    <row r="3568">
      <c r="A3568" s="5">
        <v>239372.0</v>
      </c>
      <c r="B3568" s="4" t="s">
        <v>4232</v>
      </c>
      <c r="C3568" s="5">
        <v>2023.0</v>
      </c>
      <c r="D3568" s="5">
        <v>3532.0</v>
      </c>
      <c r="E3568" s="5">
        <v>154.0</v>
      </c>
    </row>
    <row r="3569">
      <c r="A3569" s="5">
        <v>239390.0</v>
      </c>
      <c r="B3569" s="4" t="s">
        <v>4233</v>
      </c>
      <c r="C3569" s="5">
        <v>2023.0</v>
      </c>
      <c r="D3569" s="5">
        <v>1224.0</v>
      </c>
      <c r="E3569" s="5">
        <v>106.0</v>
      </c>
    </row>
    <row r="3570">
      <c r="A3570" s="5">
        <v>239424.0</v>
      </c>
      <c r="B3570" s="4" t="s">
        <v>4234</v>
      </c>
      <c r="C3570" s="5">
        <v>2023.0</v>
      </c>
      <c r="D3570" s="5">
        <v>125.0</v>
      </c>
      <c r="E3570" s="5">
        <v>9.0</v>
      </c>
    </row>
    <row r="3571">
      <c r="A3571" s="5">
        <v>239442.0</v>
      </c>
      <c r="B3571" s="4" t="s">
        <v>4235</v>
      </c>
      <c r="C3571" s="5">
        <v>2023.0</v>
      </c>
      <c r="D3571" s="5">
        <v>1206.0</v>
      </c>
      <c r="E3571" s="5">
        <v>71.0</v>
      </c>
    </row>
    <row r="3572">
      <c r="A3572" s="5">
        <v>239460.0</v>
      </c>
      <c r="B3572" s="4" t="s">
        <v>4236</v>
      </c>
      <c r="C3572" s="5">
        <v>2023.0</v>
      </c>
      <c r="D3572" s="5">
        <v>5838.0</v>
      </c>
      <c r="E3572" s="5">
        <v>186.0</v>
      </c>
    </row>
    <row r="3573">
      <c r="A3573" s="5">
        <v>239488.0</v>
      </c>
      <c r="B3573" s="4" t="s">
        <v>4237</v>
      </c>
      <c r="C3573" s="5">
        <v>2023.0</v>
      </c>
      <c r="D3573" s="5">
        <v>10815.0</v>
      </c>
      <c r="E3573" s="5">
        <v>341.0</v>
      </c>
    </row>
    <row r="3574">
      <c r="A3574" s="5">
        <v>239512.0</v>
      </c>
      <c r="B3574" s="4" t="s">
        <v>4238</v>
      </c>
      <c r="C3574" s="5">
        <v>2023.0</v>
      </c>
      <c r="D3574" s="5">
        <v>485.0</v>
      </c>
      <c r="E3574" s="5">
        <v>54.0</v>
      </c>
    </row>
    <row r="3575">
      <c r="A3575" s="5">
        <v>239628.0</v>
      </c>
      <c r="B3575" s="4" t="s">
        <v>297</v>
      </c>
      <c r="C3575" s="5">
        <v>2023.0</v>
      </c>
      <c r="D3575" s="5">
        <v>734.0</v>
      </c>
      <c r="E3575" s="5">
        <v>55.0</v>
      </c>
    </row>
    <row r="3576">
      <c r="A3576" s="5">
        <v>239637.0</v>
      </c>
      <c r="B3576" s="4" t="s">
        <v>4239</v>
      </c>
      <c r="C3576" s="5">
        <v>2023.0</v>
      </c>
      <c r="D3576" s="5">
        <v>153.0</v>
      </c>
      <c r="E3576" s="5">
        <v>21.0</v>
      </c>
    </row>
    <row r="3577">
      <c r="A3577" s="5">
        <v>239716.0</v>
      </c>
      <c r="B3577" s="4" t="s">
        <v>4240</v>
      </c>
      <c r="C3577" s="5">
        <v>2023.0</v>
      </c>
      <c r="D3577" s="5">
        <v>2165.0</v>
      </c>
      <c r="E3577" s="5">
        <v>136.0</v>
      </c>
    </row>
    <row r="3578">
      <c r="A3578" s="5">
        <v>239877.0</v>
      </c>
      <c r="B3578" s="4" t="s">
        <v>4241</v>
      </c>
      <c r="C3578" s="5">
        <v>2023.0</v>
      </c>
      <c r="D3578" s="5">
        <v>44.0</v>
      </c>
      <c r="E3578" s="5">
        <v>3.0</v>
      </c>
    </row>
    <row r="3579">
      <c r="A3579" s="5">
        <v>239910.0</v>
      </c>
      <c r="B3579" s="4" t="s">
        <v>4242</v>
      </c>
      <c r="C3579" s="5">
        <v>2023.0</v>
      </c>
      <c r="D3579" s="5">
        <v>2717.0</v>
      </c>
      <c r="E3579" s="5">
        <v>99.0</v>
      </c>
    </row>
    <row r="3580">
      <c r="A3580" s="5">
        <v>240107.0</v>
      </c>
      <c r="B3580" s="4" t="s">
        <v>975</v>
      </c>
      <c r="C3580" s="5">
        <v>2023.0</v>
      </c>
      <c r="D3580" s="5">
        <v>2301.0</v>
      </c>
      <c r="E3580" s="5">
        <v>147.0</v>
      </c>
    </row>
    <row r="3581">
      <c r="A3581" s="5">
        <v>240116.0</v>
      </c>
      <c r="B3581" s="4" t="s">
        <v>4243</v>
      </c>
      <c r="C3581" s="5">
        <v>2023.0</v>
      </c>
      <c r="D3581" s="5">
        <v>8198.0</v>
      </c>
      <c r="E3581" s="5">
        <v>314.0</v>
      </c>
    </row>
    <row r="3582">
      <c r="A3582" s="5">
        <v>240125.0</v>
      </c>
      <c r="B3582" s="4" t="s">
        <v>4244</v>
      </c>
      <c r="C3582" s="5">
        <v>2023.0</v>
      </c>
      <c r="D3582" s="5">
        <v>7757.0</v>
      </c>
      <c r="E3582" s="5">
        <v>377.0</v>
      </c>
    </row>
    <row r="3583">
      <c r="A3583" s="5">
        <v>240170.0</v>
      </c>
      <c r="B3583" s="4" t="s">
        <v>3885</v>
      </c>
      <c r="C3583" s="5">
        <v>2023.0</v>
      </c>
      <c r="D3583" s="5">
        <v>3906.0</v>
      </c>
      <c r="E3583" s="5">
        <v>254.0</v>
      </c>
    </row>
    <row r="3584">
      <c r="A3584" s="5">
        <v>240189.0</v>
      </c>
      <c r="B3584" s="4" t="s">
        <v>4245</v>
      </c>
      <c r="C3584" s="5">
        <v>2023.0</v>
      </c>
      <c r="D3584" s="5">
        <v>11519.0</v>
      </c>
      <c r="E3584" s="5">
        <v>495.0</v>
      </c>
    </row>
    <row r="3585">
      <c r="A3585" s="5">
        <v>240198.0</v>
      </c>
      <c r="B3585" s="4" t="s">
        <v>4246</v>
      </c>
      <c r="C3585" s="5">
        <v>2023.0</v>
      </c>
      <c r="D3585" s="5">
        <v>2668.0</v>
      </c>
      <c r="E3585" s="5">
        <v>299.0</v>
      </c>
    </row>
    <row r="3586">
      <c r="A3586" s="5">
        <v>240213.0</v>
      </c>
      <c r="B3586" s="4" t="s">
        <v>4247</v>
      </c>
      <c r="C3586" s="5">
        <v>2023.0</v>
      </c>
      <c r="D3586" s="5">
        <v>76.0</v>
      </c>
      <c r="E3586" s="5">
        <v>5.0</v>
      </c>
    </row>
    <row r="3587">
      <c r="A3587" s="5">
        <v>240268.0</v>
      </c>
      <c r="B3587" s="4" t="s">
        <v>4248</v>
      </c>
      <c r="C3587" s="5">
        <v>2023.0</v>
      </c>
      <c r="D3587" s="5">
        <v>9991.0</v>
      </c>
      <c r="E3587" s="5">
        <v>468.0</v>
      </c>
    </row>
    <row r="3588">
      <c r="A3588" s="5">
        <v>240277.0</v>
      </c>
      <c r="B3588" s="4" t="s">
        <v>4249</v>
      </c>
      <c r="C3588" s="5">
        <v>2023.0</v>
      </c>
      <c r="D3588" s="5">
        <v>10326.0</v>
      </c>
      <c r="E3588" s="5">
        <v>304.0</v>
      </c>
    </row>
    <row r="3589">
      <c r="A3589" s="5">
        <v>240329.0</v>
      </c>
      <c r="B3589" s="4" t="s">
        <v>4250</v>
      </c>
      <c r="C3589" s="5">
        <v>2023.0</v>
      </c>
      <c r="D3589" s="5">
        <v>10299.0</v>
      </c>
      <c r="E3589" s="5">
        <v>496.0</v>
      </c>
    </row>
    <row r="3590">
      <c r="A3590" s="5">
        <v>240338.0</v>
      </c>
      <c r="B3590" s="4" t="s">
        <v>4251</v>
      </c>
      <c r="C3590" s="5">
        <v>2023.0</v>
      </c>
      <c r="D3590" s="5">
        <v>1094.0</v>
      </c>
      <c r="E3590" s="5">
        <v>88.0</v>
      </c>
    </row>
    <row r="3591">
      <c r="A3591" s="5">
        <v>240365.0</v>
      </c>
      <c r="B3591" s="4" t="s">
        <v>4252</v>
      </c>
      <c r="C3591" s="5">
        <v>2023.0</v>
      </c>
      <c r="D3591" s="5">
        <v>13761.0</v>
      </c>
      <c r="E3591" s="5">
        <v>443.0</v>
      </c>
    </row>
    <row r="3592">
      <c r="A3592" s="5">
        <v>240374.0</v>
      </c>
      <c r="B3592" s="4" t="s">
        <v>4253</v>
      </c>
      <c r="C3592" s="5">
        <v>2023.0</v>
      </c>
      <c r="D3592" s="5">
        <v>4008.0</v>
      </c>
      <c r="E3592" s="5">
        <v>170.0</v>
      </c>
    </row>
    <row r="3593">
      <c r="A3593" s="5">
        <v>240392.0</v>
      </c>
      <c r="B3593" s="4" t="s">
        <v>4254</v>
      </c>
      <c r="C3593" s="5">
        <v>2023.0</v>
      </c>
      <c r="D3593" s="5">
        <v>4238.0</v>
      </c>
      <c r="E3593" s="5">
        <v>240.0</v>
      </c>
    </row>
    <row r="3594">
      <c r="A3594" s="5">
        <v>240417.0</v>
      </c>
      <c r="B3594" s="4" t="s">
        <v>4255</v>
      </c>
      <c r="C3594" s="5">
        <v>2023.0</v>
      </c>
      <c r="D3594" s="5">
        <v>6951.0</v>
      </c>
      <c r="E3594" s="5">
        <v>317.0</v>
      </c>
    </row>
    <row r="3595">
      <c r="A3595" s="5">
        <v>240426.0</v>
      </c>
      <c r="B3595" s="4" t="s">
        <v>4256</v>
      </c>
      <c r="C3595" s="5">
        <v>2023.0</v>
      </c>
      <c r="D3595" s="5">
        <v>2726.0</v>
      </c>
      <c r="E3595" s="5">
        <v>123.0</v>
      </c>
    </row>
    <row r="3596">
      <c r="A3596" s="5">
        <v>240435.0</v>
      </c>
      <c r="B3596" s="4" t="s">
        <v>4257</v>
      </c>
      <c r="C3596" s="5">
        <v>2023.0</v>
      </c>
      <c r="D3596" s="4"/>
      <c r="E3596" s="5">
        <v>0.0</v>
      </c>
    </row>
    <row r="3597">
      <c r="A3597" s="5">
        <v>240444.0</v>
      </c>
      <c r="B3597" s="4" t="s">
        <v>4258</v>
      </c>
      <c r="C3597" s="5">
        <v>2023.0</v>
      </c>
      <c r="D3597" s="5">
        <v>49605.0</v>
      </c>
      <c r="E3597" s="5">
        <v>4248.0</v>
      </c>
    </row>
    <row r="3598">
      <c r="A3598" s="5">
        <v>240453.0</v>
      </c>
      <c r="B3598" s="4" t="s">
        <v>4259</v>
      </c>
      <c r="C3598" s="5">
        <v>2023.0</v>
      </c>
      <c r="D3598" s="5">
        <v>22481.0</v>
      </c>
      <c r="E3598" s="5">
        <v>1139.0</v>
      </c>
    </row>
    <row r="3599">
      <c r="A3599" s="5">
        <v>240462.0</v>
      </c>
      <c r="B3599" s="4" t="s">
        <v>4260</v>
      </c>
      <c r="C3599" s="5">
        <v>2023.0</v>
      </c>
      <c r="D3599" s="5">
        <v>6696.0</v>
      </c>
      <c r="E3599" s="5">
        <v>289.0</v>
      </c>
    </row>
    <row r="3600">
      <c r="A3600" s="5">
        <v>240471.0</v>
      </c>
      <c r="B3600" s="4" t="s">
        <v>4261</v>
      </c>
      <c r="C3600" s="5">
        <v>2023.0</v>
      </c>
      <c r="D3600" s="5">
        <v>5064.0</v>
      </c>
      <c r="E3600" s="5">
        <v>259.0</v>
      </c>
    </row>
    <row r="3601">
      <c r="A3601" s="5">
        <v>240480.0</v>
      </c>
      <c r="B3601" s="4" t="s">
        <v>4262</v>
      </c>
      <c r="C3601" s="5">
        <v>2023.0</v>
      </c>
      <c r="D3601" s="5">
        <v>8109.0</v>
      </c>
      <c r="E3601" s="5">
        <v>340.0</v>
      </c>
    </row>
    <row r="3602">
      <c r="A3602" s="5">
        <v>240505.0</v>
      </c>
      <c r="B3602" s="4" t="s">
        <v>4263</v>
      </c>
      <c r="C3602" s="5">
        <v>2023.0</v>
      </c>
      <c r="D3602" s="5">
        <v>3400.0</v>
      </c>
      <c r="E3602" s="5">
        <v>155.0</v>
      </c>
    </row>
    <row r="3603">
      <c r="A3603" s="5">
        <v>240514.0</v>
      </c>
      <c r="B3603" s="4" t="s">
        <v>985</v>
      </c>
      <c r="C3603" s="5">
        <v>2023.0</v>
      </c>
      <c r="D3603" s="5">
        <v>2106.0</v>
      </c>
      <c r="E3603" s="5">
        <v>76.0</v>
      </c>
    </row>
    <row r="3604">
      <c r="A3604" s="5">
        <v>240596.0</v>
      </c>
      <c r="B3604" s="4" t="s">
        <v>4264</v>
      </c>
      <c r="C3604" s="5">
        <v>2023.0</v>
      </c>
      <c r="D3604" s="5">
        <v>1418.0</v>
      </c>
      <c r="E3604" s="5">
        <v>53.0</v>
      </c>
    </row>
    <row r="3605">
      <c r="A3605" s="5">
        <v>240620.0</v>
      </c>
      <c r="B3605" s="4" t="s">
        <v>4265</v>
      </c>
      <c r="C3605" s="5">
        <v>2023.0</v>
      </c>
      <c r="D3605" s="5">
        <v>4008.0</v>
      </c>
      <c r="E3605" s="5">
        <v>169.0</v>
      </c>
    </row>
    <row r="3606">
      <c r="A3606" s="5">
        <v>240657.0</v>
      </c>
      <c r="B3606" s="4" t="s">
        <v>4266</v>
      </c>
      <c r="C3606" s="5">
        <v>2023.0</v>
      </c>
      <c r="D3606" s="5">
        <v>1379.0</v>
      </c>
      <c r="E3606" s="5">
        <v>64.0</v>
      </c>
    </row>
    <row r="3607">
      <c r="A3607" s="5">
        <v>240666.0</v>
      </c>
      <c r="B3607" s="4" t="s">
        <v>4267</v>
      </c>
      <c r="C3607" s="5">
        <v>2023.0</v>
      </c>
      <c r="D3607" s="5">
        <v>3298.0</v>
      </c>
      <c r="E3607" s="5">
        <v>93.0</v>
      </c>
    </row>
    <row r="3608">
      <c r="A3608" s="5">
        <v>240693.0</v>
      </c>
      <c r="B3608" s="4" t="s">
        <v>4268</v>
      </c>
      <c r="C3608" s="5">
        <v>2023.0</v>
      </c>
      <c r="D3608" s="5">
        <v>2464.0</v>
      </c>
      <c r="E3608" s="5">
        <v>121.0</v>
      </c>
    </row>
    <row r="3609">
      <c r="A3609" s="5">
        <v>240709.0</v>
      </c>
      <c r="B3609" s="4" t="s">
        <v>4269</v>
      </c>
      <c r="C3609" s="5">
        <v>2023.0</v>
      </c>
      <c r="D3609" s="5">
        <v>38.0</v>
      </c>
      <c r="E3609" s="5">
        <v>4.0</v>
      </c>
    </row>
    <row r="3610">
      <c r="A3610" s="5">
        <v>240718.0</v>
      </c>
      <c r="B3610" s="4" t="s">
        <v>4270</v>
      </c>
      <c r="C3610" s="5">
        <v>2023.0</v>
      </c>
      <c r="D3610" s="5">
        <v>1206.0</v>
      </c>
      <c r="E3610" s="5">
        <v>66.0</v>
      </c>
    </row>
    <row r="3611">
      <c r="A3611" s="5">
        <v>240727.0</v>
      </c>
      <c r="B3611" s="4" t="s">
        <v>4271</v>
      </c>
      <c r="C3611" s="5">
        <v>2023.0</v>
      </c>
      <c r="D3611" s="5">
        <v>10913.0</v>
      </c>
      <c r="E3611" s="5">
        <v>728.0</v>
      </c>
    </row>
    <row r="3612">
      <c r="A3612" s="5">
        <v>240736.0</v>
      </c>
      <c r="B3612" s="4" t="s">
        <v>4272</v>
      </c>
      <c r="C3612" s="5">
        <v>2023.0</v>
      </c>
      <c r="D3612" s="5">
        <v>909.0</v>
      </c>
      <c r="E3612" s="5">
        <v>76.0</v>
      </c>
    </row>
    <row r="3613">
      <c r="A3613" s="5">
        <v>240745.0</v>
      </c>
      <c r="B3613" s="4" t="s">
        <v>4273</v>
      </c>
      <c r="C3613" s="5">
        <v>2023.0</v>
      </c>
      <c r="D3613" s="5">
        <v>1450.0</v>
      </c>
      <c r="E3613" s="5">
        <v>67.0</v>
      </c>
    </row>
    <row r="3614">
      <c r="A3614" s="5">
        <v>240754.0</v>
      </c>
      <c r="B3614" s="4" t="s">
        <v>4274</v>
      </c>
      <c r="C3614" s="5">
        <v>2023.0</v>
      </c>
      <c r="D3614" s="5">
        <v>2895.0</v>
      </c>
      <c r="E3614" s="5">
        <v>172.0</v>
      </c>
    </row>
    <row r="3615">
      <c r="A3615" s="5">
        <v>240790.0</v>
      </c>
      <c r="B3615" s="4" t="s">
        <v>4275</v>
      </c>
      <c r="C3615" s="5">
        <v>2023.0</v>
      </c>
      <c r="D3615" s="5">
        <v>1253.0</v>
      </c>
      <c r="E3615" s="5">
        <v>46.0</v>
      </c>
    </row>
    <row r="3616">
      <c r="A3616" s="5">
        <v>240879.0</v>
      </c>
      <c r="B3616" s="4" t="s">
        <v>4276</v>
      </c>
      <c r="C3616" s="5">
        <v>2023.0</v>
      </c>
      <c r="D3616" s="5">
        <v>132.0</v>
      </c>
      <c r="E3616" s="5">
        <v>6.0</v>
      </c>
    </row>
    <row r="3617">
      <c r="A3617" s="5">
        <v>241100.0</v>
      </c>
      <c r="B3617" s="4" t="s">
        <v>4277</v>
      </c>
      <c r="C3617" s="5">
        <v>2023.0</v>
      </c>
      <c r="D3617" s="4"/>
      <c r="E3617" s="5">
        <v>0.0</v>
      </c>
    </row>
    <row r="3618">
      <c r="A3618" s="5">
        <v>241128.0</v>
      </c>
      <c r="B3618" s="4" t="s">
        <v>4277</v>
      </c>
      <c r="C3618" s="5">
        <v>2023.0</v>
      </c>
      <c r="D3618" s="4"/>
      <c r="E3618" s="4"/>
    </row>
    <row r="3619">
      <c r="A3619" s="5">
        <v>241146.0</v>
      </c>
      <c r="B3619" s="4" t="s">
        <v>4278</v>
      </c>
      <c r="C3619" s="5">
        <v>2023.0</v>
      </c>
      <c r="D3619" s="5">
        <v>231.0</v>
      </c>
      <c r="E3619" s="5">
        <v>24.0</v>
      </c>
    </row>
    <row r="3620">
      <c r="A3620" s="5">
        <v>241182.0</v>
      </c>
      <c r="B3620" s="4" t="s">
        <v>4279</v>
      </c>
      <c r="C3620" s="5">
        <v>2023.0</v>
      </c>
      <c r="D3620" s="5">
        <v>348.0</v>
      </c>
      <c r="E3620" s="5">
        <v>7.0</v>
      </c>
    </row>
    <row r="3621">
      <c r="A3621" s="5">
        <v>241191.0</v>
      </c>
      <c r="B3621" s="4" t="s">
        <v>4280</v>
      </c>
      <c r="C3621" s="5">
        <v>2023.0</v>
      </c>
      <c r="D3621" s="5">
        <v>886.0</v>
      </c>
      <c r="E3621" s="5">
        <v>45.0</v>
      </c>
    </row>
    <row r="3622">
      <c r="A3622" s="5">
        <v>241216.0</v>
      </c>
      <c r="B3622" s="4" t="s">
        <v>4281</v>
      </c>
      <c r="C3622" s="5">
        <v>2023.0</v>
      </c>
      <c r="D3622" s="5">
        <v>1600.0</v>
      </c>
      <c r="E3622" s="5">
        <v>50.0</v>
      </c>
    </row>
    <row r="3623">
      <c r="A3623" s="5">
        <v>241225.0</v>
      </c>
      <c r="B3623" s="4" t="s">
        <v>4282</v>
      </c>
      <c r="C3623" s="5">
        <v>2023.0</v>
      </c>
      <c r="D3623" s="5">
        <v>783.0</v>
      </c>
      <c r="E3623" s="5">
        <v>45.0</v>
      </c>
    </row>
    <row r="3624">
      <c r="A3624" s="5">
        <v>241304.0</v>
      </c>
      <c r="B3624" s="4" t="s">
        <v>4283</v>
      </c>
      <c r="C3624" s="5">
        <v>2023.0</v>
      </c>
      <c r="D3624" s="5">
        <v>2810.0</v>
      </c>
      <c r="E3624" s="5">
        <v>60.0</v>
      </c>
    </row>
    <row r="3625">
      <c r="A3625" s="5">
        <v>241331.0</v>
      </c>
      <c r="B3625" s="4" t="s">
        <v>4284</v>
      </c>
      <c r="C3625" s="5">
        <v>2023.0</v>
      </c>
      <c r="D3625" s="5">
        <v>2534.0</v>
      </c>
      <c r="E3625" s="5">
        <v>115.0</v>
      </c>
    </row>
    <row r="3626">
      <c r="A3626" s="5">
        <v>241377.0</v>
      </c>
      <c r="B3626" s="4" t="s">
        <v>4285</v>
      </c>
      <c r="C3626" s="5">
        <v>2023.0</v>
      </c>
      <c r="D3626" s="5">
        <v>929.0</v>
      </c>
      <c r="E3626" s="5">
        <v>70.0</v>
      </c>
    </row>
    <row r="3627">
      <c r="A3627" s="5">
        <v>241386.0</v>
      </c>
      <c r="B3627" s="4" t="s">
        <v>4286</v>
      </c>
      <c r="C3627" s="5">
        <v>2023.0</v>
      </c>
      <c r="D3627" s="5">
        <v>146.0</v>
      </c>
      <c r="E3627" s="5">
        <v>12.0</v>
      </c>
    </row>
    <row r="3628">
      <c r="A3628" s="5">
        <v>241395.0</v>
      </c>
      <c r="B3628" s="4" t="s">
        <v>4287</v>
      </c>
      <c r="C3628" s="5">
        <v>2023.0</v>
      </c>
      <c r="D3628" s="5">
        <v>647.0</v>
      </c>
      <c r="E3628" s="5">
        <v>33.0</v>
      </c>
    </row>
    <row r="3629">
      <c r="A3629" s="5">
        <v>241410.0</v>
      </c>
      <c r="B3629" s="4" t="s">
        <v>4288</v>
      </c>
      <c r="C3629" s="5">
        <v>2023.0</v>
      </c>
      <c r="D3629" s="5">
        <v>5562.0</v>
      </c>
      <c r="E3629" s="5">
        <v>241.0</v>
      </c>
    </row>
    <row r="3630">
      <c r="A3630" s="5">
        <v>241517.0</v>
      </c>
      <c r="B3630" s="4" t="s">
        <v>4289</v>
      </c>
      <c r="C3630" s="5">
        <v>2023.0</v>
      </c>
      <c r="D3630" s="5">
        <v>178.0</v>
      </c>
      <c r="E3630" s="5">
        <v>15.0</v>
      </c>
    </row>
    <row r="3631">
      <c r="A3631" s="5">
        <v>241614.0</v>
      </c>
      <c r="B3631" s="4" t="s">
        <v>4290</v>
      </c>
      <c r="C3631" s="5">
        <v>2023.0</v>
      </c>
      <c r="D3631" s="5">
        <v>301.0</v>
      </c>
      <c r="E3631" s="5">
        <v>32.0</v>
      </c>
    </row>
    <row r="3632">
      <c r="A3632" s="5">
        <v>241720.0</v>
      </c>
      <c r="B3632" s="4" t="s">
        <v>4291</v>
      </c>
      <c r="C3632" s="5">
        <v>2023.0</v>
      </c>
      <c r="D3632" s="5">
        <v>542.0</v>
      </c>
      <c r="E3632" s="5">
        <v>39.0</v>
      </c>
    </row>
    <row r="3633">
      <c r="A3633" s="5">
        <v>241739.0</v>
      </c>
      <c r="B3633" s="4" t="s">
        <v>4292</v>
      </c>
      <c r="C3633" s="5">
        <v>2023.0</v>
      </c>
      <c r="D3633" s="5">
        <v>5986.0</v>
      </c>
      <c r="E3633" s="5">
        <v>233.0</v>
      </c>
    </row>
    <row r="3634">
      <c r="A3634" s="5">
        <v>241766.0</v>
      </c>
      <c r="B3634" s="4" t="s">
        <v>4293</v>
      </c>
      <c r="C3634" s="5">
        <v>2023.0</v>
      </c>
      <c r="D3634" s="5">
        <v>339.0</v>
      </c>
      <c r="E3634" s="5">
        <v>52.0</v>
      </c>
    </row>
    <row r="3635">
      <c r="A3635" s="5">
        <v>241793.0</v>
      </c>
      <c r="B3635" s="4" t="s">
        <v>4294</v>
      </c>
      <c r="C3635" s="5">
        <v>2023.0</v>
      </c>
      <c r="D3635" s="5">
        <v>362.0</v>
      </c>
      <c r="E3635" s="5">
        <v>9.0</v>
      </c>
    </row>
    <row r="3636">
      <c r="A3636" s="5">
        <v>241836.0</v>
      </c>
      <c r="B3636" s="4" t="s">
        <v>4295</v>
      </c>
      <c r="C3636" s="5">
        <v>2023.0</v>
      </c>
      <c r="D3636" s="5">
        <v>1007.0</v>
      </c>
      <c r="E3636" s="5">
        <v>38.0</v>
      </c>
    </row>
    <row r="3637">
      <c r="A3637" s="5">
        <v>241906.0</v>
      </c>
      <c r="B3637" s="4" t="s">
        <v>4296</v>
      </c>
      <c r="C3637" s="5">
        <v>2023.0</v>
      </c>
      <c r="D3637" s="5">
        <v>237.0</v>
      </c>
      <c r="E3637" s="5">
        <v>15.0</v>
      </c>
    </row>
    <row r="3638">
      <c r="A3638" s="5">
        <v>241951.0</v>
      </c>
      <c r="B3638" s="4" t="s">
        <v>4297</v>
      </c>
      <c r="C3638" s="5">
        <v>2023.0</v>
      </c>
      <c r="D3638" s="5">
        <v>497.0</v>
      </c>
      <c r="E3638" s="5">
        <v>40.0</v>
      </c>
    </row>
    <row r="3639">
      <c r="A3639" s="5">
        <v>242042.0</v>
      </c>
      <c r="B3639" s="4" t="s">
        <v>4298</v>
      </c>
      <c r="C3639" s="5">
        <v>2023.0</v>
      </c>
      <c r="D3639" s="5">
        <v>297.0</v>
      </c>
      <c r="E3639" s="5">
        <v>40.0</v>
      </c>
    </row>
    <row r="3640">
      <c r="A3640" s="5">
        <v>242060.0</v>
      </c>
      <c r="B3640" s="4" t="s">
        <v>4299</v>
      </c>
      <c r="C3640" s="5">
        <v>2023.0</v>
      </c>
      <c r="D3640" s="4"/>
      <c r="E3640" s="5">
        <v>0.0</v>
      </c>
    </row>
    <row r="3641">
      <c r="A3641" s="5">
        <v>242112.0</v>
      </c>
      <c r="B3641" s="4" t="s">
        <v>4300</v>
      </c>
      <c r="C3641" s="5">
        <v>2023.0</v>
      </c>
      <c r="D3641" s="5">
        <v>460.0</v>
      </c>
      <c r="E3641" s="5">
        <v>40.0</v>
      </c>
    </row>
    <row r="3642">
      <c r="A3642" s="5">
        <v>242121.0</v>
      </c>
      <c r="B3642" s="4" t="s">
        <v>4301</v>
      </c>
      <c r="C3642" s="5">
        <v>2023.0</v>
      </c>
      <c r="D3642" s="5">
        <v>207.0</v>
      </c>
      <c r="E3642" s="5">
        <v>9.0</v>
      </c>
    </row>
    <row r="3643">
      <c r="A3643" s="5">
        <v>242130.0</v>
      </c>
      <c r="B3643" s="4" t="s">
        <v>4302</v>
      </c>
      <c r="C3643" s="5">
        <v>2023.0</v>
      </c>
      <c r="D3643" s="5">
        <v>348.0</v>
      </c>
      <c r="E3643" s="5">
        <v>11.0</v>
      </c>
    </row>
    <row r="3644">
      <c r="A3644" s="5">
        <v>242149.0</v>
      </c>
      <c r="B3644" s="4" t="s">
        <v>4303</v>
      </c>
      <c r="C3644" s="5">
        <v>2023.0</v>
      </c>
      <c r="D3644" s="5">
        <v>429.0</v>
      </c>
      <c r="E3644" s="5">
        <v>22.0</v>
      </c>
    </row>
    <row r="3645">
      <c r="A3645" s="5">
        <v>242556.0</v>
      </c>
      <c r="B3645" s="4" t="s">
        <v>4304</v>
      </c>
      <c r="C3645" s="5">
        <v>2023.0</v>
      </c>
      <c r="D3645" s="5">
        <v>262.0</v>
      </c>
      <c r="E3645" s="5">
        <v>29.0</v>
      </c>
    </row>
    <row r="3646">
      <c r="A3646" s="5">
        <v>242583.0</v>
      </c>
      <c r="B3646" s="4" t="s">
        <v>4305</v>
      </c>
      <c r="C3646" s="5">
        <v>2023.0</v>
      </c>
      <c r="D3646" s="5">
        <v>190.0</v>
      </c>
      <c r="E3646" s="5">
        <v>27.0</v>
      </c>
    </row>
    <row r="3647">
      <c r="A3647" s="5">
        <v>242617.0</v>
      </c>
      <c r="B3647" s="4" t="s">
        <v>4306</v>
      </c>
      <c r="C3647" s="5">
        <v>2023.0</v>
      </c>
      <c r="D3647" s="5">
        <v>3163.0</v>
      </c>
      <c r="E3647" s="5">
        <v>112.0</v>
      </c>
    </row>
    <row r="3648">
      <c r="A3648" s="5">
        <v>242626.0</v>
      </c>
      <c r="B3648" s="4" t="s">
        <v>4307</v>
      </c>
      <c r="C3648" s="5">
        <v>2023.0</v>
      </c>
      <c r="D3648" s="5">
        <v>3295.0</v>
      </c>
      <c r="E3648" s="5">
        <v>108.0</v>
      </c>
    </row>
    <row r="3649">
      <c r="A3649" s="5">
        <v>242635.0</v>
      </c>
      <c r="B3649" s="4" t="s">
        <v>4308</v>
      </c>
      <c r="C3649" s="5">
        <v>2023.0</v>
      </c>
      <c r="D3649" s="5">
        <v>2694.0</v>
      </c>
      <c r="E3649" s="5">
        <v>90.0</v>
      </c>
    </row>
    <row r="3650">
      <c r="A3650" s="5">
        <v>242644.0</v>
      </c>
      <c r="B3650" s="4" t="s">
        <v>4309</v>
      </c>
      <c r="C3650" s="5">
        <v>2023.0</v>
      </c>
      <c r="D3650" s="5">
        <v>1012.0</v>
      </c>
      <c r="E3650" s="5">
        <v>39.0</v>
      </c>
    </row>
    <row r="3651">
      <c r="A3651" s="5">
        <v>242653.0</v>
      </c>
      <c r="B3651" s="4" t="s">
        <v>4310</v>
      </c>
      <c r="C3651" s="5">
        <v>2023.0</v>
      </c>
      <c r="D3651" s="5">
        <v>4360.0</v>
      </c>
      <c r="E3651" s="5">
        <v>188.0</v>
      </c>
    </row>
    <row r="3652">
      <c r="A3652" s="5">
        <v>242662.0</v>
      </c>
      <c r="B3652" s="4" t="s">
        <v>4311</v>
      </c>
      <c r="C3652" s="5">
        <v>2023.0</v>
      </c>
      <c r="D3652" s="5">
        <v>3130.0</v>
      </c>
      <c r="E3652" s="5">
        <v>116.0</v>
      </c>
    </row>
    <row r="3653">
      <c r="A3653" s="5">
        <v>242671.0</v>
      </c>
      <c r="B3653" s="4" t="s">
        <v>4312</v>
      </c>
      <c r="C3653" s="5">
        <v>2023.0</v>
      </c>
      <c r="D3653" s="4"/>
      <c r="E3653" s="5">
        <v>0.0</v>
      </c>
    </row>
    <row r="3654">
      <c r="A3654" s="5">
        <v>242680.0</v>
      </c>
      <c r="B3654" s="4" t="s">
        <v>4313</v>
      </c>
      <c r="C3654" s="5">
        <v>2023.0</v>
      </c>
      <c r="D3654" s="5">
        <v>1288.0</v>
      </c>
      <c r="E3654" s="5">
        <v>47.0</v>
      </c>
    </row>
    <row r="3655">
      <c r="A3655" s="5">
        <v>242699.0</v>
      </c>
      <c r="B3655" s="4" t="s">
        <v>4314</v>
      </c>
      <c r="C3655" s="5">
        <v>2023.0</v>
      </c>
      <c r="D3655" s="5">
        <v>1776.0</v>
      </c>
      <c r="E3655" s="5">
        <v>62.0</v>
      </c>
    </row>
    <row r="3656">
      <c r="A3656" s="5">
        <v>242705.0</v>
      </c>
      <c r="B3656" s="4" t="s">
        <v>4315</v>
      </c>
      <c r="C3656" s="5">
        <v>2023.0</v>
      </c>
      <c r="D3656" s="5">
        <v>3535.0</v>
      </c>
      <c r="E3656" s="5">
        <v>110.0</v>
      </c>
    </row>
    <row r="3657">
      <c r="A3657" s="5">
        <v>242723.0</v>
      </c>
      <c r="B3657" s="4" t="s">
        <v>4316</v>
      </c>
      <c r="C3657" s="5">
        <v>2023.0</v>
      </c>
      <c r="D3657" s="5">
        <v>693.0</v>
      </c>
      <c r="E3657" s="5">
        <v>40.0</v>
      </c>
    </row>
    <row r="3658">
      <c r="A3658" s="5">
        <v>242820.0</v>
      </c>
      <c r="B3658" s="4" t="s">
        <v>4317</v>
      </c>
      <c r="C3658" s="5">
        <v>2023.0</v>
      </c>
      <c r="D3658" s="5">
        <v>495.0</v>
      </c>
      <c r="E3658" s="5">
        <v>20.0</v>
      </c>
    </row>
    <row r="3659">
      <c r="A3659" s="5">
        <v>242945.0</v>
      </c>
      <c r="B3659" s="4" t="s">
        <v>4318</v>
      </c>
      <c r="C3659" s="5">
        <v>2023.0</v>
      </c>
      <c r="D3659" s="5">
        <v>197.0</v>
      </c>
      <c r="E3659" s="5">
        <v>10.0</v>
      </c>
    </row>
    <row r="3660">
      <c r="A3660" s="5">
        <v>242954.0</v>
      </c>
      <c r="B3660" s="4" t="s">
        <v>4319</v>
      </c>
      <c r="C3660" s="5">
        <v>2023.0</v>
      </c>
      <c r="D3660" s="5">
        <v>64.0</v>
      </c>
      <c r="E3660" s="5">
        <v>3.0</v>
      </c>
    </row>
    <row r="3661">
      <c r="A3661" s="5">
        <v>242972.0</v>
      </c>
      <c r="B3661" s="4" t="s">
        <v>4320</v>
      </c>
      <c r="C3661" s="5">
        <v>2023.0</v>
      </c>
      <c r="D3661" s="5">
        <v>27423.0</v>
      </c>
      <c r="E3661" s="5">
        <v>707.0</v>
      </c>
    </row>
    <row r="3662">
      <c r="A3662" s="5">
        <v>243081.0</v>
      </c>
      <c r="B3662" s="4" t="s">
        <v>4321</v>
      </c>
      <c r="C3662" s="5">
        <v>2023.0</v>
      </c>
      <c r="D3662" s="5">
        <v>886.0</v>
      </c>
      <c r="E3662" s="5">
        <v>241.0</v>
      </c>
    </row>
    <row r="3663">
      <c r="A3663" s="5">
        <v>243106.0</v>
      </c>
      <c r="B3663" s="4" t="s">
        <v>4322</v>
      </c>
      <c r="C3663" s="5">
        <v>2023.0</v>
      </c>
      <c r="D3663" s="5">
        <v>1894.0</v>
      </c>
      <c r="E3663" s="5">
        <v>94.0</v>
      </c>
    </row>
    <row r="3664">
      <c r="A3664" s="5">
        <v>243115.0</v>
      </c>
      <c r="B3664" s="4" t="s">
        <v>4323</v>
      </c>
      <c r="C3664" s="5">
        <v>2023.0</v>
      </c>
      <c r="D3664" s="5">
        <v>2831.0</v>
      </c>
      <c r="E3664" s="5">
        <v>150.0</v>
      </c>
    </row>
    <row r="3665">
      <c r="A3665" s="5">
        <v>243133.0</v>
      </c>
      <c r="B3665" s="4" t="s">
        <v>4324</v>
      </c>
      <c r="C3665" s="5">
        <v>2023.0</v>
      </c>
      <c r="D3665" s="5">
        <v>2967.0</v>
      </c>
      <c r="E3665" s="5">
        <v>152.0</v>
      </c>
    </row>
    <row r="3666">
      <c r="A3666" s="5">
        <v>243142.0</v>
      </c>
      <c r="B3666" s="4" t="s">
        <v>4325</v>
      </c>
      <c r="C3666" s="5">
        <v>2023.0</v>
      </c>
      <c r="D3666" s="5">
        <v>2428.0</v>
      </c>
      <c r="E3666" s="5">
        <v>119.0</v>
      </c>
    </row>
    <row r="3667">
      <c r="A3667" s="5">
        <v>243151.0</v>
      </c>
      <c r="B3667" s="4" t="s">
        <v>4326</v>
      </c>
      <c r="C3667" s="5">
        <v>2023.0</v>
      </c>
      <c r="D3667" s="5">
        <v>2218.0</v>
      </c>
      <c r="E3667" s="5">
        <v>105.0</v>
      </c>
    </row>
    <row r="3668">
      <c r="A3668" s="5">
        <v>243160.0</v>
      </c>
      <c r="B3668" s="4" t="s">
        <v>4327</v>
      </c>
      <c r="C3668" s="5">
        <v>2023.0</v>
      </c>
      <c r="D3668" s="4"/>
      <c r="E3668" s="5">
        <v>4.0</v>
      </c>
    </row>
    <row r="3669">
      <c r="A3669" s="5">
        <v>243179.0</v>
      </c>
      <c r="B3669" s="4" t="s">
        <v>4328</v>
      </c>
      <c r="C3669" s="5">
        <v>2023.0</v>
      </c>
      <c r="D3669" s="5">
        <v>2611.0</v>
      </c>
      <c r="E3669" s="5">
        <v>171.0</v>
      </c>
    </row>
    <row r="3670">
      <c r="A3670" s="5">
        <v>243188.0</v>
      </c>
      <c r="B3670" s="4" t="s">
        <v>4329</v>
      </c>
      <c r="C3670" s="5">
        <v>2023.0</v>
      </c>
      <c r="D3670" s="5">
        <v>317.0</v>
      </c>
      <c r="E3670" s="5">
        <v>34.0</v>
      </c>
    </row>
    <row r="3671">
      <c r="A3671" s="5">
        <v>243197.0</v>
      </c>
      <c r="B3671" s="4" t="s">
        <v>4330</v>
      </c>
      <c r="C3671" s="5">
        <v>2023.0</v>
      </c>
      <c r="D3671" s="5">
        <v>10716.0</v>
      </c>
      <c r="E3671" s="5">
        <v>461.0</v>
      </c>
    </row>
    <row r="3672">
      <c r="A3672" s="5">
        <v>243203.0</v>
      </c>
      <c r="B3672" s="4" t="s">
        <v>4331</v>
      </c>
      <c r="C3672" s="5">
        <v>2023.0</v>
      </c>
      <c r="D3672" s="5">
        <v>1950.0</v>
      </c>
      <c r="E3672" s="5">
        <v>745.0</v>
      </c>
    </row>
    <row r="3673">
      <c r="A3673" s="5">
        <v>243212.0</v>
      </c>
      <c r="B3673" s="4" t="s">
        <v>4332</v>
      </c>
      <c r="C3673" s="5">
        <v>2023.0</v>
      </c>
      <c r="D3673" s="5">
        <v>2319.0</v>
      </c>
      <c r="E3673" s="5">
        <v>104.0</v>
      </c>
    </row>
    <row r="3674">
      <c r="A3674" s="5">
        <v>243221.0</v>
      </c>
      <c r="B3674" s="4" t="s">
        <v>4333</v>
      </c>
      <c r="C3674" s="5">
        <v>2023.0</v>
      </c>
      <c r="D3674" s="5">
        <v>11493.0</v>
      </c>
      <c r="E3674" s="5">
        <v>831.0</v>
      </c>
    </row>
    <row r="3675">
      <c r="A3675" s="5">
        <v>243346.0</v>
      </c>
      <c r="B3675" s="4" t="s">
        <v>4334</v>
      </c>
      <c r="C3675" s="5">
        <v>2023.0</v>
      </c>
      <c r="D3675" s="5">
        <v>5223.0</v>
      </c>
      <c r="E3675" s="5">
        <v>178.0</v>
      </c>
    </row>
    <row r="3676">
      <c r="A3676" s="5">
        <v>243443.0</v>
      </c>
      <c r="B3676" s="4" t="s">
        <v>4335</v>
      </c>
      <c r="C3676" s="5">
        <v>2023.0</v>
      </c>
      <c r="D3676" s="5">
        <v>4660.0</v>
      </c>
      <c r="E3676" s="5">
        <v>178.0</v>
      </c>
    </row>
    <row r="3677">
      <c r="A3677" s="5">
        <v>243498.0</v>
      </c>
      <c r="B3677" s="4" t="s">
        <v>4336</v>
      </c>
      <c r="C3677" s="5">
        <v>2023.0</v>
      </c>
      <c r="D3677" s="5">
        <v>127.0</v>
      </c>
      <c r="E3677" s="5">
        <v>13.0</v>
      </c>
    </row>
    <row r="3678">
      <c r="A3678" s="5">
        <v>243568.0</v>
      </c>
      <c r="B3678" s="4" t="s">
        <v>4337</v>
      </c>
      <c r="C3678" s="5">
        <v>2023.0</v>
      </c>
      <c r="D3678" s="5">
        <v>558.0</v>
      </c>
      <c r="E3678" s="5">
        <v>54.0</v>
      </c>
    </row>
    <row r="3679">
      <c r="A3679" s="5">
        <v>243577.0</v>
      </c>
      <c r="B3679" s="4" t="s">
        <v>4338</v>
      </c>
      <c r="C3679" s="5">
        <v>2023.0</v>
      </c>
      <c r="D3679" s="5">
        <v>4390.0</v>
      </c>
      <c r="E3679" s="5">
        <v>166.0</v>
      </c>
    </row>
    <row r="3680">
      <c r="A3680" s="5">
        <v>243586.0</v>
      </c>
      <c r="B3680" s="4" t="s">
        <v>4339</v>
      </c>
      <c r="C3680" s="5">
        <v>2023.0</v>
      </c>
      <c r="D3680" s="5">
        <v>706.0</v>
      </c>
      <c r="E3680" s="5">
        <v>45.0</v>
      </c>
    </row>
    <row r="3681">
      <c r="A3681" s="5">
        <v>243601.0</v>
      </c>
      <c r="B3681" s="4" t="s">
        <v>4340</v>
      </c>
      <c r="C3681" s="5">
        <v>2023.0</v>
      </c>
      <c r="D3681" s="5">
        <v>9718.0</v>
      </c>
      <c r="E3681" s="5">
        <v>306.0</v>
      </c>
    </row>
    <row r="3682">
      <c r="A3682" s="5">
        <v>243638.0</v>
      </c>
      <c r="B3682" s="4" t="s">
        <v>4341</v>
      </c>
      <c r="C3682" s="5">
        <v>2023.0</v>
      </c>
      <c r="D3682" s="5">
        <v>1740.0</v>
      </c>
      <c r="E3682" s="5">
        <v>98.0</v>
      </c>
    </row>
    <row r="3683">
      <c r="A3683" s="5">
        <v>243647.0</v>
      </c>
      <c r="B3683" s="4" t="s">
        <v>4342</v>
      </c>
      <c r="C3683" s="5">
        <v>2023.0</v>
      </c>
      <c r="D3683" s="5">
        <v>387.0</v>
      </c>
      <c r="E3683" s="5">
        <v>34.0</v>
      </c>
    </row>
    <row r="3684">
      <c r="A3684" s="5">
        <v>243665.0</v>
      </c>
      <c r="B3684" s="4" t="s">
        <v>4343</v>
      </c>
      <c r="C3684" s="5">
        <v>2023.0</v>
      </c>
      <c r="D3684" s="5">
        <v>1739.0</v>
      </c>
      <c r="E3684" s="5">
        <v>138.0</v>
      </c>
    </row>
    <row r="3685">
      <c r="A3685" s="5">
        <v>243744.0</v>
      </c>
      <c r="B3685" s="4" t="s">
        <v>4344</v>
      </c>
      <c r="C3685" s="5">
        <v>2023.0</v>
      </c>
      <c r="D3685" s="5">
        <v>18446.0</v>
      </c>
      <c r="E3685" s="5">
        <v>4414.0</v>
      </c>
    </row>
    <row r="3686">
      <c r="A3686" s="5">
        <v>243780.0</v>
      </c>
      <c r="B3686" s="4" t="s">
        <v>4345</v>
      </c>
      <c r="C3686" s="5">
        <v>2023.0</v>
      </c>
      <c r="D3686" s="5">
        <v>52905.0</v>
      </c>
      <c r="E3686" s="5">
        <v>2226.0</v>
      </c>
    </row>
    <row r="3687">
      <c r="A3687" s="5">
        <v>243799.0</v>
      </c>
      <c r="B3687" s="4" t="s">
        <v>4346</v>
      </c>
      <c r="C3687" s="5">
        <v>2023.0</v>
      </c>
      <c r="D3687" s="5">
        <v>38.0</v>
      </c>
      <c r="E3687" s="5">
        <v>3.0</v>
      </c>
    </row>
    <row r="3688">
      <c r="A3688" s="5">
        <v>243823.0</v>
      </c>
      <c r="B3688" s="4" t="s">
        <v>4347</v>
      </c>
      <c r="C3688" s="5">
        <v>2023.0</v>
      </c>
      <c r="D3688" s="5">
        <v>2196.0</v>
      </c>
      <c r="E3688" s="5">
        <v>136.0</v>
      </c>
    </row>
    <row r="3689">
      <c r="A3689" s="5">
        <v>243832.0</v>
      </c>
      <c r="B3689" s="4" t="s">
        <v>4348</v>
      </c>
      <c r="C3689" s="5">
        <v>2023.0</v>
      </c>
      <c r="D3689" s="5">
        <v>1375.0</v>
      </c>
      <c r="E3689" s="5">
        <v>48.0</v>
      </c>
    </row>
    <row r="3690">
      <c r="A3690" s="5">
        <v>243841.0</v>
      </c>
      <c r="B3690" s="4" t="s">
        <v>4349</v>
      </c>
      <c r="C3690" s="5">
        <v>2023.0</v>
      </c>
      <c r="D3690" s="5">
        <v>480.0</v>
      </c>
      <c r="E3690" s="5">
        <v>32.0</v>
      </c>
    </row>
    <row r="3691">
      <c r="A3691" s="5">
        <v>244233.0</v>
      </c>
      <c r="B3691" s="4" t="s">
        <v>4350</v>
      </c>
      <c r="C3691" s="5">
        <v>2023.0</v>
      </c>
      <c r="D3691" s="5">
        <v>275.0</v>
      </c>
      <c r="E3691" s="5">
        <v>46.0</v>
      </c>
    </row>
    <row r="3692">
      <c r="A3692" s="5">
        <v>244279.0</v>
      </c>
      <c r="B3692" s="4" t="s">
        <v>4351</v>
      </c>
      <c r="C3692" s="5">
        <v>2023.0</v>
      </c>
      <c r="D3692" s="5">
        <v>144.0</v>
      </c>
      <c r="E3692" s="5">
        <v>9.0</v>
      </c>
    </row>
    <row r="3693">
      <c r="A3693" s="5">
        <v>244437.0</v>
      </c>
      <c r="B3693" s="4" t="s">
        <v>4352</v>
      </c>
      <c r="C3693" s="5">
        <v>2023.0</v>
      </c>
      <c r="D3693" s="5">
        <v>15522.0</v>
      </c>
      <c r="E3693" s="5">
        <v>415.0</v>
      </c>
    </row>
    <row r="3694">
      <c r="A3694" s="5">
        <v>244446.0</v>
      </c>
      <c r="B3694" s="4" t="s">
        <v>4353</v>
      </c>
      <c r="C3694" s="5">
        <v>2023.0</v>
      </c>
      <c r="D3694" s="5">
        <v>2977.0</v>
      </c>
      <c r="E3694" s="5">
        <v>123.0</v>
      </c>
    </row>
    <row r="3695">
      <c r="A3695" s="5">
        <v>244613.0</v>
      </c>
      <c r="B3695" s="4" t="s">
        <v>4354</v>
      </c>
      <c r="C3695" s="5">
        <v>2023.0</v>
      </c>
      <c r="D3695" s="5">
        <v>363.0</v>
      </c>
      <c r="E3695" s="5">
        <v>11.0</v>
      </c>
    </row>
    <row r="3696">
      <c r="A3696" s="5">
        <v>245281.0</v>
      </c>
      <c r="B3696" s="4" t="s">
        <v>4355</v>
      </c>
      <c r="C3696" s="5">
        <v>2023.0</v>
      </c>
      <c r="D3696" s="5">
        <v>110.0</v>
      </c>
      <c r="E3696" s="5">
        <v>6.0</v>
      </c>
    </row>
    <row r="3697">
      <c r="A3697" s="5">
        <v>245625.0</v>
      </c>
      <c r="B3697" s="4" t="s">
        <v>4356</v>
      </c>
      <c r="C3697" s="5">
        <v>2023.0</v>
      </c>
      <c r="D3697" s="5">
        <v>3342.0</v>
      </c>
      <c r="E3697" s="5">
        <v>37.0</v>
      </c>
    </row>
    <row r="3698">
      <c r="A3698" s="5">
        <v>245652.0</v>
      </c>
      <c r="B3698" s="4" t="s">
        <v>231</v>
      </c>
      <c r="C3698" s="5">
        <v>2023.0</v>
      </c>
      <c r="D3698" s="5">
        <v>447.0</v>
      </c>
      <c r="E3698" s="5">
        <v>47.0</v>
      </c>
    </row>
    <row r="3699">
      <c r="A3699" s="5">
        <v>245777.0</v>
      </c>
      <c r="B3699" s="4" t="s">
        <v>4357</v>
      </c>
      <c r="C3699" s="5">
        <v>2023.0</v>
      </c>
      <c r="D3699" s="5">
        <v>95.0</v>
      </c>
      <c r="E3699" s="5">
        <v>5.0</v>
      </c>
    </row>
    <row r="3700">
      <c r="A3700" s="5">
        <v>245838.0</v>
      </c>
      <c r="B3700" s="4" t="s">
        <v>4358</v>
      </c>
      <c r="C3700" s="5">
        <v>2023.0</v>
      </c>
      <c r="D3700" s="5">
        <v>888.0</v>
      </c>
      <c r="E3700" s="5">
        <v>76.0</v>
      </c>
    </row>
    <row r="3701">
      <c r="A3701" s="5">
        <v>245847.0</v>
      </c>
      <c r="B3701" s="4" t="s">
        <v>4359</v>
      </c>
      <c r="C3701" s="5">
        <v>2023.0</v>
      </c>
      <c r="D3701" s="5">
        <v>284.0</v>
      </c>
      <c r="E3701" s="5">
        <v>20.0</v>
      </c>
    </row>
    <row r="3702">
      <c r="A3702" s="5">
        <v>245865.0</v>
      </c>
      <c r="B3702" s="4" t="s">
        <v>4360</v>
      </c>
      <c r="C3702" s="5">
        <v>2023.0</v>
      </c>
      <c r="D3702" s="5">
        <v>967.0</v>
      </c>
      <c r="E3702" s="5">
        <v>91.0</v>
      </c>
    </row>
    <row r="3703">
      <c r="A3703" s="5">
        <v>245883.0</v>
      </c>
      <c r="B3703" s="4" t="s">
        <v>4361</v>
      </c>
      <c r="C3703" s="5">
        <v>2023.0</v>
      </c>
      <c r="D3703" s="5">
        <v>800.0</v>
      </c>
      <c r="E3703" s="5">
        <v>81.0</v>
      </c>
    </row>
    <row r="3704">
      <c r="A3704" s="5">
        <v>245892.0</v>
      </c>
      <c r="B3704" s="4" t="s">
        <v>369</v>
      </c>
      <c r="C3704" s="5">
        <v>2023.0</v>
      </c>
      <c r="D3704" s="5">
        <v>434.0</v>
      </c>
      <c r="E3704" s="5">
        <v>34.0</v>
      </c>
    </row>
    <row r="3705">
      <c r="A3705" s="5">
        <v>245953.0</v>
      </c>
      <c r="B3705" s="4" t="s">
        <v>4362</v>
      </c>
      <c r="C3705" s="5">
        <v>2023.0</v>
      </c>
      <c r="D3705" s="5">
        <v>2183.0</v>
      </c>
      <c r="E3705" s="5">
        <v>106.0</v>
      </c>
    </row>
    <row r="3706">
      <c r="A3706" s="5">
        <v>245962.0</v>
      </c>
      <c r="B3706" s="4" t="s">
        <v>4363</v>
      </c>
      <c r="C3706" s="5">
        <v>2023.0</v>
      </c>
      <c r="D3706" s="5">
        <v>283.0</v>
      </c>
      <c r="E3706" s="5">
        <v>20.0</v>
      </c>
    </row>
    <row r="3707">
      <c r="A3707" s="5">
        <v>245980.0</v>
      </c>
      <c r="B3707" s="4" t="s">
        <v>4364</v>
      </c>
      <c r="C3707" s="5">
        <v>2023.0</v>
      </c>
      <c r="D3707" s="5">
        <v>48.0</v>
      </c>
      <c r="E3707" s="5">
        <v>3.0</v>
      </c>
    </row>
    <row r="3708">
      <c r="A3708" s="5">
        <v>245999.0</v>
      </c>
      <c r="B3708" s="4" t="s">
        <v>4365</v>
      </c>
      <c r="C3708" s="5">
        <v>2023.0</v>
      </c>
      <c r="D3708" s="5">
        <v>2595.0</v>
      </c>
      <c r="E3708" s="5">
        <v>30.0</v>
      </c>
    </row>
    <row r="3709">
      <c r="A3709" s="5">
        <v>246017.0</v>
      </c>
      <c r="B3709" s="4" t="s">
        <v>4366</v>
      </c>
      <c r="C3709" s="5">
        <v>2023.0</v>
      </c>
      <c r="D3709" s="5">
        <v>1045.0</v>
      </c>
      <c r="E3709" s="5">
        <v>77.0</v>
      </c>
    </row>
    <row r="3710">
      <c r="A3710" s="5">
        <v>246035.0</v>
      </c>
      <c r="B3710" s="4" t="s">
        <v>4367</v>
      </c>
      <c r="C3710" s="5">
        <v>2023.0</v>
      </c>
      <c r="D3710" s="5">
        <v>295.0</v>
      </c>
      <c r="E3710" s="5">
        <v>9.0</v>
      </c>
    </row>
    <row r="3711">
      <c r="A3711" s="5">
        <v>246071.0</v>
      </c>
      <c r="B3711" s="4" t="s">
        <v>4368</v>
      </c>
      <c r="C3711" s="5">
        <v>2023.0</v>
      </c>
      <c r="D3711" s="5">
        <v>76.0</v>
      </c>
      <c r="E3711" s="5">
        <v>5.0</v>
      </c>
    </row>
    <row r="3712">
      <c r="A3712" s="5">
        <v>246345.0</v>
      </c>
      <c r="B3712" s="4" t="s">
        <v>4369</v>
      </c>
      <c r="C3712" s="5">
        <v>2023.0</v>
      </c>
      <c r="D3712" s="4"/>
      <c r="E3712" s="4"/>
    </row>
    <row r="3713">
      <c r="A3713" s="5">
        <v>246354.0</v>
      </c>
      <c r="B3713" s="4" t="s">
        <v>4370</v>
      </c>
      <c r="C3713" s="5">
        <v>2023.0</v>
      </c>
      <c r="D3713" s="5">
        <v>10908.0</v>
      </c>
      <c r="E3713" s="5">
        <v>169.0</v>
      </c>
    </row>
    <row r="3714">
      <c r="A3714" s="5">
        <v>246415.0</v>
      </c>
      <c r="B3714" s="4" t="s">
        <v>4371</v>
      </c>
      <c r="C3714" s="5">
        <v>2023.0</v>
      </c>
      <c r="D3714" s="5">
        <v>47.0</v>
      </c>
      <c r="E3714" s="5">
        <v>3.0</v>
      </c>
    </row>
    <row r="3715">
      <c r="A3715" s="5">
        <v>246460.0</v>
      </c>
      <c r="B3715" s="4" t="s">
        <v>4372</v>
      </c>
      <c r="C3715" s="5">
        <v>2023.0</v>
      </c>
      <c r="D3715" s="5">
        <v>93.0</v>
      </c>
      <c r="E3715" s="5">
        <v>4.0</v>
      </c>
    </row>
    <row r="3716">
      <c r="A3716" s="5">
        <v>246789.0</v>
      </c>
      <c r="B3716" s="4" t="s">
        <v>4373</v>
      </c>
      <c r="C3716" s="5">
        <v>2023.0</v>
      </c>
      <c r="D3716" s="5">
        <v>127.0</v>
      </c>
      <c r="E3716" s="5">
        <v>6.0</v>
      </c>
    </row>
    <row r="3717">
      <c r="A3717" s="5">
        <v>246813.0</v>
      </c>
      <c r="B3717" s="4" t="s">
        <v>4374</v>
      </c>
      <c r="C3717" s="5">
        <v>2023.0</v>
      </c>
      <c r="D3717" s="5">
        <v>4169.0</v>
      </c>
      <c r="E3717" s="5">
        <v>175.0</v>
      </c>
    </row>
    <row r="3718">
      <c r="A3718" s="5">
        <v>246895.0</v>
      </c>
      <c r="B3718" s="4" t="s">
        <v>4375</v>
      </c>
      <c r="C3718" s="5">
        <v>2023.0</v>
      </c>
      <c r="D3718" s="5">
        <v>477.0</v>
      </c>
      <c r="E3718" s="5">
        <v>20.0</v>
      </c>
    </row>
    <row r="3719">
      <c r="A3719" s="5">
        <v>246974.0</v>
      </c>
      <c r="B3719" s="4" t="s">
        <v>4376</v>
      </c>
      <c r="C3719" s="5">
        <v>2023.0</v>
      </c>
      <c r="D3719" s="5">
        <v>401.0</v>
      </c>
      <c r="E3719" s="5">
        <v>17.0</v>
      </c>
    </row>
    <row r="3720">
      <c r="A3720" s="5">
        <v>247010.0</v>
      </c>
      <c r="B3720" s="4" t="s">
        <v>4377</v>
      </c>
      <c r="C3720" s="5">
        <v>2023.0</v>
      </c>
      <c r="D3720" s="5">
        <v>48.0</v>
      </c>
      <c r="E3720" s="5">
        <v>3.0</v>
      </c>
    </row>
    <row r="3721">
      <c r="A3721" s="5">
        <v>247047.0</v>
      </c>
      <c r="B3721" s="4" t="s">
        <v>4378</v>
      </c>
      <c r="C3721" s="5">
        <v>2023.0</v>
      </c>
      <c r="D3721" s="5">
        <v>102.0</v>
      </c>
      <c r="E3721" s="5">
        <v>5.0</v>
      </c>
    </row>
    <row r="3722">
      <c r="A3722" s="5">
        <v>247065.0</v>
      </c>
      <c r="B3722" s="4" t="s">
        <v>4379</v>
      </c>
      <c r="C3722" s="5">
        <v>2023.0</v>
      </c>
      <c r="D3722" s="5">
        <v>612.0</v>
      </c>
      <c r="E3722" s="5">
        <v>7.0</v>
      </c>
    </row>
    <row r="3723">
      <c r="A3723" s="5">
        <v>247083.0</v>
      </c>
      <c r="B3723" s="4" t="s">
        <v>4380</v>
      </c>
      <c r="C3723" s="5">
        <v>2023.0</v>
      </c>
      <c r="D3723" s="4"/>
      <c r="E3723" s="5">
        <v>0.0</v>
      </c>
    </row>
    <row r="3724">
      <c r="A3724" s="5">
        <v>247153.0</v>
      </c>
      <c r="B3724" s="4" t="s">
        <v>4381</v>
      </c>
      <c r="C3724" s="5">
        <v>2023.0</v>
      </c>
      <c r="D3724" s="5">
        <v>203.0</v>
      </c>
      <c r="E3724" s="5">
        <v>17.0</v>
      </c>
    </row>
    <row r="3725">
      <c r="A3725" s="5">
        <v>247162.0</v>
      </c>
      <c r="B3725" s="4" t="s">
        <v>4382</v>
      </c>
      <c r="C3725" s="5">
        <v>2023.0</v>
      </c>
      <c r="D3725" s="5">
        <v>63.0</v>
      </c>
      <c r="E3725" s="5">
        <v>6.0</v>
      </c>
    </row>
    <row r="3726">
      <c r="A3726" s="5">
        <v>247409.0</v>
      </c>
      <c r="B3726" s="4" t="s">
        <v>4383</v>
      </c>
      <c r="C3726" s="5">
        <v>2023.0</v>
      </c>
      <c r="D3726" s="5">
        <v>73.0</v>
      </c>
      <c r="E3726" s="5">
        <v>3.0</v>
      </c>
    </row>
    <row r="3727">
      <c r="A3727" s="5">
        <v>247603.0</v>
      </c>
      <c r="B3727" s="4" t="s">
        <v>4384</v>
      </c>
      <c r="C3727" s="5">
        <v>2023.0</v>
      </c>
      <c r="D3727" s="5">
        <v>2220.0</v>
      </c>
      <c r="E3727" s="5">
        <v>101.0</v>
      </c>
    </row>
    <row r="3728">
      <c r="A3728" s="5">
        <v>247649.0</v>
      </c>
      <c r="B3728" s="4" t="s">
        <v>241</v>
      </c>
      <c r="C3728" s="5">
        <v>2023.0</v>
      </c>
      <c r="D3728" s="5">
        <v>650.0</v>
      </c>
      <c r="E3728" s="5">
        <v>62.0</v>
      </c>
    </row>
    <row r="3729">
      <c r="A3729" s="5">
        <v>247737.0</v>
      </c>
      <c r="B3729" s="4" t="s">
        <v>4385</v>
      </c>
      <c r="C3729" s="5">
        <v>2023.0</v>
      </c>
      <c r="D3729" s="4"/>
      <c r="E3729" s="5">
        <v>0.0</v>
      </c>
    </row>
    <row r="3730">
      <c r="A3730" s="5">
        <v>247773.0</v>
      </c>
      <c r="B3730" s="4" t="s">
        <v>4386</v>
      </c>
      <c r="C3730" s="5">
        <v>2023.0</v>
      </c>
      <c r="D3730" s="5">
        <v>71.0</v>
      </c>
      <c r="E3730" s="5">
        <v>6.0</v>
      </c>
    </row>
    <row r="3731">
      <c r="A3731" s="5">
        <v>247834.0</v>
      </c>
      <c r="B3731" s="4" t="s">
        <v>4387</v>
      </c>
      <c r="C3731" s="5">
        <v>2023.0</v>
      </c>
      <c r="D3731" s="5">
        <v>37772.0</v>
      </c>
      <c r="E3731" s="5">
        <v>1041.0</v>
      </c>
    </row>
    <row r="3732">
      <c r="A3732" s="5">
        <v>247940.0</v>
      </c>
      <c r="B3732" s="4" t="s">
        <v>4388</v>
      </c>
      <c r="C3732" s="5">
        <v>2023.0</v>
      </c>
      <c r="D3732" s="5">
        <v>4694.0</v>
      </c>
      <c r="E3732" s="5">
        <v>117.0</v>
      </c>
    </row>
    <row r="3733">
      <c r="A3733" s="5">
        <v>248192.0</v>
      </c>
      <c r="B3733" s="4" t="s">
        <v>4389</v>
      </c>
      <c r="C3733" s="5">
        <v>2023.0</v>
      </c>
      <c r="D3733" s="5">
        <v>25.0</v>
      </c>
      <c r="E3733" s="5">
        <v>2.0</v>
      </c>
    </row>
    <row r="3734">
      <c r="A3734" s="5">
        <v>248527.0</v>
      </c>
      <c r="B3734" s="4" t="s">
        <v>4390</v>
      </c>
      <c r="C3734" s="5">
        <v>2023.0</v>
      </c>
      <c r="D3734" s="5">
        <v>94.0</v>
      </c>
      <c r="E3734" s="5">
        <v>4.0</v>
      </c>
    </row>
    <row r="3735">
      <c r="A3735" s="5">
        <v>248606.0</v>
      </c>
      <c r="B3735" s="4" t="s">
        <v>4391</v>
      </c>
      <c r="C3735" s="5">
        <v>2023.0</v>
      </c>
      <c r="D3735" s="5">
        <v>1242.0</v>
      </c>
      <c r="E3735" s="5">
        <v>58.0</v>
      </c>
    </row>
    <row r="3736">
      <c r="A3736" s="5">
        <v>248624.0</v>
      </c>
      <c r="B3736" s="4" t="s">
        <v>4392</v>
      </c>
      <c r="C3736" s="5">
        <v>2023.0</v>
      </c>
      <c r="D3736" s="5">
        <v>69.0</v>
      </c>
      <c r="E3736" s="5">
        <v>12.0</v>
      </c>
    </row>
    <row r="3737">
      <c r="A3737" s="5">
        <v>248633.0</v>
      </c>
      <c r="B3737" s="4" t="s">
        <v>4393</v>
      </c>
      <c r="C3737" s="5">
        <v>2023.0</v>
      </c>
      <c r="D3737" s="5">
        <v>51.0</v>
      </c>
      <c r="E3737" s="5">
        <v>4.0</v>
      </c>
    </row>
    <row r="3738">
      <c r="A3738" s="5">
        <v>248660.0</v>
      </c>
      <c r="B3738" s="4" t="s">
        <v>4394</v>
      </c>
      <c r="C3738" s="5">
        <v>2023.0</v>
      </c>
      <c r="D3738" s="5">
        <v>113.0</v>
      </c>
      <c r="E3738" s="5">
        <v>8.0</v>
      </c>
    </row>
    <row r="3739">
      <c r="A3739" s="5">
        <v>248703.0</v>
      </c>
      <c r="B3739" s="4" t="s">
        <v>4395</v>
      </c>
      <c r="C3739" s="5">
        <v>2023.0</v>
      </c>
      <c r="D3739" s="5">
        <v>265.0</v>
      </c>
      <c r="E3739" s="5">
        <v>14.0</v>
      </c>
    </row>
    <row r="3740">
      <c r="A3740" s="5">
        <v>248925.0</v>
      </c>
      <c r="B3740" s="4" t="s">
        <v>4396</v>
      </c>
      <c r="C3740" s="5">
        <v>2023.0</v>
      </c>
      <c r="D3740" s="5">
        <v>1171.0</v>
      </c>
      <c r="E3740" s="5">
        <v>55.0</v>
      </c>
    </row>
    <row r="3741">
      <c r="A3741" s="5">
        <v>248934.0</v>
      </c>
      <c r="B3741" s="4" t="s">
        <v>4397</v>
      </c>
      <c r="C3741" s="5">
        <v>2023.0</v>
      </c>
      <c r="D3741" s="5">
        <v>11745.0</v>
      </c>
      <c r="E3741" s="5">
        <v>645.0</v>
      </c>
    </row>
    <row r="3742">
      <c r="A3742" s="5">
        <v>249061.0</v>
      </c>
      <c r="B3742" s="4" t="s">
        <v>4398</v>
      </c>
      <c r="C3742" s="5">
        <v>2023.0</v>
      </c>
      <c r="D3742" s="5">
        <v>57.0</v>
      </c>
      <c r="E3742" s="5">
        <v>2.0</v>
      </c>
    </row>
    <row r="3743">
      <c r="A3743" s="5">
        <v>249238.0</v>
      </c>
      <c r="B3743" s="4" t="s">
        <v>4399</v>
      </c>
      <c r="C3743" s="5">
        <v>2023.0</v>
      </c>
      <c r="D3743" s="5">
        <v>314.0</v>
      </c>
      <c r="E3743" s="5">
        <v>13.0</v>
      </c>
    </row>
    <row r="3744">
      <c r="A3744" s="5">
        <v>249609.0</v>
      </c>
      <c r="B3744" s="4" t="s">
        <v>4400</v>
      </c>
      <c r="C3744" s="5">
        <v>2023.0</v>
      </c>
      <c r="D3744" s="5">
        <v>159.0</v>
      </c>
      <c r="E3744" s="5">
        <v>9.0</v>
      </c>
    </row>
    <row r="3745">
      <c r="A3745" s="5">
        <v>250027.0</v>
      </c>
      <c r="B3745" s="4" t="s">
        <v>4401</v>
      </c>
      <c r="C3745" s="5">
        <v>2023.0</v>
      </c>
      <c r="D3745" s="5">
        <v>397.0</v>
      </c>
      <c r="E3745" s="5">
        <v>43.0</v>
      </c>
    </row>
    <row r="3746">
      <c r="A3746" s="5">
        <v>250285.0</v>
      </c>
      <c r="B3746" s="4" t="s">
        <v>4402</v>
      </c>
      <c r="C3746" s="5">
        <v>2023.0</v>
      </c>
      <c r="D3746" s="5">
        <v>339.0</v>
      </c>
      <c r="E3746" s="5">
        <v>16.0</v>
      </c>
    </row>
    <row r="3747">
      <c r="A3747" s="5">
        <v>250744.0</v>
      </c>
      <c r="B3747" s="4" t="s">
        <v>4403</v>
      </c>
      <c r="C3747" s="5">
        <v>2023.0</v>
      </c>
      <c r="D3747" s="5">
        <v>443.0</v>
      </c>
      <c r="E3747" s="5">
        <v>35.0</v>
      </c>
    </row>
    <row r="3748">
      <c r="A3748" s="5">
        <v>250902.0</v>
      </c>
      <c r="B3748" s="4" t="s">
        <v>4404</v>
      </c>
      <c r="C3748" s="5">
        <v>2023.0</v>
      </c>
      <c r="D3748" s="5">
        <v>89.0</v>
      </c>
      <c r="E3748" s="5">
        <v>4.0</v>
      </c>
    </row>
    <row r="3749">
      <c r="A3749" s="5">
        <v>250993.0</v>
      </c>
      <c r="B3749" s="4" t="s">
        <v>4405</v>
      </c>
      <c r="C3749" s="5">
        <v>2023.0</v>
      </c>
      <c r="D3749" s="5">
        <v>518.0</v>
      </c>
      <c r="E3749" s="5">
        <v>26.0</v>
      </c>
    </row>
    <row r="3750">
      <c r="A3750" s="5">
        <v>251260.0</v>
      </c>
      <c r="B3750" s="4" t="s">
        <v>4406</v>
      </c>
      <c r="C3750" s="5">
        <v>2023.0</v>
      </c>
      <c r="D3750" s="5">
        <v>4673.0</v>
      </c>
      <c r="E3750" s="5">
        <v>153.0</v>
      </c>
    </row>
    <row r="3751">
      <c r="A3751" s="5">
        <v>251312.0</v>
      </c>
      <c r="B3751" s="4" t="s">
        <v>4407</v>
      </c>
      <c r="C3751" s="5">
        <v>2023.0</v>
      </c>
      <c r="D3751" s="5">
        <v>509.0</v>
      </c>
      <c r="E3751" s="5">
        <v>27.0</v>
      </c>
    </row>
    <row r="3752">
      <c r="A3752" s="5">
        <v>260336.0</v>
      </c>
      <c r="B3752" s="4" t="s">
        <v>4408</v>
      </c>
      <c r="C3752" s="5">
        <v>2023.0</v>
      </c>
      <c r="D3752" s="5">
        <v>17.0</v>
      </c>
      <c r="E3752" s="5">
        <v>3.0</v>
      </c>
    </row>
    <row r="3753">
      <c r="A3753" s="5">
        <v>260363.0</v>
      </c>
      <c r="B3753" s="4" t="s">
        <v>4409</v>
      </c>
      <c r="C3753" s="5">
        <v>2023.0</v>
      </c>
      <c r="D3753" s="5">
        <v>19.0</v>
      </c>
      <c r="E3753" s="5">
        <v>1.0</v>
      </c>
    </row>
    <row r="3754">
      <c r="A3754" s="5">
        <v>260372.0</v>
      </c>
      <c r="B3754" s="4" t="s">
        <v>4410</v>
      </c>
      <c r="C3754" s="5">
        <v>2023.0</v>
      </c>
      <c r="D3754" s="5">
        <v>234.0</v>
      </c>
      <c r="E3754" s="5">
        <v>22.0</v>
      </c>
    </row>
    <row r="3755">
      <c r="A3755" s="5">
        <v>260664.0</v>
      </c>
      <c r="B3755" s="4" t="s">
        <v>4411</v>
      </c>
      <c r="C3755" s="5">
        <v>2023.0</v>
      </c>
      <c r="D3755" s="5">
        <v>222.0</v>
      </c>
      <c r="E3755" s="5">
        <v>18.0</v>
      </c>
    </row>
    <row r="3756">
      <c r="A3756" s="5">
        <v>260691.0</v>
      </c>
      <c r="B3756" s="4" t="s">
        <v>4412</v>
      </c>
      <c r="C3756" s="5">
        <v>2023.0</v>
      </c>
      <c r="D3756" s="5">
        <v>721.0</v>
      </c>
      <c r="E3756" s="5">
        <v>41.0</v>
      </c>
    </row>
    <row r="3757">
      <c r="A3757" s="5">
        <v>260789.0</v>
      </c>
      <c r="B3757" s="4" t="s">
        <v>4413</v>
      </c>
      <c r="C3757" s="5">
        <v>2023.0</v>
      </c>
      <c r="D3757" s="5">
        <v>598.0</v>
      </c>
      <c r="E3757" s="5">
        <v>30.0</v>
      </c>
    </row>
    <row r="3758">
      <c r="A3758" s="5">
        <v>260813.0</v>
      </c>
      <c r="B3758" s="4" t="s">
        <v>4414</v>
      </c>
      <c r="C3758" s="5">
        <v>2023.0</v>
      </c>
      <c r="D3758" s="5">
        <v>215.0</v>
      </c>
      <c r="E3758" s="5">
        <v>22.0</v>
      </c>
    </row>
    <row r="3759">
      <c r="A3759" s="5">
        <v>260929.0</v>
      </c>
      <c r="B3759" s="4" t="s">
        <v>4415</v>
      </c>
      <c r="C3759" s="5">
        <v>2023.0</v>
      </c>
      <c r="D3759" s="5">
        <v>179.0</v>
      </c>
      <c r="E3759" s="5">
        <v>12.0</v>
      </c>
    </row>
    <row r="3760">
      <c r="A3760" s="5">
        <v>260965.0</v>
      </c>
      <c r="B3760" s="4" t="s">
        <v>4416</v>
      </c>
      <c r="C3760" s="5">
        <v>2023.0</v>
      </c>
      <c r="D3760" s="5">
        <v>101.0</v>
      </c>
      <c r="E3760" s="5">
        <v>5.0</v>
      </c>
    </row>
    <row r="3761">
      <c r="A3761" s="5">
        <v>260992.0</v>
      </c>
      <c r="B3761" s="4" t="s">
        <v>2085</v>
      </c>
      <c r="C3761" s="5">
        <v>2023.0</v>
      </c>
      <c r="D3761" s="5">
        <v>464.0</v>
      </c>
      <c r="E3761" s="5">
        <v>17.0</v>
      </c>
    </row>
    <row r="3762">
      <c r="A3762" s="5">
        <v>261436.0</v>
      </c>
      <c r="B3762" s="4" t="s">
        <v>4417</v>
      </c>
      <c r="C3762" s="5">
        <v>2023.0</v>
      </c>
      <c r="D3762" s="5">
        <v>822.0</v>
      </c>
      <c r="E3762" s="5">
        <v>50.0</v>
      </c>
    </row>
    <row r="3763">
      <c r="A3763" s="5">
        <v>261676.0</v>
      </c>
      <c r="B3763" s="4" t="s">
        <v>4418</v>
      </c>
      <c r="C3763" s="5">
        <v>2023.0</v>
      </c>
      <c r="D3763" s="5">
        <v>26.0</v>
      </c>
      <c r="E3763" s="5">
        <v>1.0</v>
      </c>
    </row>
    <row r="3764">
      <c r="A3764" s="5">
        <v>261685.0</v>
      </c>
      <c r="B3764" s="4" t="s">
        <v>4419</v>
      </c>
      <c r="C3764" s="5">
        <v>2023.0</v>
      </c>
      <c r="D3764" s="5">
        <v>33.0</v>
      </c>
      <c r="E3764" s="5">
        <v>2.0</v>
      </c>
    </row>
    <row r="3765">
      <c r="A3765" s="5">
        <v>261719.0</v>
      </c>
      <c r="B3765" s="4" t="s">
        <v>4420</v>
      </c>
      <c r="C3765" s="5">
        <v>2023.0</v>
      </c>
      <c r="D3765" s="5">
        <v>205.0</v>
      </c>
      <c r="E3765" s="5">
        <v>13.0</v>
      </c>
    </row>
    <row r="3766">
      <c r="A3766" s="5">
        <v>261773.0</v>
      </c>
      <c r="B3766" s="4" t="s">
        <v>4421</v>
      </c>
      <c r="C3766" s="5">
        <v>2023.0</v>
      </c>
      <c r="D3766" s="5">
        <v>35.0</v>
      </c>
      <c r="E3766" s="5">
        <v>15.0</v>
      </c>
    </row>
    <row r="3767">
      <c r="A3767" s="5">
        <v>261861.0</v>
      </c>
      <c r="B3767" s="4" t="s">
        <v>4422</v>
      </c>
      <c r="C3767" s="5">
        <v>2023.0</v>
      </c>
      <c r="D3767" s="4"/>
      <c r="E3767" s="4"/>
    </row>
    <row r="3768">
      <c r="A3768" s="5">
        <v>262031.0</v>
      </c>
      <c r="B3768" s="4" t="s">
        <v>4423</v>
      </c>
      <c r="C3768" s="5">
        <v>2023.0</v>
      </c>
      <c r="D3768" s="5">
        <v>5902.0</v>
      </c>
      <c r="E3768" s="5">
        <v>179.0</v>
      </c>
    </row>
    <row r="3769">
      <c r="A3769" s="5">
        <v>262086.0</v>
      </c>
      <c r="B3769" s="4" t="s">
        <v>4424</v>
      </c>
      <c r="C3769" s="5">
        <v>2023.0</v>
      </c>
      <c r="D3769" s="5">
        <v>9069.0</v>
      </c>
      <c r="E3769" s="5">
        <v>311.0</v>
      </c>
    </row>
    <row r="3770">
      <c r="A3770" s="5">
        <v>262129.0</v>
      </c>
      <c r="B3770" s="4" t="s">
        <v>4425</v>
      </c>
      <c r="C3770" s="5">
        <v>2023.0</v>
      </c>
      <c r="D3770" s="5">
        <v>732.0</v>
      </c>
      <c r="E3770" s="5">
        <v>107.0</v>
      </c>
    </row>
    <row r="3771">
      <c r="A3771" s="5">
        <v>262165.0</v>
      </c>
      <c r="B3771" s="4" t="s">
        <v>4426</v>
      </c>
      <c r="C3771" s="5">
        <v>2023.0</v>
      </c>
      <c r="D3771" s="5">
        <v>47.0</v>
      </c>
      <c r="E3771" s="4"/>
    </row>
    <row r="3772">
      <c r="A3772" s="5">
        <v>262341.0</v>
      </c>
      <c r="B3772" s="4" t="s">
        <v>4427</v>
      </c>
      <c r="C3772" s="5">
        <v>2023.0</v>
      </c>
      <c r="D3772" s="5">
        <v>637.0</v>
      </c>
      <c r="E3772" s="5">
        <v>30.0</v>
      </c>
    </row>
    <row r="3773">
      <c r="A3773" s="5">
        <v>262369.0</v>
      </c>
      <c r="B3773" s="4" t="s">
        <v>4428</v>
      </c>
      <c r="C3773" s="5">
        <v>2023.0</v>
      </c>
      <c r="D3773" s="5">
        <v>71.0</v>
      </c>
      <c r="E3773" s="5">
        <v>3.0</v>
      </c>
    </row>
    <row r="3774">
      <c r="A3774" s="5">
        <v>262457.0</v>
      </c>
      <c r="B3774" s="4" t="s">
        <v>4429</v>
      </c>
      <c r="C3774" s="5">
        <v>2023.0</v>
      </c>
      <c r="D3774" s="5">
        <v>481.0</v>
      </c>
      <c r="E3774" s="5">
        <v>18.0</v>
      </c>
    </row>
    <row r="3775">
      <c r="A3775" s="5">
        <v>262466.0</v>
      </c>
      <c r="B3775" s="4" t="s">
        <v>4430</v>
      </c>
      <c r="C3775" s="5">
        <v>2023.0</v>
      </c>
      <c r="D3775" s="5">
        <v>24.0</v>
      </c>
      <c r="E3775" s="5">
        <v>9.0</v>
      </c>
    </row>
    <row r="3776">
      <c r="A3776" s="5">
        <v>362700.0</v>
      </c>
      <c r="B3776" s="4" t="s">
        <v>4431</v>
      </c>
      <c r="C3776" s="5">
        <v>2023.0</v>
      </c>
      <c r="D3776" s="5">
        <v>246.0</v>
      </c>
      <c r="E3776" s="5">
        <v>15.0</v>
      </c>
    </row>
    <row r="3777">
      <c r="A3777" s="5">
        <v>362782.0</v>
      </c>
      <c r="B3777" s="4" t="s">
        <v>4432</v>
      </c>
      <c r="C3777" s="5">
        <v>2023.0</v>
      </c>
      <c r="D3777" s="4"/>
      <c r="E3777" s="4"/>
    </row>
    <row r="3778">
      <c r="A3778" s="5">
        <v>363013.0</v>
      </c>
      <c r="B3778" s="4" t="s">
        <v>4433</v>
      </c>
      <c r="C3778" s="5">
        <v>2023.0</v>
      </c>
      <c r="D3778" s="5">
        <v>28.0</v>
      </c>
      <c r="E3778" s="5">
        <v>1.0</v>
      </c>
    </row>
    <row r="3779">
      <c r="A3779" s="5">
        <v>363147.0</v>
      </c>
      <c r="B3779" s="4" t="s">
        <v>4434</v>
      </c>
      <c r="C3779" s="5">
        <v>2023.0</v>
      </c>
      <c r="D3779" s="5">
        <v>410.0</v>
      </c>
      <c r="E3779" s="5">
        <v>13.0</v>
      </c>
    </row>
    <row r="3780">
      <c r="A3780" s="5">
        <v>363165.0</v>
      </c>
      <c r="B3780" s="4" t="s">
        <v>4435</v>
      </c>
      <c r="C3780" s="5">
        <v>2023.0</v>
      </c>
      <c r="D3780" s="5">
        <v>1337.0</v>
      </c>
      <c r="E3780" s="5">
        <v>146.0</v>
      </c>
    </row>
    <row r="3781">
      <c r="A3781" s="5">
        <v>363633.0</v>
      </c>
      <c r="B3781" s="4" t="s">
        <v>4436</v>
      </c>
      <c r="C3781" s="5">
        <v>2023.0</v>
      </c>
      <c r="D3781" s="5">
        <v>757.0</v>
      </c>
      <c r="E3781" s="5">
        <v>37.0</v>
      </c>
    </row>
    <row r="3782">
      <c r="A3782" s="5">
        <v>363679.0</v>
      </c>
      <c r="B3782" s="4" t="s">
        <v>4437</v>
      </c>
      <c r="C3782" s="5">
        <v>2023.0</v>
      </c>
      <c r="D3782" s="5">
        <v>244.0</v>
      </c>
      <c r="E3782" s="5">
        <v>12.0</v>
      </c>
    </row>
    <row r="3783">
      <c r="A3783" s="5">
        <v>363712.0</v>
      </c>
      <c r="B3783" s="4" t="s">
        <v>4438</v>
      </c>
      <c r="C3783" s="5">
        <v>2023.0</v>
      </c>
      <c r="D3783" s="5">
        <v>77.0</v>
      </c>
      <c r="E3783" s="5">
        <v>11.0</v>
      </c>
    </row>
    <row r="3784">
      <c r="A3784" s="5">
        <v>363882.0</v>
      </c>
      <c r="B3784" s="4" t="s">
        <v>4439</v>
      </c>
      <c r="C3784" s="5">
        <v>2023.0</v>
      </c>
      <c r="D3784" s="5">
        <v>81.0</v>
      </c>
      <c r="E3784" s="5">
        <v>4.0</v>
      </c>
    </row>
    <row r="3785">
      <c r="A3785" s="5">
        <v>363907.0</v>
      </c>
      <c r="B3785" s="4" t="s">
        <v>4440</v>
      </c>
      <c r="C3785" s="5">
        <v>2023.0</v>
      </c>
      <c r="D3785" s="5">
        <v>607.0</v>
      </c>
      <c r="E3785" s="5">
        <v>31.0</v>
      </c>
    </row>
    <row r="3786">
      <c r="A3786" s="5">
        <v>363916.0</v>
      </c>
      <c r="B3786" s="4" t="s">
        <v>4441</v>
      </c>
      <c r="C3786" s="5">
        <v>2023.0</v>
      </c>
      <c r="D3786" s="5">
        <v>215.0</v>
      </c>
      <c r="E3786" s="5">
        <v>8.0</v>
      </c>
    </row>
    <row r="3787">
      <c r="A3787" s="5">
        <v>363934.0</v>
      </c>
      <c r="B3787" s="4" t="s">
        <v>4442</v>
      </c>
      <c r="C3787" s="5">
        <v>2023.0</v>
      </c>
      <c r="D3787" s="5">
        <v>960.0</v>
      </c>
      <c r="E3787" s="5">
        <v>44.0</v>
      </c>
    </row>
    <row r="3788">
      <c r="A3788" s="5">
        <v>364016.0</v>
      </c>
      <c r="B3788" s="4" t="s">
        <v>4443</v>
      </c>
      <c r="C3788" s="5">
        <v>2023.0</v>
      </c>
      <c r="D3788" s="5">
        <v>5880.0</v>
      </c>
      <c r="E3788" s="5">
        <v>230.0</v>
      </c>
    </row>
    <row r="3789">
      <c r="A3789" s="5">
        <v>364025.0</v>
      </c>
      <c r="B3789" s="4" t="s">
        <v>4444</v>
      </c>
      <c r="C3789" s="5">
        <v>2023.0</v>
      </c>
      <c r="D3789" s="5">
        <v>14725.0</v>
      </c>
      <c r="E3789" s="5">
        <v>285.0</v>
      </c>
    </row>
    <row r="3790">
      <c r="A3790" s="5">
        <v>364548.0</v>
      </c>
      <c r="B3790" s="4" t="s">
        <v>4445</v>
      </c>
      <c r="C3790" s="5">
        <v>2023.0</v>
      </c>
      <c r="D3790" s="5">
        <v>152.0</v>
      </c>
      <c r="E3790" s="5">
        <v>110.0</v>
      </c>
    </row>
    <row r="3791">
      <c r="A3791" s="5">
        <v>364575.0</v>
      </c>
      <c r="B3791" s="4" t="s">
        <v>4446</v>
      </c>
      <c r="C3791" s="5">
        <v>2023.0</v>
      </c>
      <c r="D3791" s="5">
        <v>11.0</v>
      </c>
      <c r="E3791" s="5">
        <v>20.0</v>
      </c>
    </row>
    <row r="3792">
      <c r="A3792" s="5">
        <v>364627.0</v>
      </c>
      <c r="B3792" s="4" t="s">
        <v>4447</v>
      </c>
      <c r="C3792" s="5">
        <v>2023.0</v>
      </c>
      <c r="D3792" s="5">
        <v>410.0</v>
      </c>
      <c r="E3792" s="5">
        <v>36.0</v>
      </c>
    </row>
    <row r="3793">
      <c r="A3793" s="5">
        <v>364636.0</v>
      </c>
      <c r="B3793" s="4" t="s">
        <v>4448</v>
      </c>
      <c r="C3793" s="5">
        <v>2023.0</v>
      </c>
      <c r="D3793" s="5">
        <v>217.0</v>
      </c>
      <c r="E3793" s="5">
        <v>8.0</v>
      </c>
    </row>
    <row r="3794">
      <c r="A3794" s="5">
        <v>364760.0</v>
      </c>
      <c r="B3794" s="4" t="s">
        <v>4449</v>
      </c>
      <c r="C3794" s="5">
        <v>2023.0</v>
      </c>
      <c r="D3794" s="5">
        <v>45.0</v>
      </c>
      <c r="E3794" s="5">
        <v>3.0</v>
      </c>
    </row>
    <row r="3795">
      <c r="A3795" s="5">
        <v>364946.0</v>
      </c>
      <c r="B3795" s="4" t="s">
        <v>4450</v>
      </c>
      <c r="C3795" s="5">
        <v>2023.0</v>
      </c>
      <c r="D3795" s="5">
        <v>352.0</v>
      </c>
      <c r="E3795" s="5">
        <v>47.0</v>
      </c>
    </row>
    <row r="3796">
      <c r="A3796" s="5">
        <v>364964.0</v>
      </c>
      <c r="B3796" s="4" t="s">
        <v>4451</v>
      </c>
      <c r="C3796" s="5">
        <v>2023.0</v>
      </c>
      <c r="D3796" s="5">
        <v>21.0</v>
      </c>
      <c r="E3796" s="5">
        <v>3.0</v>
      </c>
    </row>
    <row r="3797">
      <c r="A3797" s="5">
        <v>365091.0</v>
      </c>
      <c r="B3797" s="4" t="s">
        <v>4452</v>
      </c>
      <c r="C3797" s="5">
        <v>2023.0</v>
      </c>
      <c r="D3797" s="5">
        <v>260.0</v>
      </c>
      <c r="E3797" s="5">
        <v>10.0</v>
      </c>
    </row>
    <row r="3798">
      <c r="A3798" s="5">
        <v>365125.0</v>
      </c>
      <c r="B3798" s="4" t="s">
        <v>4453</v>
      </c>
      <c r="C3798" s="5">
        <v>2023.0</v>
      </c>
      <c r="D3798" s="5">
        <v>173.0</v>
      </c>
      <c r="E3798" s="5">
        <v>8.0</v>
      </c>
    </row>
    <row r="3799">
      <c r="A3799" s="5">
        <v>365198.0</v>
      </c>
      <c r="B3799" s="4" t="s">
        <v>4454</v>
      </c>
      <c r="C3799" s="5">
        <v>2023.0</v>
      </c>
      <c r="D3799" s="5">
        <v>694.0</v>
      </c>
      <c r="E3799" s="5">
        <v>34.0</v>
      </c>
    </row>
    <row r="3800">
      <c r="A3800" s="5">
        <v>365213.0</v>
      </c>
      <c r="B3800" s="4" t="s">
        <v>4455</v>
      </c>
      <c r="C3800" s="5">
        <v>2023.0</v>
      </c>
      <c r="D3800" s="5">
        <v>432.0</v>
      </c>
      <c r="E3800" s="5">
        <v>36.0</v>
      </c>
    </row>
    <row r="3801">
      <c r="A3801" s="5">
        <v>365240.0</v>
      </c>
      <c r="B3801" s="4" t="s">
        <v>4456</v>
      </c>
      <c r="C3801" s="5">
        <v>2023.0</v>
      </c>
      <c r="D3801" s="5">
        <v>22.0</v>
      </c>
      <c r="E3801" s="5">
        <v>12.0</v>
      </c>
    </row>
    <row r="3802">
      <c r="A3802" s="5">
        <v>365374.0</v>
      </c>
      <c r="B3802" s="4" t="s">
        <v>4457</v>
      </c>
      <c r="C3802" s="5">
        <v>2023.0</v>
      </c>
      <c r="D3802" s="5">
        <v>2026.0</v>
      </c>
      <c r="E3802" s="5">
        <v>63.0</v>
      </c>
    </row>
    <row r="3803">
      <c r="A3803" s="5">
        <v>365383.0</v>
      </c>
      <c r="B3803" s="4" t="s">
        <v>4458</v>
      </c>
      <c r="C3803" s="5">
        <v>2023.0</v>
      </c>
      <c r="D3803" s="5">
        <v>102.0</v>
      </c>
      <c r="E3803" s="5">
        <v>7.0</v>
      </c>
    </row>
    <row r="3804">
      <c r="A3804" s="5">
        <v>365480.0</v>
      </c>
      <c r="B3804" s="4" t="s">
        <v>4459</v>
      </c>
      <c r="C3804" s="5">
        <v>2023.0</v>
      </c>
      <c r="D3804" s="5">
        <v>896.0</v>
      </c>
      <c r="E3804" s="5">
        <v>9.0</v>
      </c>
    </row>
    <row r="3805">
      <c r="A3805" s="5">
        <v>365505.0</v>
      </c>
      <c r="B3805" s="4" t="s">
        <v>4460</v>
      </c>
      <c r="C3805" s="5">
        <v>2023.0</v>
      </c>
      <c r="D3805" s="5">
        <v>21.0</v>
      </c>
      <c r="E3805" s="5">
        <v>27.0</v>
      </c>
    </row>
    <row r="3806">
      <c r="A3806" s="5">
        <v>365693.0</v>
      </c>
      <c r="B3806" s="4" t="s">
        <v>4461</v>
      </c>
      <c r="C3806" s="5">
        <v>2023.0</v>
      </c>
      <c r="D3806" s="5">
        <v>167.0</v>
      </c>
      <c r="E3806" s="5">
        <v>14.0</v>
      </c>
    </row>
    <row r="3807">
      <c r="A3807" s="5">
        <v>365763.0</v>
      </c>
      <c r="B3807" s="4" t="s">
        <v>4462</v>
      </c>
      <c r="C3807" s="5">
        <v>2023.0</v>
      </c>
      <c r="D3807" s="5">
        <v>32.0</v>
      </c>
      <c r="E3807" s="5">
        <v>2.0</v>
      </c>
    </row>
    <row r="3808">
      <c r="A3808" s="5">
        <v>365824.0</v>
      </c>
      <c r="B3808" s="4" t="s">
        <v>4463</v>
      </c>
      <c r="C3808" s="5">
        <v>2023.0</v>
      </c>
      <c r="D3808" s="5">
        <v>109.0</v>
      </c>
      <c r="E3808" s="5">
        <v>4.0</v>
      </c>
    </row>
    <row r="3809">
      <c r="A3809" s="5">
        <v>365833.0</v>
      </c>
      <c r="B3809" s="4" t="s">
        <v>4464</v>
      </c>
      <c r="C3809" s="5">
        <v>2023.0</v>
      </c>
      <c r="D3809" s="5">
        <v>112.0</v>
      </c>
      <c r="E3809" s="5">
        <v>5.0</v>
      </c>
    </row>
    <row r="3810">
      <c r="A3810" s="5">
        <v>366003.0</v>
      </c>
      <c r="B3810" s="4" t="s">
        <v>4465</v>
      </c>
      <c r="C3810" s="5">
        <v>2023.0</v>
      </c>
      <c r="D3810" s="5">
        <v>355.0</v>
      </c>
      <c r="E3810" s="5">
        <v>9.0</v>
      </c>
    </row>
    <row r="3811">
      <c r="A3811" s="5">
        <v>366155.0</v>
      </c>
      <c r="B3811" s="4" t="s">
        <v>4466</v>
      </c>
      <c r="C3811" s="5">
        <v>2023.0</v>
      </c>
      <c r="D3811" s="5">
        <v>37.0</v>
      </c>
      <c r="E3811" s="5">
        <v>2.0</v>
      </c>
    </row>
    <row r="3812">
      <c r="A3812" s="5">
        <v>366191.0</v>
      </c>
      <c r="B3812" s="4" t="s">
        <v>4467</v>
      </c>
      <c r="C3812" s="5">
        <v>2023.0</v>
      </c>
      <c r="D3812" s="5">
        <v>1230.0</v>
      </c>
      <c r="E3812" s="5">
        <v>31.0</v>
      </c>
    </row>
    <row r="3813">
      <c r="A3813" s="5">
        <v>366252.0</v>
      </c>
      <c r="B3813" s="4" t="s">
        <v>4468</v>
      </c>
      <c r="C3813" s="5">
        <v>2023.0</v>
      </c>
      <c r="D3813" s="5">
        <v>4307.0</v>
      </c>
      <c r="E3813" s="5">
        <v>331.0</v>
      </c>
    </row>
    <row r="3814">
      <c r="A3814" s="5">
        <v>366261.0</v>
      </c>
      <c r="B3814" s="4" t="s">
        <v>4469</v>
      </c>
      <c r="C3814" s="5">
        <v>2023.0</v>
      </c>
      <c r="D3814" s="5">
        <v>382.0</v>
      </c>
      <c r="E3814" s="5">
        <v>8.0</v>
      </c>
    </row>
    <row r="3815">
      <c r="A3815" s="5">
        <v>366270.0</v>
      </c>
      <c r="B3815" s="4" t="s">
        <v>4470</v>
      </c>
      <c r="C3815" s="5">
        <v>2023.0</v>
      </c>
      <c r="D3815" s="5">
        <v>288.0</v>
      </c>
      <c r="E3815" s="5">
        <v>23.0</v>
      </c>
    </row>
    <row r="3816">
      <c r="A3816" s="5">
        <v>366289.0</v>
      </c>
      <c r="B3816" s="4" t="s">
        <v>4471</v>
      </c>
      <c r="C3816" s="5">
        <v>2023.0</v>
      </c>
      <c r="D3816" s="5">
        <v>2.0</v>
      </c>
      <c r="E3816" s="5">
        <v>1.0</v>
      </c>
    </row>
    <row r="3817">
      <c r="A3817" s="5">
        <v>366340.0</v>
      </c>
      <c r="B3817" s="4" t="s">
        <v>4472</v>
      </c>
      <c r="C3817" s="5">
        <v>2023.0</v>
      </c>
      <c r="D3817" s="5">
        <v>261.0</v>
      </c>
      <c r="E3817" s="5">
        <v>16.0</v>
      </c>
    </row>
    <row r="3818">
      <c r="A3818" s="5">
        <v>366368.0</v>
      </c>
      <c r="B3818" s="4" t="s">
        <v>4473</v>
      </c>
      <c r="C3818" s="5">
        <v>2023.0</v>
      </c>
      <c r="D3818" s="5">
        <v>116.0</v>
      </c>
      <c r="E3818" s="5">
        <v>30.0</v>
      </c>
    </row>
    <row r="3819">
      <c r="A3819" s="5">
        <v>366395.0</v>
      </c>
      <c r="B3819" s="4" t="s">
        <v>4474</v>
      </c>
      <c r="C3819" s="5">
        <v>2023.0</v>
      </c>
      <c r="D3819" s="5">
        <v>20053.0</v>
      </c>
      <c r="E3819" s="5">
        <v>531.0</v>
      </c>
    </row>
    <row r="3820">
      <c r="A3820" s="5">
        <v>366401.0</v>
      </c>
      <c r="B3820" s="4" t="s">
        <v>4475</v>
      </c>
      <c r="C3820" s="5">
        <v>2023.0</v>
      </c>
      <c r="D3820" s="5">
        <v>7448.0</v>
      </c>
      <c r="E3820" s="5">
        <v>201.0</v>
      </c>
    </row>
    <row r="3821">
      <c r="A3821" s="5">
        <v>366438.0</v>
      </c>
      <c r="B3821" s="4" t="s">
        <v>4476</v>
      </c>
      <c r="C3821" s="5">
        <v>2023.0</v>
      </c>
      <c r="D3821" s="4"/>
      <c r="E3821" s="4"/>
    </row>
    <row r="3822">
      <c r="A3822" s="5">
        <v>366465.0</v>
      </c>
      <c r="B3822" s="4" t="s">
        <v>4477</v>
      </c>
      <c r="C3822" s="5">
        <v>2023.0</v>
      </c>
      <c r="D3822" s="5">
        <v>2264.0</v>
      </c>
      <c r="E3822" s="5">
        <v>89.0</v>
      </c>
    </row>
    <row r="3823">
      <c r="A3823" s="5">
        <v>366535.0</v>
      </c>
      <c r="B3823" s="4" t="s">
        <v>4478</v>
      </c>
      <c r="C3823" s="5">
        <v>2023.0</v>
      </c>
      <c r="D3823" s="5">
        <v>244.0</v>
      </c>
      <c r="E3823" s="5">
        <v>15.0</v>
      </c>
    </row>
    <row r="3824">
      <c r="A3824" s="5">
        <v>366553.0</v>
      </c>
      <c r="B3824" s="4" t="s">
        <v>4479</v>
      </c>
      <c r="C3824" s="5">
        <v>2023.0</v>
      </c>
      <c r="D3824" s="5">
        <v>532.0</v>
      </c>
      <c r="E3824" s="5">
        <v>27.0</v>
      </c>
    </row>
    <row r="3825">
      <c r="A3825" s="5">
        <v>366571.0</v>
      </c>
      <c r="B3825" s="4" t="s">
        <v>4480</v>
      </c>
      <c r="C3825" s="5">
        <v>2023.0</v>
      </c>
      <c r="D3825" s="5">
        <v>21.0</v>
      </c>
      <c r="E3825" s="5">
        <v>2.0</v>
      </c>
    </row>
    <row r="3826">
      <c r="A3826" s="5">
        <v>366605.0</v>
      </c>
      <c r="B3826" s="4" t="s">
        <v>4481</v>
      </c>
      <c r="C3826" s="5">
        <v>2023.0</v>
      </c>
      <c r="D3826" s="4"/>
      <c r="E3826" s="4"/>
    </row>
    <row r="3827">
      <c r="A3827" s="5">
        <v>366623.0</v>
      </c>
      <c r="B3827" s="4" t="s">
        <v>4482</v>
      </c>
      <c r="C3827" s="5">
        <v>2023.0</v>
      </c>
      <c r="D3827" s="5">
        <v>265.0</v>
      </c>
      <c r="E3827" s="5">
        <v>19.0</v>
      </c>
    </row>
    <row r="3828">
      <c r="A3828" s="5">
        <v>366632.0</v>
      </c>
      <c r="B3828" s="4" t="s">
        <v>4483</v>
      </c>
      <c r="C3828" s="5">
        <v>2023.0</v>
      </c>
      <c r="D3828" s="4"/>
      <c r="E3828" s="4"/>
    </row>
    <row r="3829">
      <c r="A3829" s="5">
        <v>366711.0</v>
      </c>
      <c r="B3829" s="4" t="s">
        <v>4484</v>
      </c>
      <c r="C3829" s="5">
        <v>2023.0</v>
      </c>
      <c r="D3829" s="5">
        <v>15431.0</v>
      </c>
      <c r="E3829" s="5">
        <v>567.0</v>
      </c>
    </row>
    <row r="3830">
      <c r="A3830" s="5">
        <v>367051.0</v>
      </c>
      <c r="B3830" s="4" t="s">
        <v>4485</v>
      </c>
      <c r="C3830" s="5">
        <v>2023.0</v>
      </c>
      <c r="D3830" s="5">
        <v>77.0</v>
      </c>
      <c r="E3830" s="5">
        <v>2.0</v>
      </c>
    </row>
    <row r="3831">
      <c r="A3831" s="5">
        <v>367088.0</v>
      </c>
      <c r="B3831" s="4" t="s">
        <v>4486</v>
      </c>
      <c r="C3831" s="5">
        <v>2023.0</v>
      </c>
      <c r="D3831" s="5">
        <v>123.0</v>
      </c>
      <c r="E3831" s="5">
        <v>5.0</v>
      </c>
    </row>
    <row r="3832">
      <c r="A3832" s="5">
        <v>367103.0</v>
      </c>
      <c r="B3832" s="4" t="s">
        <v>4487</v>
      </c>
      <c r="C3832" s="5">
        <v>2023.0</v>
      </c>
      <c r="D3832" s="5">
        <v>73.0</v>
      </c>
      <c r="E3832" s="5">
        <v>2.0</v>
      </c>
    </row>
    <row r="3833">
      <c r="A3833" s="5">
        <v>367112.0</v>
      </c>
      <c r="B3833" s="4" t="s">
        <v>4488</v>
      </c>
      <c r="C3833" s="5">
        <v>2023.0</v>
      </c>
      <c r="D3833" s="5">
        <v>111.0</v>
      </c>
      <c r="E3833" s="5">
        <v>13.0</v>
      </c>
    </row>
    <row r="3834">
      <c r="A3834" s="5">
        <v>367158.0</v>
      </c>
      <c r="B3834" s="4" t="s">
        <v>4489</v>
      </c>
      <c r="C3834" s="5">
        <v>2023.0</v>
      </c>
      <c r="D3834" s="5">
        <v>57.0</v>
      </c>
      <c r="E3834" s="5">
        <v>1.0</v>
      </c>
    </row>
    <row r="3835">
      <c r="A3835" s="5">
        <v>367334.0</v>
      </c>
      <c r="B3835" s="4" t="s">
        <v>4490</v>
      </c>
      <c r="C3835" s="5">
        <v>2023.0</v>
      </c>
      <c r="D3835" s="4"/>
      <c r="E3835" s="4"/>
    </row>
    <row r="3836">
      <c r="A3836" s="5">
        <v>367361.0</v>
      </c>
      <c r="B3836" s="4" t="s">
        <v>4491</v>
      </c>
      <c r="C3836" s="5">
        <v>2023.0</v>
      </c>
      <c r="D3836" s="5">
        <v>71.0</v>
      </c>
      <c r="E3836" s="5">
        <v>2.0</v>
      </c>
    </row>
    <row r="3837">
      <c r="A3837" s="5">
        <v>367431.0</v>
      </c>
      <c r="B3837" s="4" t="s">
        <v>4492</v>
      </c>
      <c r="C3837" s="5">
        <v>2023.0</v>
      </c>
      <c r="D3837" s="5">
        <v>30.0</v>
      </c>
      <c r="E3837" s="5">
        <v>2.0</v>
      </c>
    </row>
    <row r="3838">
      <c r="A3838" s="5">
        <v>367459.0</v>
      </c>
      <c r="B3838" s="4" t="s">
        <v>4493</v>
      </c>
      <c r="C3838" s="5">
        <v>2023.0</v>
      </c>
      <c r="D3838" s="5">
        <v>7839.0</v>
      </c>
      <c r="E3838" s="5">
        <v>300.0</v>
      </c>
    </row>
    <row r="3839">
      <c r="A3839" s="5">
        <v>367875.0</v>
      </c>
      <c r="B3839" s="4" t="s">
        <v>4494</v>
      </c>
      <c r="C3839" s="5">
        <v>2023.0</v>
      </c>
      <c r="D3839" s="5">
        <v>2203.0</v>
      </c>
      <c r="E3839" s="5">
        <v>31.0</v>
      </c>
    </row>
    <row r="3840">
      <c r="A3840" s="5">
        <v>367884.0</v>
      </c>
      <c r="B3840" s="4" t="s">
        <v>4495</v>
      </c>
      <c r="C3840" s="5">
        <v>2023.0</v>
      </c>
      <c r="D3840" s="5">
        <v>232.0</v>
      </c>
      <c r="E3840" s="5">
        <v>55.0</v>
      </c>
    </row>
    <row r="3841">
      <c r="A3841" s="5">
        <v>367954.0</v>
      </c>
      <c r="B3841" s="4" t="s">
        <v>4496</v>
      </c>
      <c r="C3841" s="5">
        <v>2023.0</v>
      </c>
      <c r="D3841" s="5">
        <v>4748.0</v>
      </c>
      <c r="E3841" s="5">
        <v>397.0</v>
      </c>
    </row>
    <row r="3842">
      <c r="A3842" s="5">
        <v>367972.0</v>
      </c>
      <c r="B3842" s="4" t="s">
        <v>4497</v>
      </c>
      <c r="C3842" s="5">
        <v>2023.0</v>
      </c>
      <c r="D3842" s="5">
        <v>115.0</v>
      </c>
      <c r="E3842" s="5">
        <v>8.0</v>
      </c>
    </row>
    <row r="3843">
      <c r="A3843" s="5">
        <v>367981.0</v>
      </c>
      <c r="B3843" s="4" t="s">
        <v>1893</v>
      </c>
      <c r="C3843" s="5">
        <v>2023.0</v>
      </c>
      <c r="D3843" s="5">
        <v>80.0</v>
      </c>
      <c r="E3843" s="5">
        <v>2.0</v>
      </c>
    </row>
    <row r="3844">
      <c r="A3844" s="5">
        <v>368230.0</v>
      </c>
      <c r="B3844" s="4" t="s">
        <v>4498</v>
      </c>
      <c r="C3844" s="5">
        <v>2023.0</v>
      </c>
      <c r="D3844" s="5">
        <v>117.0</v>
      </c>
      <c r="E3844" s="5">
        <v>6.0</v>
      </c>
    </row>
    <row r="3845">
      <c r="A3845" s="5">
        <v>368364.0</v>
      </c>
      <c r="B3845" s="4" t="s">
        <v>4499</v>
      </c>
      <c r="C3845" s="5">
        <v>2023.0</v>
      </c>
      <c r="D3845" s="5">
        <v>309.0</v>
      </c>
      <c r="E3845" s="5">
        <v>22.0</v>
      </c>
    </row>
    <row r="3846">
      <c r="A3846" s="5">
        <v>368407.0</v>
      </c>
      <c r="B3846" s="4" t="s">
        <v>4500</v>
      </c>
      <c r="C3846" s="5">
        <v>2023.0</v>
      </c>
      <c r="D3846" s="5">
        <v>39.0</v>
      </c>
      <c r="E3846" s="5">
        <v>3.0</v>
      </c>
    </row>
    <row r="3847">
      <c r="A3847" s="5">
        <v>368443.0</v>
      </c>
      <c r="B3847" s="4" t="s">
        <v>4501</v>
      </c>
      <c r="C3847" s="5">
        <v>2023.0</v>
      </c>
      <c r="D3847" s="4"/>
      <c r="E3847" s="4"/>
    </row>
    <row r="3848">
      <c r="A3848" s="5">
        <v>368452.0</v>
      </c>
      <c r="B3848" s="4" t="s">
        <v>4502</v>
      </c>
      <c r="C3848" s="5">
        <v>2023.0</v>
      </c>
      <c r="D3848" s="5">
        <v>278.0</v>
      </c>
      <c r="E3848" s="5">
        <v>17.0</v>
      </c>
    </row>
    <row r="3849">
      <c r="A3849" s="5">
        <v>368540.0</v>
      </c>
      <c r="B3849" s="4" t="s">
        <v>4503</v>
      </c>
      <c r="C3849" s="5">
        <v>2023.0</v>
      </c>
      <c r="D3849" s="4"/>
      <c r="E3849" s="4"/>
    </row>
    <row r="3850">
      <c r="A3850" s="5">
        <v>368629.0</v>
      </c>
      <c r="B3850" s="4" t="s">
        <v>4504</v>
      </c>
      <c r="C3850" s="5">
        <v>2023.0</v>
      </c>
      <c r="D3850" s="5">
        <v>450.0</v>
      </c>
      <c r="E3850" s="5">
        <v>30.0</v>
      </c>
    </row>
    <row r="3851">
      <c r="A3851" s="5">
        <v>368647.0</v>
      </c>
      <c r="B3851" s="4" t="s">
        <v>4505</v>
      </c>
      <c r="C3851" s="5">
        <v>2023.0</v>
      </c>
      <c r="D3851" s="5">
        <v>14.0</v>
      </c>
      <c r="E3851" s="5">
        <v>3.0</v>
      </c>
    </row>
    <row r="3852">
      <c r="A3852" s="5">
        <v>368771.0</v>
      </c>
      <c r="B3852" s="4" t="s">
        <v>4506</v>
      </c>
      <c r="C3852" s="5">
        <v>2023.0</v>
      </c>
      <c r="D3852" s="5">
        <v>335.0</v>
      </c>
      <c r="E3852" s="5">
        <v>11.0</v>
      </c>
    </row>
    <row r="3853">
      <c r="A3853" s="5">
        <v>368832.0</v>
      </c>
      <c r="B3853" s="4" t="s">
        <v>4507</v>
      </c>
      <c r="C3853" s="5">
        <v>2023.0</v>
      </c>
      <c r="D3853" s="5">
        <v>54.0</v>
      </c>
      <c r="E3853" s="5">
        <v>3.0</v>
      </c>
    </row>
    <row r="3854">
      <c r="A3854" s="5">
        <v>368911.0</v>
      </c>
      <c r="B3854" s="4" t="s">
        <v>4508</v>
      </c>
      <c r="C3854" s="5">
        <v>2023.0</v>
      </c>
      <c r="D3854" s="5">
        <v>1887.0</v>
      </c>
      <c r="E3854" s="5">
        <v>86.0</v>
      </c>
    </row>
    <row r="3855">
      <c r="A3855" s="5">
        <v>369002.0</v>
      </c>
      <c r="B3855" s="4" t="s">
        <v>4509</v>
      </c>
      <c r="C3855" s="5">
        <v>2023.0</v>
      </c>
      <c r="D3855" s="5">
        <v>284.0</v>
      </c>
      <c r="E3855" s="5">
        <v>22.0</v>
      </c>
    </row>
    <row r="3856">
      <c r="A3856" s="5">
        <v>369400.0</v>
      </c>
      <c r="B3856" s="4" t="s">
        <v>4510</v>
      </c>
      <c r="C3856" s="5">
        <v>2023.0</v>
      </c>
      <c r="D3856" s="5">
        <v>866.0</v>
      </c>
      <c r="E3856" s="5">
        <v>47.0</v>
      </c>
    </row>
    <row r="3857">
      <c r="A3857" s="5">
        <v>369419.0</v>
      </c>
      <c r="B3857" s="4" t="s">
        <v>4511</v>
      </c>
      <c r="C3857" s="5">
        <v>2023.0</v>
      </c>
      <c r="D3857" s="5">
        <v>556.0</v>
      </c>
      <c r="E3857" s="5">
        <v>37.0</v>
      </c>
    </row>
    <row r="3858">
      <c r="A3858" s="5">
        <v>369446.0</v>
      </c>
      <c r="B3858" s="4" t="s">
        <v>4512</v>
      </c>
      <c r="C3858" s="5">
        <v>2023.0</v>
      </c>
      <c r="D3858" s="5">
        <v>14.0</v>
      </c>
      <c r="E3858" s="5">
        <v>5.0</v>
      </c>
    </row>
    <row r="3859">
      <c r="A3859" s="5">
        <v>369455.0</v>
      </c>
      <c r="B3859" s="4" t="s">
        <v>4513</v>
      </c>
      <c r="C3859" s="5">
        <v>2023.0</v>
      </c>
      <c r="D3859" s="5">
        <v>187.0</v>
      </c>
      <c r="E3859" s="5">
        <v>10.0</v>
      </c>
    </row>
    <row r="3860">
      <c r="A3860" s="5">
        <v>369516.0</v>
      </c>
      <c r="B3860" s="4" t="s">
        <v>1249</v>
      </c>
      <c r="C3860" s="5">
        <v>2023.0</v>
      </c>
      <c r="D3860" s="5">
        <v>159.0</v>
      </c>
      <c r="E3860" s="5">
        <v>6.0</v>
      </c>
    </row>
    <row r="3861">
      <c r="A3861" s="5">
        <v>369659.0</v>
      </c>
      <c r="B3861" s="4" t="s">
        <v>4514</v>
      </c>
      <c r="C3861" s="5">
        <v>2023.0</v>
      </c>
      <c r="D3861" s="5">
        <v>133.0</v>
      </c>
      <c r="E3861" s="5">
        <v>18.0</v>
      </c>
    </row>
    <row r="3862">
      <c r="A3862" s="5">
        <v>369668.0</v>
      </c>
      <c r="B3862" s="4" t="s">
        <v>4515</v>
      </c>
      <c r="C3862" s="5">
        <v>2023.0</v>
      </c>
      <c r="D3862" s="5">
        <v>126.0</v>
      </c>
      <c r="E3862" s="5">
        <v>20.0</v>
      </c>
    </row>
    <row r="3863">
      <c r="A3863" s="5">
        <v>369686.0</v>
      </c>
      <c r="B3863" s="4" t="s">
        <v>4516</v>
      </c>
      <c r="C3863" s="5">
        <v>2023.0</v>
      </c>
      <c r="D3863" s="5">
        <v>233.0</v>
      </c>
      <c r="E3863" s="5">
        <v>11.0</v>
      </c>
    </row>
    <row r="3864">
      <c r="A3864" s="5">
        <v>369783.0</v>
      </c>
      <c r="B3864" s="4" t="s">
        <v>4517</v>
      </c>
      <c r="C3864" s="5">
        <v>2023.0</v>
      </c>
      <c r="D3864" s="5">
        <v>215.0</v>
      </c>
      <c r="E3864" s="5">
        <v>11.0</v>
      </c>
    </row>
    <row r="3865">
      <c r="A3865" s="5">
        <v>369950.0</v>
      </c>
      <c r="B3865" s="4" t="s">
        <v>4518</v>
      </c>
      <c r="C3865" s="5">
        <v>2023.0</v>
      </c>
      <c r="D3865" s="5">
        <v>89.0</v>
      </c>
      <c r="E3865" s="5">
        <v>4.0</v>
      </c>
    </row>
    <row r="3866">
      <c r="A3866" s="5">
        <v>371052.0</v>
      </c>
      <c r="B3866" s="4" t="s">
        <v>4519</v>
      </c>
      <c r="C3866" s="5">
        <v>2023.0</v>
      </c>
      <c r="D3866" s="5">
        <v>252.0</v>
      </c>
      <c r="E3866" s="5">
        <v>12.0</v>
      </c>
    </row>
    <row r="3867">
      <c r="A3867" s="5">
        <v>371690.0</v>
      </c>
      <c r="B3867" s="4" t="s">
        <v>4520</v>
      </c>
      <c r="C3867" s="5">
        <v>2023.0</v>
      </c>
      <c r="D3867" s="5">
        <v>844.0</v>
      </c>
      <c r="E3867" s="5">
        <v>26.0</v>
      </c>
    </row>
    <row r="3868">
      <c r="A3868" s="5">
        <v>371830.0</v>
      </c>
      <c r="B3868" s="4" t="s">
        <v>4521</v>
      </c>
      <c r="C3868" s="5">
        <v>2023.0</v>
      </c>
      <c r="D3868" s="5">
        <v>129.0</v>
      </c>
      <c r="E3868" s="5">
        <v>7.0</v>
      </c>
    </row>
    <row r="3869">
      <c r="A3869" s="5">
        <v>371928.0</v>
      </c>
      <c r="B3869" s="4" t="s">
        <v>4522</v>
      </c>
      <c r="C3869" s="5">
        <v>2023.0</v>
      </c>
      <c r="D3869" s="5">
        <v>99.0</v>
      </c>
      <c r="E3869" s="5">
        <v>6.0</v>
      </c>
    </row>
    <row r="3870">
      <c r="A3870" s="5">
        <v>371964.0</v>
      </c>
      <c r="B3870" s="4" t="s">
        <v>4523</v>
      </c>
      <c r="C3870" s="5">
        <v>2023.0</v>
      </c>
      <c r="D3870" s="5">
        <v>438.0</v>
      </c>
      <c r="E3870" s="5">
        <v>9.0</v>
      </c>
    </row>
    <row r="3871">
      <c r="A3871" s="5">
        <v>372028.0</v>
      </c>
      <c r="B3871" s="4" t="s">
        <v>4524</v>
      </c>
      <c r="C3871" s="5">
        <v>2023.0</v>
      </c>
      <c r="D3871" s="5">
        <v>100.0</v>
      </c>
      <c r="E3871" s="5">
        <v>2.0</v>
      </c>
    </row>
    <row r="3872">
      <c r="A3872" s="5">
        <v>372073.0</v>
      </c>
      <c r="B3872" s="4" t="s">
        <v>4525</v>
      </c>
      <c r="C3872" s="5">
        <v>2023.0</v>
      </c>
      <c r="D3872" s="5">
        <v>161.0</v>
      </c>
      <c r="E3872" s="5">
        <v>8.0</v>
      </c>
    </row>
    <row r="3873">
      <c r="A3873" s="5">
        <v>372082.0</v>
      </c>
      <c r="B3873" s="4" t="s">
        <v>4526</v>
      </c>
      <c r="C3873" s="5">
        <v>2023.0</v>
      </c>
      <c r="D3873" s="5">
        <v>104.0</v>
      </c>
      <c r="E3873" s="5">
        <v>14.0</v>
      </c>
    </row>
    <row r="3874">
      <c r="A3874" s="5">
        <v>372240.0</v>
      </c>
      <c r="B3874" s="4" t="s">
        <v>4527</v>
      </c>
      <c r="C3874" s="5">
        <v>2023.0</v>
      </c>
      <c r="D3874" s="5">
        <v>38.0</v>
      </c>
      <c r="E3874" s="5">
        <v>1.0</v>
      </c>
    </row>
    <row r="3875">
      <c r="A3875" s="5">
        <v>372329.0</v>
      </c>
      <c r="B3875" s="4" t="s">
        <v>4528</v>
      </c>
      <c r="C3875" s="5">
        <v>2023.0</v>
      </c>
      <c r="D3875" s="5">
        <v>306.0</v>
      </c>
      <c r="E3875" s="5">
        <v>45.0</v>
      </c>
    </row>
    <row r="3876">
      <c r="A3876" s="5">
        <v>372356.0</v>
      </c>
      <c r="B3876" s="4" t="s">
        <v>4529</v>
      </c>
      <c r="C3876" s="5">
        <v>2023.0</v>
      </c>
      <c r="D3876" s="5">
        <v>217.0</v>
      </c>
      <c r="E3876" s="5">
        <v>8.0</v>
      </c>
    </row>
    <row r="3877">
      <c r="A3877" s="5">
        <v>372462.0</v>
      </c>
      <c r="B3877" s="4" t="s">
        <v>4530</v>
      </c>
      <c r="C3877" s="5">
        <v>2023.0</v>
      </c>
      <c r="D3877" s="5">
        <v>121.0</v>
      </c>
      <c r="E3877" s="5">
        <v>10.0</v>
      </c>
    </row>
    <row r="3878">
      <c r="A3878" s="5">
        <v>372921.0</v>
      </c>
      <c r="B3878" s="4" t="s">
        <v>4531</v>
      </c>
      <c r="C3878" s="5">
        <v>2023.0</v>
      </c>
      <c r="D3878" s="5">
        <v>488.0</v>
      </c>
      <c r="E3878" s="5">
        <v>21.0</v>
      </c>
    </row>
    <row r="3879">
      <c r="A3879" s="5">
        <v>373085.0</v>
      </c>
      <c r="B3879" s="4" t="s">
        <v>4532</v>
      </c>
      <c r="C3879" s="5">
        <v>2023.0</v>
      </c>
      <c r="D3879" s="5">
        <v>40.0</v>
      </c>
      <c r="E3879" s="5">
        <v>1.0</v>
      </c>
    </row>
    <row r="3880">
      <c r="A3880" s="5">
        <v>373216.0</v>
      </c>
      <c r="B3880" s="4" t="s">
        <v>4533</v>
      </c>
      <c r="C3880" s="5">
        <v>2023.0</v>
      </c>
      <c r="D3880" s="5">
        <v>113.0</v>
      </c>
      <c r="E3880" s="5">
        <v>10.0</v>
      </c>
    </row>
    <row r="3881">
      <c r="A3881" s="5">
        <v>373456.0</v>
      </c>
      <c r="B3881" s="4" t="s">
        <v>4534</v>
      </c>
      <c r="C3881" s="5">
        <v>2023.0</v>
      </c>
      <c r="D3881" s="5">
        <v>25.0</v>
      </c>
      <c r="E3881" s="5">
        <v>4.0</v>
      </c>
    </row>
    <row r="3882">
      <c r="A3882" s="5">
        <v>373526.0</v>
      </c>
      <c r="B3882" s="4" t="s">
        <v>4535</v>
      </c>
      <c r="C3882" s="5">
        <v>2023.0</v>
      </c>
      <c r="D3882" s="5">
        <v>271.0</v>
      </c>
      <c r="E3882" s="5">
        <v>28.0</v>
      </c>
    </row>
    <row r="3883">
      <c r="A3883" s="5">
        <v>373678.0</v>
      </c>
      <c r="B3883" s="4" t="s">
        <v>4536</v>
      </c>
      <c r="C3883" s="5">
        <v>2023.0</v>
      </c>
      <c r="D3883" s="5">
        <v>102.0</v>
      </c>
      <c r="E3883" s="5">
        <v>9.0</v>
      </c>
    </row>
    <row r="3884">
      <c r="A3884" s="5">
        <v>373696.0</v>
      </c>
      <c r="B3884" s="4" t="s">
        <v>4537</v>
      </c>
      <c r="C3884" s="5">
        <v>2023.0</v>
      </c>
      <c r="D3884" s="5">
        <v>121.0</v>
      </c>
      <c r="E3884" s="5">
        <v>5.0</v>
      </c>
    </row>
    <row r="3885">
      <c r="A3885" s="5">
        <v>373711.0</v>
      </c>
      <c r="B3885" s="4" t="s">
        <v>4538</v>
      </c>
      <c r="C3885" s="5">
        <v>2023.0</v>
      </c>
      <c r="D3885" s="5">
        <v>77.0</v>
      </c>
      <c r="E3885" s="5">
        <v>5.0</v>
      </c>
    </row>
    <row r="3886">
      <c r="A3886" s="5">
        <v>373784.0</v>
      </c>
      <c r="B3886" s="4" t="s">
        <v>4539</v>
      </c>
      <c r="C3886" s="5">
        <v>2023.0</v>
      </c>
      <c r="D3886" s="5">
        <v>535.0</v>
      </c>
      <c r="E3886" s="5">
        <v>33.0</v>
      </c>
    </row>
    <row r="3887">
      <c r="A3887" s="5">
        <v>374024.0</v>
      </c>
      <c r="B3887" s="4" t="s">
        <v>4540</v>
      </c>
      <c r="C3887" s="5">
        <v>2023.0</v>
      </c>
      <c r="D3887" s="5">
        <v>245.0</v>
      </c>
      <c r="E3887" s="5">
        <v>22.0</v>
      </c>
    </row>
    <row r="3888">
      <c r="A3888" s="5">
        <v>374316.0</v>
      </c>
      <c r="B3888" s="4" t="s">
        <v>4541</v>
      </c>
      <c r="C3888" s="5">
        <v>2023.0</v>
      </c>
      <c r="D3888" s="5">
        <v>77.0</v>
      </c>
      <c r="E3888" s="5">
        <v>4.0</v>
      </c>
    </row>
    <row r="3889">
      <c r="A3889" s="5">
        <v>374343.0</v>
      </c>
      <c r="B3889" s="4" t="s">
        <v>4542</v>
      </c>
      <c r="C3889" s="5">
        <v>2023.0</v>
      </c>
      <c r="D3889" s="5">
        <v>54.0</v>
      </c>
      <c r="E3889" s="5">
        <v>2.0</v>
      </c>
    </row>
    <row r="3890">
      <c r="A3890" s="5">
        <v>374574.0</v>
      </c>
      <c r="B3890" s="4" t="s">
        <v>4543</v>
      </c>
      <c r="C3890" s="5">
        <v>2023.0</v>
      </c>
      <c r="D3890" s="5">
        <v>633.0</v>
      </c>
      <c r="E3890" s="5">
        <v>30.0</v>
      </c>
    </row>
    <row r="3891">
      <c r="A3891" s="5">
        <v>374592.0</v>
      </c>
      <c r="B3891" s="4" t="s">
        <v>4544</v>
      </c>
      <c r="C3891" s="5">
        <v>2023.0</v>
      </c>
      <c r="D3891" s="5">
        <v>63.0</v>
      </c>
      <c r="E3891" s="5">
        <v>3.0</v>
      </c>
    </row>
    <row r="3892">
      <c r="A3892" s="5">
        <v>375106.0</v>
      </c>
      <c r="B3892" s="4" t="s">
        <v>4545</v>
      </c>
      <c r="C3892" s="5">
        <v>2023.0</v>
      </c>
      <c r="D3892" s="4"/>
      <c r="E3892" s="4"/>
    </row>
    <row r="3893">
      <c r="A3893" s="5">
        <v>375230.0</v>
      </c>
      <c r="B3893" s="4" t="s">
        <v>4546</v>
      </c>
      <c r="C3893" s="5">
        <v>2023.0</v>
      </c>
      <c r="D3893" s="5">
        <v>232.0</v>
      </c>
      <c r="E3893" s="5">
        <v>10.0</v>
      </c>
    </row>
    <row r="3894">
      <c r="A3894" s="5">
        <v>375373.0</v>
      </c>
      <c r="B3894" s="4" t="s">
        <v>4547</v>
      </c>
      <c r="C3894" s="5">
        <v>2023.0</v>
      </c>
      <c r="D3894" s="5">
        <v>110.0</v>
      </c>
      <c r="E3894" s="5">
        <v>16.0</v>
      </c>
    </row>
    <row r="3895">
      <c r="A3895" s="5">
        <v>375407.0</v>
      </c>
      <c r="B3895" s="4" t="s">
        <v>4548</v>
      </c>
      <c r="C3895" s="5">
        <v>2023.0</v>
      </c>
      <c r="D3895" s="5">
        <v>91.0</v>
      </c>
      <c r="E3895" s="5">
        <v>8.0</v>
      </c>
    </row>
    <row r="3896">
      <c r="A3896" s="5">
        <v>375416.0</v>
      </c>
      <c r="B3896" s="4" t="s">
        <v>4549</v>
      </c>
      <c r="C3896" s="5">
        <v>2023.0</v>
      </c>
      <c r="D3896" s="5">
        <v>133.0</v>
      </c>
      <c r="E3896" s="5">
        <v>7.0</v>
      </c>
    </row>
    <row r="3897">
      <c r="A3897" s="5">
        <v>375540.0</v>
      </c>
      <c r="B3897" s="4" t="s">
        <v>4550</v>
      </c>
      <c r="C3897" s="5">
        <v>2023.0</v>
      </c>
      <c r="D3897" s="4"/>
      <c r="E3897" s="4"/>
    </row>
    <row r="3898">
      <c r="A3898" s="5">
        <v>375568.0</v>
      </c>
      <c r="B3898" s="4" t="s">
        <v>4551</v>
      </c>
      <c r="C3898" s="5">
        <v>2023.0</v>
      </c>
      <c r="D3898" s="5">
        <v>59.0</v>
      </c>
      <c r="E3898" s="5">
        <v>4.0</v>
      </c>
    </row>
    <row r="3899">
      <c r="A3899" s="5">
        <v>375656.0</v>
      </c>
      <c r="B3899" s="4" t="s">
        <v>4552</v>
      </c>
      <c r="C3899" s="5">
        <v>2023.0</v>
      </c>
      <c r="D3899" s="5">
        <v>179.0</v>
      </c>
      <c r="E3899" s="5">
        <v>14.0</v>
      </c>
    </row>
    <row r="3900">
      <c r="A3900" s="5">
        <v>375683.0</v>
      </c>
      <c r="B3900" s="4" t="s">
        <v>4553</v>
      </c>
      <c r="C3900" s="5">
        <v>2023.0</v>
      </c>
      <c r="D3900" s="5">
        <v>879.0</v>
      </c>
      <c r="E3900" s="5">
        <v>35.0</v>
      </c>
    </row>
    <row r="3901">
      <c r="A3901" s="5">
        <v>375726.0</v>
      </c>
      <c r="B3901" s="4" t="s">
        <v>4554</v>
      </c>
      <c r="C3901" s="5">
        <v>2023.0</v>
      </c>
      <c r="D3901" s="5">
        <v>575.0</v>
      </c>
      <c r="E3901" s="5">
        <v>95.0</v>
      </c>
    </row>
    <row r="3902">
      <c r="A3902" s="5">
        <v>375939.0</v>
      </c>
      <c r="B3902" s="4" t="s">
        <v>4555</v>
      </c>
      <c r="C3902" s="5">
        <v>2023.0</v>
      </c>
      <c r="D3902" s="5">
        <v>112.0</v>
      </c>
      <c r="E3902" s="5">
        <v>15.0</v>
      </c>
    </row>
    <row r="3903">
      <c r="A3903" s="5">
        <v>375966.0</v>
      </c>
      <c r="B3903" s="4" t="s">
        <v>4556</v>
      </c>
      <c r="C3903" s="5">
        <v>2023.0</v>
      </c>
      <c r="D3903" s="5">
        <v>181.0</v>
      </c>
      <c r="E3903" s="5">
        <v>9.0</v>
      </c>
    </row>
    <row r="3904">
      <c r="A3904" s="5">
        <v>375984.0</v>
      </c>
      <c r="B3904" s="4" t="s">
        <v>4557</v>
      </c>
      <c r="C3904" s="5">
        <v>2023.0</v>
      </c>
      <c r="D3904" s="5">
        <v>262.0</v>
      </c>
      <c r="E3904" s="5">
        <v>11.0</v>
      </c>
    </row>
    <row r="3905">
      <c r="A3905" s="5">
        <v>376224.0</v>
      </c>
      <c r="B3905" s="4" t="s">
        <v>4558</v>
      </c>
      <c r="C3905" s="5">
        <v>2023.0</v>
      </c>
      <c r="D3905" s="5">
        <v>174.0</v>
      </c>
      <c r="E3905" s="5">
        <v>8.0</v>
      </c>
    </row>
    <row r="3906">
      <c r="A3906" s="5">
        <v>376242.0</v>
      </c>
      <c r="B3906" s="4" t="s">
        <v>4559</v>
      </c>
      <c r="C3906" s="5">
        <v>2023.0</v>
      </c>
      <c r="D3906" s="5">
        <v>106.0</v>
      </c>
      <c r="E3906" s="5">
        <v>9.0</v>
      </c>
    </row>
    <row r="3907">
      <c r="A3907" s="5">
        <v>376288.0</v>
      </c>
      <c r="B3907" s="4" t="s">
        <v>4560</v>
      </c>
      <c r="C3907" s="5">
        <v>2023.0</v>
      </c>
      <c r="D3907" s="5">
        <v>124.0</v>
      </c>
      <c r="E3907" s="5">
        <v>3.0</v>
      </c>
    </row>
    <row r="3908">
      <c r="A3908" s="5">
        <v>376330.0</v>
      </c>
      <c r="B3908" s="4" t="s">
        <v>4561</v>
      </c>
      <c r="C3908" s="5">
        <v>2023.0</v>
      </c>
      <c r="D3908" s="5">
        <v>190.0</v>
      </c>
      <c r="E3908" s="5">
        <v>14.0</v>
      </c>
    </row>
    <row r="3909">
      <c r="A3909" s="5">
        <v>376385.0</v>
      </c>
      <c r="B3909" s="4" t="s">
        <v>4562</v>
      </c>
      <c r="C3909" s="5">
        <v>2023.0</v>
      </c>
      <c r="D3909" s="5">
        <v>149.0</v>
      </c>
      <c r="E3909" s="5">
        <v>33.0</v>
      </c>
    </row>
    <row r="3910">
      <c r="A3910" s="5">
        <v>376446.0</v>
      </c>
      <c r="B3910" s="4" t="s">
        <v>4563</v>
      </c>
      <c r="C3910" s="5">
        <v>2023.0</v>
      </c>
      <c r="D3910" s="5">
        <v>95.0</v>
      </c>
      <c r="E3910" s="5">
        <v>3.0</v>
      </c>
    </row>
    <row r="3911">
      <c r="A3911" s="5">
        <v>376631.0</v>
      </c>
      <c r="B3911" s="4" t="s">
        <v>4564</v>
      </c>
      <c r="C3911" s="5">
        <v>2023.0</v>
      </c>
      <c r="D3911" s="5">
        <v>22.0</v>
      </c>
      <c r="E3911" s="5">
        <v>2.0</v>
      </c>
    </row>
    <row r="3912">
      <c r="A3912" s="5">
        <v>376677.0</v>
      </c>
      <c r="B3912" s="4" t="s">
        <v>4565</v>
      </c>
      <c r="C3912" s="5">
        <v>2023.0</v>
      </c>
      <c r="D3912" s="5">
        <v>127.0</v>
      </c>
      <c r="E3912" s="5">
        <v>7.0</v>
      </c>
    </row>
    <row r="3913">
      <c r="A3913" s="5">
        <v>376695.0</v>
      </c>
      <c r="B3913" s="4" t="s">
        <v>4566</v>
      </c>
      <c r="C3913" s="5">
        <v>2023.0</v>
      </c>
      <c r="D3913" s="5">
        <v>1216.0</v>
      </c>
      <c r="E3913" s="5">
        <v>59.0</v>
      </c>
    </row>
    <row r="3914">
      <c r="A3914" s="5">
        <v>377111.0</v>
      </c>
      <c r="B3914" s="4" t="s">
        <v>4567</v>
      </c>
      <c r="C3914" s="5">
        <v>2023.0</v>
      </c>
      <c r="D3914" s="5">
        <v>164.0</v>
      </c>
      <c r="E3914" s="5">
        <v>13.0</v>
      </c>
    </row>
    <row r="3915">
      <c r="A3915" s="5">
        <v>377193.0</v>
      </c>
      <c r="B3915" s="4" t="s">
        <v>4568</v>
      </c>
      <c r="C3915" s="5">
        <v>2023.0</v>
      </c>
      <c r="D3915" s="5">
        <v>16.0</v>
      </c>
      <c r="E3915" s="5">
        <v>3.0</v>
      </c>
    </row>
    <row r="3916">
      <c r="A3916" s="5">
        <v>377218.0</v>
      </c>
      <c r="B3916" s="4" t="s">
        <v>4569</v>
      </c>
      <c r="C3916" s="5">
        <v>2023.0</v>
      </c>
      <c r="D3916" s="5">
        <v>102.0</v>
      </c>
      <c r="E3916" s="5">
        <v>8.0</v>
      </c>
    </row>
    <row r="3917">
      <c r="A3917" s="5">
        <v>377272.0</v>
      </c>
      <c r="B3917" s="4" t="s">
        <v>4570</v>
      </c>
      <c r="C3917" s="5">
        <v>2023.0</v>
      </c>
      <c r="D3917" s="5">
        <v>16.0</v>
      </c>
      <c r="E3917" s="5">
        <v>3.0</v>
      </c>
    </row>
    <row r="3918">
      <c r="A3918" s="5">
        <v>377281.0</v>
      </c>
      <c r="B3918" s="4" t="s">
        <v>4570</v>
      </c>
      <c r="C3918" s="5">
        <v>2023.0</v>
      </c>
      <c r="D3918" s="5">
        <v>81.0</v>
      </c>
      <c r="E3918" s="5">
        <v>9.0</v>
      </c>
    </row>
    <row r="3919">
      <c r="A3919" s="5">
        <v>377315.0</v>
      </c>
      <c r="B3919" s="4" t="s">
        <v>4571</v>
      </c>
      <c r="C3919" s="5">
        <v>2023.0</v>
      </c>
      <c r="D3919" s="5">
        <v>74.0</v>
      </c>
      <c r="E3919" s="5">
        <v>7.0</v>
      </c>
    </row>
    <row r="3920">
      <c r="A3920" s="5">
        <v>377449.0</v>
      </c>
      <c r="B3920" s="4" t="s">
        <v>4572</v>
      </c>
      <c r="C3920" s="5">
        <v>2023.0</v>
      </c>
      <c r="D3920" s="5">
        <v>210.0</v>
      </c>
      <c r="E3920" s="5">
        <v>11.0</v>
      </c>
    </row>
    <row r="3921">
      <c r="A3921" s="5">
        <v>377458.0</v>
      </c>
      <c r="B3921" s="4" t="s">
        <v>4573</v>
      </c>
      <c r="C3921" s="5">
        <v>2023.0</v>
      </c>
      <c r="D3921" s="5">
        <v>193.0</v>
      </c>
      <c r="E3921" s="5">
        <v>8.0</v>
      </c>
    </row>
    <row r="3922">
      <c r="A3922" s="5">
        <v>377485.0</v>
      </c>
      <c r="B3922" s="4" t="s">
        <v>4574</v>
      </c>
      <c r="C3922" s="5">
        <v>2023.0</v>
      </c>
      <c r="D3922" s="5">
        <v>65.0</v>
      </c>
      <c r="E3922" s="5">
        <v>4.0</v>
      </c>
    </row>
    <row r="3923">
      <c r="A3923" s="5">
        <v>377546.0</v>
      </c>
      <c r="B3923" s="4" t="s">
        <v>4575</v>
      </c>
      <c r="C3923" s="5">
        <v>2023.0</v>
      </c>
      <c r="D3923" s="5">
        <v>150.0</v>
      </c>
      <c r="E3923" s="5">
        <v>4.0</v>
      </c>
    </row>
    <row r="3924">
      <c r="A3924" s="5">
        <v>377555.0</v>
      </c>
      <c r="B3924" s="4" t="s">
        <v>4576</v>
      </c>
      <c r="C3924" s="5">
        <v>2023.0</v>
      </c>
      <c r="D3924" s="5">
        <v>5809.0</v>
      </c>
      <c r="E3924" s="5">
        <v>244.0</v>
      </c>
    </row>
    <row r="3925">
      <c r="A3925" s="5">
        <v>377564.0</v>
      </c>
      <c r="B3925" s="4" t="s">
        <v>4577</v>
      </c>
      <c r="C3925" s="5">
        <v>2023.0</v>
      </c>
      <c r="D3925" s="5">
        <v>4777.0</v>
      </c>
      <c r="E3925" s="5">
        <v>301.0</v>
      </c>
    </row>
    <row r="3926">
      <c r="A3926" s="5">
        <v>377643.0</v>
      </c>
      <c r="B3926" s="4" t="s">
        <v>4578</v>
      </c>
      <c r="C3926" s="5">
        <v>2023.0</v>
      </c>
      <c r="D3926" s="5">
        <v>115.0</v>
      </c>
      <c r="E3926" s="5">
        <v>4.0</v>
      </c>
    </row>
    <row r="3927">
      <c r="A3927" s="5">
        <v>377652.0</v>
      </c>
      <c r="B3927" s="4" t="s">
        <v>4579</v>
      </c>
      <c r="C3927" s="5">
        <v>2023.0</v>
      </c>
      <c r="D3927" s="5">
        <v>181.0</v>
      </c>
      <c r="E3927" s="5">
        <v>10.0</v>
      </c>
    </row>
    <row r="3928">
      <c r="A3928" s="5">
        <v>377661.0</v>
      </c>
      <c r="B3928" s="4" t="s">
        <v>4580</v>
      </c>
      <c r="C3928" s="5">
        <v>2023.0</v>
      </c>
      <c r="D3928" s="5">
        <v>651.0</v>
      </c>
      <c r="E3928" s="5">
        <v>7.0</v>
      </c>
    </row>
    <row r="3929">
      <c r="A3929" s="5">
        <v>377722.0</v>
      </c>
      <c r="B3929" s="4" t="s">
        <v>4581</v>
      </c>
      <c r="C3929" s="5">
        <v>2023.0</v>
      </c>
      <c r="D3929" s="5">
        <v>369.0</v>
      </c>
      <c r="E3929" s="5">
        <v>26.0</v>
      </c>
    </row>
    <row r="3930">
      <c r="A3930" s="5">
        <v>377759.0</v>
      </c>
      <c r="B3930" s="4" t="s">
        <v>4582</v>
      </c>
      <c r="C3930" s="5">
        <v>2023.0</v>
      </c>
      <c r="D3930" s="5">
        <v>140.0</v>
      </c>
      <c r="E3930" s="5">
        <v>4.0</v>
      </c>
    </row>
    <row r="3931">
      <c r="A3931" s="5">
        <v>378105.0</v>
      </c>
      <c r="B3931" s="4" t="s">
        <v>4583</v>
      </c>
      <c r="C3931" s="5">
        <v>2023.0</v>
      </c>
      <c r="D3931" s="5">
        <v>565.0</v>
      </c>
      <c r="E3931" s="5">
        <v>20.0</v>
      </c>
    </row>
    <row r="3932">
      <c r="A3932" s="5">
        <v>378576.0</v>
      </c>
      <c r="B3932" s="4" t="s">
        <v>4584</v>
      </c>
      <c r="C3932" s="5">
        <v>2023.0</v>
      </c>
      <c r="D3932" s="5">
        <v>885.0</v>
      </c>
      <c r="E3932" s="5">
        <v>36.0</v>
      </c>
    </row>
    <row r="3933">
      <c r="A3933" s="5">
        <v>378886.0</v>
      </c>
      <c r="B3933" s="4" t="s">
        <v>4585</v>
      </c>
      <c r="C3933" s="5">
        <v>2023.0</v>
      </c>
      <c r="D3933" s="5">
        <v>299.0</v>
      </c>
      <c r="E3933" s="5">
        <v>8.0</v>
      </c>
    </row>
    <row r="3934">
      <c r="A3934" s="5">
        <v>378956.0</v>
      </c>
      <c r="B3934" s="4" t="s">
        <v>4586</v>
      </c>
      <c r="C3934" s="5">
        <v>2023.0</v>
      </c>
      <c r="D3934" s="5">
        <v>582.0</v>
      </c>
      <c r="E3934" s="5">
        <v>38.0</v>
      </c>
    </row>
    <row r="3935">
      <c r="A3935" s="5">
        <v>379621.0</v>
      </c>
      <c r="B3935" s="4" t="s">
        <v>4587</v>
      </c>
      <c r="C3935" s="5">
        <v>2023.0</v>
      </c>
      <c r="D3935" s="5">
        <v>88.0</v>
      </c>
      <c r="E3935" s="5">
        <v>3.0</v>
      </c>
    </row>
    <row r="3936">
      <c r="A3936" s="5">
        <v>379746.0</v>
      </c>
      <c r="B3936" s="4" t="s">
        <v>4588</v>
      </c>
      <c r="C3936" s="5">
        <v>2023.0</v>
      </c>
      <c r="D3936" s="5">
        <v>529.0</v>
      </c>
      <c r="E3936" s="5">
        <v>16.0</v>
      </c>
    </row>
    <row r="3937">
      <c r="A3937" s="5">
        <v>379782.0</v>
      </c>
      <c r="B3937" s="4" t="s">
        <v>4589</v>
      </c>
      <c r="C3937" s="5">
        <v>2023.0</v>
      </c>
      <c r="D3937" s="5">
        <v>243.0</v>
      </c>
      <c r="E3937" s="5">
        <v>6.0</v>
      </c>
    </row>
    <row r="3938">
      <c r="A3938" s="5">
        <v>380067.0</v>
      </c>
      <c r="B3938" s="4" t="s">
        <v>4590</v>
      </c>
      <c r="C3938" s="5">
        <v>2023.0</v>
      </c>
      <c r="D3938" s="5">
        <v>220.0</v>
      </c>
      <c r="E3938" s="5">
        <v>5.0</v>
      </c>
    </row>
    <row r="3939">
      <c r="A3939" s="5">
        <v>380359.0</v>
      </c>
      <c r="B3939" s="4" t="s">
        <v>4591</v>
      </c>
      <c r="C3939" s="5">
        <v>2023.0</v>
      </c>
      <c r="D3939" s="5">
        <v>577.0</v>
      </c>
      <c r="E3939" s="5">
        <v>37.0</v>
      </c>
    </row>
    <row r="3940">
      <c r="A3940" s="5">
        <v>380368.0</v>
      </c>
      <c r="B3940" s="4" t="s">
        <v>4592</v>
      </c>
      <c r="C3940" s="5">
        <v>2023.0</v>
      </c>
      <c r="D3940" s="5">
        <v>1749.0</v>
      </c>
      <c r="E3940" s="5">
        <v>39.0</v>
      </c>
    </row>
    <row r="3941">
      <c r="A3941" s="5">
        <v>380377.0</v>
      </c>
      <c r="B3941" s="4" t="s">
        <v>4593</v>
      </c>
      <c r="C3941" s="5">
        <v>2023.0</v>
      </c>
      <c r="D3941" s="5">
        <v>696.0</v>
      </c>
      <c r="E3941" s="5">
        <v>46.0</v>
      </c>
    </row>
    <row r="3942">
      <c r="A3942" s="5">
        <v>380438.0</v>
      </c>
      <c r="B3942" s="4" t="s">
        <v>4594</v>
      </c>
      <c r="C3942" s="5">
        <v>2023.0</v>
      </c>
      <c r="D3942" s="5">
        <v>705.0</v>
      </c>
      <c r="E3942" s="5">
        <v>18.0</v>
      </c>
    </row>
    <row r="3943">
      <c r="A3943" s="5">
        <v>381255.0</v>
      </c>
      <c r="B3943" s="4" t="s">
        <v>4595</v>
      </c>
      <c r="C3943" s="5">
        <v>2023.0</v>
      </c>
      <c r="D3943" s="5">
        <v>84.0</v>
      </c>
      <c r="E3943" s="5">
        <v>4.0</v>
      </c>
    </row>
    <row r="3944">
      <c r="A3944" s="5">
        <v>381282.0</v>
      </c>
      <c r="B3944" s="4" t="s">
        <v>4596</v>
      </c>
      <c r="C3944" s="5">
        <v>2023.0</v>
      </c>
      <c r="D3944" s="5">
        <v>82.0</v>
      </c>
      <c r="E3944" s="5">
        <v>4.0</v>
      </c>
    </row>
    <row r="3945">
      <c r="A3945" s="5">
        <v>381325.0</v>
      </c>
      <c r="B3945" s="4" t="s">
        <v>4597</v>
      </c>
      <c r="C3945" s="5">
        <v>2023.0</v>
      </c>
      <c r="D3945" s="5">
        <v>125.0</v>
      </c>
      <c r="E3945" s="5">
        <v>6.0</v>
      </c>
    </row>
    <row r="3946">
      <c r="A3946" s="5">
        <v>381352.0</v>
      </c>
      <c r="B3946" s="4" t="s">
        <v>4598</v>
      </c>
      <c r="C3946" s="5">
        <v>2023.0</v>
      </c>
      <c r="D3946" s="5">
        <v>84.0</v>
      </c>
      <c r="E3946" s="5">
        <v>23.0</v>
      </c>
    </row>
    <row r="3947">
      <c r="A3947" s="5">
        <v>381370.0</v>
      </c>
      <c r="B3947" s="4" t="s">
        <v>4599</v>
      </c>
      <c r="C3947" s="5">
        <v>2023.0</v>
      </c>
      <c r="D3947" s="5">
        <v>220.0</v>
      </c>
      <c r="E3947" s="5">
        <v>13.0</v>
      </c>
    </row>
    <row r="3948">
      <c r="A3948" s="5">
        <v>381404.0</v>
      </c>
      <c r="B3948" s="4" t="s">
        <v>4600</v>
      </c>
      <c r="C3948" s="5">
        <v>2023.0</v>
      </c>
      <c r="D3948" s="5">
        <v>410.0</v>
      </c>
      <c r="E3948" s="5">
        <v>16.0</v>
      </c>
    </row>
    <row r="3949">
      <c r="A3949" s="5">
        <v>381459.0</v>
      </c>
      <c r="B3949" s="4" t="s">
        <v>4601</v>
      </c>
      <c r="C3949" s="5">
        <v>2023.0</v>
      </c>
      <c r="D3949" s="5">
        <v>312.0</v>
      </c>
      <c r="E3949" s="5">
        <v>16.0</v>
      </c>
    </row>
    <row r="3950">
      <c r="A3950" s="5">
        <v>381486.0</v>
      </c>
      <c r="B3950" s="4" t="s">
        <v>4602</v>
      </c>
      <c r="C3950" s="5">
        <v>2023.0</v>
      </c>
      <c r="D3950" s="5">
        <v>16.0</v>
      </c>
      <c r="E3950" s="5">
        <v>2.0</v>
      </c>
    </row>
    <row r="3951">
      <c r="A3951" s="5">
        <v>381699.0</v>
      </c>
      <c r="B3951" s="4" t="s">
        <v>4269</v>
      </c>
      <c r="C3951" s="5">
        <v>2023.0</v>
      </c>
      <c r="D3951" s="5">
        <v>40.0</v>
      </c>
      <c r="E3951" s="5">
        <v>4.0</v>
      </c>
    </row>
    <row r="3952">
      <c r="A3952" s="5">
        <v>381732.0</v>
      </c>
      <c r="B3952" s="4" t="s">
        <v>4603</v>
      </c>
      <c r="C3952" s="5">
        <v>2023.0</v>
      </c>
      <c r="D3952" s="5">
        <v>60.0</v>
      </c>
      <c r="E3952" s="5">
        <v>10.0</v>
      </c>
    </row>
    <row r="3953">
      <c r="A3953" s="5">
        <v>382258.0</v>
      </c>
      <c r="B3953" s="4" t="s">
        <v>4604</v>
      </c>
      <c r="C3953" s="5">
        <v>2023.0</v>
      </c>
      <c r="D3953" s="5">
        <v>153.0</v>
      </c>
      <c r="E3953" s="5">
        <v>14.0</v>
      </c>
    </row>
    <row r="3954">
      <c r="A3954" s="5">
        <v>382416.0</v>
      </c>
      <c r="B3954" s="4" t="s">
        <v>4605</v>
      </c>
      <c r="C3954" s="5">
        <v>2023.0</v>
      </c>
      <c r="D3954" s="5">
        <v>77.0</v>
      </c>
      <c r="E3954" s="5">
        <v>8.0</v>
      </c>
    </row>
    <row r="3955">
      <c r="A3955" s="5">
        <v>382461.0</v>
      </c>
      <c r="B3955" s="4" t="s">
        <v>4606</v>
      </c>
      <c r="C3955" s="5">
        <v>2023.0</v>
      </c>
      <c r="D3955" s="5">
        <v>48.0</v>
      </c>
      <c r="E3955" s="5">
        <v>3.0</v>
      </c>
    </row>
    <row r="3956">
      <c r="A3956" s="5">
        <v>382780.0</v>
      </c>
      <c r="B3956" s="4" t="s">
        <v>4607</v>
      </c>
      <c r="C3956" s="5">
        <v>2023.0</v>
      </c>
      <c r="D3956" s="5">
        <v>98.0</v>
      </c>
      <c r="E3956" s="5">
        <v>4.0</v>
      </c>
    </row>
    <row r="3957">
      <c r="A3957" s="5">
        <v>382911.0</v>
      </c>
      <c r="B3957" s="4" t="s">
        <v>4608</v>
      </c>
      <c r="C3957" s="5">
        <v>2023.0</v>
      </c>
      <c r="D3957" s="5">
        <v>47.0</v>
      </c>
      <c r="E3957" s="5">
        <v>15.0</v>
      </c>
    </row>
    <row r="3958">
      <c r="A3958" s="5">
        <v>382957.0</v>
      </c>
      <c r="B3958" s="4" t="s">
        <v>4609</v>
      </c>
      <c r="C3958" s="5">
        <v>2023.0</v>
      </c>
      <c r="D3958" s="5">
        <v>399.0</v>
      </c>
      <c r="E3958" s="5">
        <v>19.0</v>
      </c>
    </row>
    <row r="3959">
      <c r="A3959" s="5">
        <v>383020.0</v>
      </c>
      <c r="B3959" s="4" t="s">
        <v>4610</v>
      </c>
      <c r="C3959" s="5">
        <v>2023.0</v>
      </c>
      <c r="D3959" s="5">
        <v>47.0</v>
      </c>
      <c r="E3959" s="5">
        <v>4.0</v>
      </c>
    </row>
    <row r="3960">
      <c r="A3960" s="5">
        <v>383084.0</v>
      </c>
      <c r="B3960" s="4" t="s">
        <v>4611</v>
      </c>
      <c r="C3960" s="5">
        <v>2023.0</v>
      </c>
      <c r="D3960" s="5">
        <v>496.0</v>
      </c>
      <c r="E3960" s="5">
        <v>32.0</v>
      </c>
    </row>
    <row r="3961">
      <c r="A3961" s="5">
        <v>383163.0</v>
      </c>
      <c r="B3961" s="4" t="s">
        <v>4612</v>
      </c>
      <c r="C3961" s="5">
        <v>2023.0</v>
      </c>
      <c r="D3961" s="5">
        <v>142.0</v>
      </c>
      <c r="E3961" s="5">
        <v>5.0</v>
      </c>
    </row>
    <row r="3962">
      <c r="A3962" s="5">
        <v>383190.0</v>
      </c>
      <c r="B3962" s="4" t="s">
        <v>4613</v>
      </c>
      <c r="C3962" s="5">
        <v>2023.0</v>
      </c>
      <c r="D3962" s="5">
        <v>2260.0</v>
      </c>
      <c r="E3962" s="5">
        <v>89.0</v>
      </c>
    </row>
    <row r="3963">
      <c r="A3963" s="5">
        <v>383279.0</v>
      </c>
      <c r="B3963" s="4" t="s">
        <v>4614</v>
      </c>
      <c r="C3963" s="5">
        <v>2023.0</v>
      </c>
      <c r="D3963" s="5">
        <v>160.0</v>
      </c>
      <c r="E3963" s="5">
        <v>14.0</v>
      </c>
    </row>
    <row r="3964">
      <c r="A3964" s="5">
        <v>383297.0</v>
      </c>
      <c r="B3964" s="4" t="s">
        <v>4615</v>
      </c>
      <c r="C3964" s="5">
        <v>2023.0</v>
      </c>
      <c r="D3964" s="5">
        <v>119.0</v>
      </c>
      <c r="E3964" s="5">
        <v>13.0</v>
      </c>
    </row>
    <row r="3965">
      <c r="A3965" s="5">
        <v>383312.0</v>
      </c>
      <c r="B3965" s="4" t="s">
        <v>4616</v>
      </c>
      <c r="C3965" s="5">
        <v>2023.0</v>
      </c>
      <c r="D3965" s="5">
        <v>80.0</v>
      </c>
      <c r="E3965" s="5">
        <v>3.0</v>
      </c>
    </row>
    <row r="3966">
      <c r="A3966" s="5">
        <v>383330.0</v>
      </c>
      <c r="B3966" s="4" t="s">
        <v>4617</v>
      </c>
      <c r="C3966" s="5">
        <v>2023.0</v>
      </c>
      <c r="D3966" s="5">
        <v>81.0</v>
      </c>
      <c r="E3966" s="5">
        <v>19.0</v>
      </c>
    </row>
    <row r="3967">
      <c r="A3967" s="5">
        <v>383367.0</v>
      </c>
      <c r="B3967" s="4" t="s">
        <v>4618</v>
      </c>
      <c r="C3967" s="5">
        <v>2023.0</v>
      </c>
      <c r="D3967" s="5">
        <v>174.0</v>
      </c>
      <c r="E3967" s="5">
        <v>37.0</v>
      </c>
    </row>
    <row r="3968">
      <c r="A3968" s="5">
        <v>383464.0</v>
      </c>
      <c r="B3968" s="4" t="s">
        <v>4619</v>
      </c>
      <c r="C3968" s="5">
        <v>2023.0</v>
      </c>
      <c r="D3968" s="5">
        <v>120.0</v>
      </c>
      <c r="E3968" s="5">
        <v>5.0</v>
      </c>
    </row>
    <row r="3969">
      <c r="A3969" s="5">
        <v>383525.0</v>
      </c>
      <c r="B3969" s="4" t="s">
        <v>4620</v>
      </c>
      <c r="C3969" s="5">
        <v>2023.0</v>
      </c>
      <c r="D3969" s="5">
        <v>44.0</v>
      </c>
      <c r="E3969" s="5">
        <v>5.0</v>
      </c>
    </row>
    <row r="3970">
      <c r="A3970" s="5">
        <v>383765.0</v>
      </c>
      <c r="B3970" s="4" t="s">
        <v>4621</v>
      </c>
      <c r="C3970" s="5">
        <v>2023.0</v>
      </c>
      <c r="D3970" s="5">
        <v>161.0</v>
      </c>
      <c r="E3970" s="5">
        <v>5.0</v>
      </c>
    </row>
    <row r="3971">
      <c r="A3971" s="5">
        <v>383996.0</v>
      </c>
      <c r="B3971" s="4" t="s">
        <v>4622</v>
      </c>
      <c r="C3971" s="5">
        <v>2023.0</v>
      </c>
      <c r="D3971" s="5">
        <v>745.0</v>
      </c>
      <c r="E3971" s="5">
        <v>20.0</v>
      </c>
    </row>
    <row r="3972">
      <c r="A3972" s="5">
        <v>384236.0</v>
      </c>
      <c r="B3972" s="4" t="s">
        <v>4623</v>
      </c>
      <c r="C3972" s="5">
        <v>2023.0</v>
      </c>
      <c r="D3972" s="5">
        <v>930.0</v>
      </c>
      <c r="E3972" s="5">
        <v>22.0</v>
      </c>
    </row>
    <row r="3973">
      <c r="A3973" s="5">
        <v>384245.0</v>
      </c>
      <c r="B3973" s="4" t="s">
        <v>4624</v>
      </c>
      <c r="C3973" s="5">
        <v>2023.0</v>
      </c>
      <c r="D3973" s="5">
        <v>1056.0</v>
      </c>
      <c r="E3973" s="5">
        <v>24.0</v>
      </c>
    </row>
    <row r="3974">
      <c r="A3974" s="5">
        <v>384254.0</v>
      </c>
      <c r="B3974" s="4" t="s">
        <v>4625</v>
      </c>
      <c r="C3974" s="5">
        <v>2023.0</v>
      </c>
      <c r="D3974" s="5">
        <v>527.0</v>
      </c>
      <c r="E3974" s="5">
        <v>38.0</v>
      </c>
    </row>
    <row r="3975">
      <c r="A3975" s="5">
        <v>384306.0</v>
      </c>
      <c r="B3975" s="4" t="s">
        <v>4626</v>
      </c>
      <c r="C3975" s="5">
        <v>2023.0</v>
      </c>
      <c r="D3975" s="5">
        <v>119.0</v>
      </c>
      <c r="E3975" s="5">
        <v>9.0</v>
      </c>
    </row>
    <row r="3976">
      <c r="A3976" s="5">
        <v>384333.0</v>
      </c>
      <c r="B3976" s="4" t="s">
        <v>4627</v>
      </c>
      <c r="C3976" s="5">
        <v>2023.0</v>
      </c>
      <c r="D3976" s="5">
        <v>10069.0</v>
      </c>
      <c r="E3976" s="5">
        <v>210.0</v>
      </c>
    </row>
    <row r="3977">
      <c r="A3977" s="5">
        <v>384342.0</v>
      </c>
      <c r="B3977" s="4" t="s">
        <v>204</v>
      </c>
      <c r="C3977" s="5">
        <v>2023.0</v>
      </c>
      <c r="D3977" s="5">
        <v>4795.0</v>
      </c>
      <c r="E3977" s="5">
        <v>151.0</v>
      </c>
    </row>
    <row r="3978">
      <c r="A3978" s="5">
        <v>384412.0</v>
      </c>
      <c r="B3978" s="4" t="s">
        <v>4628</v>
      </c>
      <c r="C3978" s="5">
        <v>2023.0</v>
      </c>
      <c r="D3978" s="5">
        <v>593.0</v>
      </c>
      <c r="E3978" s="5">
        <v>2.0</v>
      </c>
    </row>
    <row r="3979">
      <c r="A3979" s="5">
        <v>384421.0</v>
      </c>
      <c r="B3979" s="4" t="s">
        <v>4629</v>
      </c>
      <c r="C3979" s="5">
        <v>2023.0</v>
      </c>
      <c r="D3979" s="5">
        <v>96.0</v>
      </c>
      <c r="E3979" s="5">
        <v>6.0</v>
      </c>
    </row>
    <row r="3980">
      <c r="A3980" s="5">
        <v>385132.0</v>
      </c>
      <c r="B3980" s="4" t="s">
        <v>4630</v>
      </c>
      <c r="C3980" s="5">
        <v>2023.0</v>
      </c>
      <c r="D3980" s="5">
        <v>132.0</v>
      </c>
      <c r="E3980" s="5">
        <v>9.0</v>
      </c>
    </row>
    <row r="3981">
      <c r="A3981" s="5">
        <v>385415.0</v>
      </c>
      <c r="B3981" s="4" t="s">
        <v>4631</v>
      </c>
      <c r="C3981" s="5">
        <v>2023.0</v>
      </c>
      <c r="D3981" s="5">
        <v>1328.0</v>
      </c>
      <c r="E3981" s="5">
        <v>52.0</v>
      </c>
    </row>
    <row r="3982">
      <c r="A3982" s="5">
        <v>385503.0</v>
      </c>
      <c r="B3982" s="4" t="s">
        <v>4632</v>
      </c>
      <c r="C3982" s="5">
        <v>2023.0</v>
      </c>
      <c r="D3982" s="5">
        <v>205.0</v>
      </c>
      <c r="E3982" s="5">
        <v>20.0</v>
      </c>
    </row>
    <row r="3983">
      <c r="A3983" s="5">
        <v>385619.0</v>
      </c>
      <c r="B3983" s="4" t="s">
        <v>4633</v>
      </c>
      <c r="C3983" s="5">
        <v>2023.0</v>
      </c>
      <c r="D3983" s="5">
        <v>2733.0</v>
      </c>
      <c r="E3983" s="5">
        <v>173.0</v>
      </c>
    </row>
    <row r="3984">
      <c r="A3984" s="5">
        <v>386153.0</v>
      </c>
      <c r="B3984" s="4" t="s">
        <v>4634</v>
      </c>
      <c r="C3984" s="5">
        <v>2023.0</v>
      </c>
      <c r="D3984" s="5">
        <v>371.0</v>
      </c>
      <c r="E3984" s="5">
        <v>12.0</v>
      </c>
    </row>
    <row r="3985">
      <c r="A3985" s="5">
        <v>386472.0</v>
      </c>
      <c r="B3985" s="4" t="s">
        <v>4635</v>
      </c>
      <c r="C3985" s="5">
        <v>2023.0</v>
      </c>
      <c r="D3985" s="5">
        <v>709.0</v>
      </c>
      <c r="E3985" s="5">
        <v>29.0</v>
      </c>
    </row>
    <row r="3986">
      <c r="A3986" s="5">
        <v>387925.0</v>
      </c>
      <c r="B3986" s="4" t="s">
        <v>1575</v>
      </c>
      <c r="C3986" s="5">
        <v>2023.0</v>
      </c>
      <c r="D3986" s="5">
        <v>121.0</v>
      </c>
      <c r="E3986" s="5">
        <v>4.0</v>
      </c>
    </row>
    <row r="3987">
      <c r="A3987" s="5">
        <v>388520.0</v>
      </c>
      <c r="B3987" s="4" t="s">
        <v>4636</v>
      </c>
      <c r="C3987" s="5">
        <v>2023.0</v>
      </c>
      <c r="D3987" s="5">
        <v>482.0</v>
      </c>
      <c r="E3987" s="5">
        <v>20.0</v>
      </c>
    </row>
    <row r="3988">
      <c r="A3988" s="5">
        <v>389860.0</v>
      </c>
      <c r="B3988" s="4" t="s">
        <v>4637</v>
      </c>
      <c r="C3988" s="5">
        <v>2023.0</v>
      </c>
      <c r="D3988" s="5">
        <v>268.0</v>
      </c>
      <c r="E3988" s="5">
        <v>34.0</v>
      </c>
    </row>
    <row r="3989">
      <c r="A3989" s="5">
        <v>390905.0</v>
      </c>
      <c r="B3989" s="4" t="s">
        <v>4638</v>
      </c>
      <c r="C3989" s="5">
        <v>2023.0</v>
      </c>
      <c r="D3989" s="5">
        <v>230.0</v>
      </c>
      <c r="E3989" s="5">
        <v>24.0</v>
      </c>
    </row>
    <row r="3990">
      <c r="A3990" s="5">
        <v>391005.0</v>
      </c>
      <c r="B3990" s="4" t="s">
        <v>4639</v>
      </c>
      <c r="C3990" s="5">
        <v>2023.0</v>
      </c>
      <c r="D3990" s="5">
        <v>135.0</v>
      </c>
      <c r="E3990" s="5">
        <v>2.0</v>
      </c>
    </row>
    <row r="3991">
      <c r="A3991" s="5">
        <v>391759.0</v>
      </c>
      <c r="B3991" s="4" t="s">
        <v>4640</v>
      </c>
      <c r="C3991" s="5">
        <v>2023.0</v>
      </c>
      <c r="D3991" s="5">
        <v>26.0</v>
      </c>
      <c r="E3991" s="5">
        <v>3.0</v>
      </c>
    </row>
    <row r="3992">
      <c r="A3992" s="5">
        <v>392257.0</v>
      </c>
      <c r="B3992" s="4" t="s">
        <v>4641</v>
      </c>
      <c r="C3992" s="5">
        <v>2023.0</v>
      </c>
      <c r="D3992" s="5">
        <v>3794.0</v>
      </c>
      <c r="E3992" s="5">
        <v>110.0</v>
      </c>
    </row>
    <row r="3993">
      <c r="A3993" s="5">
        <v>392354.0</v>
      </c>
      <c r="B3993" s="4" t="s">
        <v>4642</v>
      </c>
      <c r="C3993" s="5">
        <v>2023.0</v>
      </c>
      <c r="D3993" s="5">
        <v>19.0</v>
      </c>
      <c r="E3993" s="5">
        <v>11.0</v>
      </c>
    </row>
    <row r="3994">
      <c r="A3994" s="5">
        <v>392415.0</v>
      </c>
      <c r="B3994" s="4" t="s">
        <v>4519</v>
      </c>
      <c r="C3994" s="5">
        <v>2023.0</v>
      </c>
      <c r="D3994" s="5">
        <v>357.0</v>
      </c>
      <c r="E3994" s="5">
        <v>14.0</v>
      </c>
    </row>
    <row r="3995">
      <c r="A3995" s="5">
        <v>393649.0</v>
      </c>
      <c r="B3995" s="4" t="s">
        <v>4643</v>
      </c>
      <c r="C3995" s="5">
        <v>2023.0</v>
      </c>
      <c r="D3995" s="5">
        <v>1444.0</v>
      </c>
      <c r="E3995" s="5">
        <v>24.0</v>
      </c>
    </row>
    <row r="3996">
      <c r="A3996" s="5">
        <v>393861.0</v>
      </c>
      <c r="B3996" s="4" t="s">
        <v>4644</v>
      </c>
      <c r="C3996" s="5">
        <v>2023.0</v>
      </c>
      <c r="D3996" s="5">
        <v>413.0</v>
      </c>
      <c r="E3996" s="5">
        <v>7.0</v>
      </c>
    </row>
    <row r="3997">
      <c r="A3997" s="5">
        <v>395362.0</v>
      </c>
      <c r="B3997" s="4" t="s">
        <v>4645</v>
      </c>
      <c r="C3997" s="5">
        <v>2023.0</v>
      </c>
      <c r="D3997" s="5">
        <v>1524.0</v>
      </c>
      <c r="E3997" s="5">
        <v>88.0</v>
      </c>
    </row>
    <row r="3998">
      <c r="A3998" s="5">
        <v>395690.0</v>
      </c>
      <c r="B3998" s="4" t="s">
        <v>4646</v>
      </c>
      <c r="C3998" s="5">
        <v>2023.0</v>
      </c>
      <c r="D3998" s="5">
        <v>224.0</v>
      </c>
      <c r="E3998" s="5">
        <v>3.0</v>
      </c>
    </row>
    <row r="3999">
      <c r="A3999" s="5">
        <v>397942.0</v>
      </c>
      <c r="B3999" s="4" t="s">
        <v>4647</v>
      </c>
      <c r="C3999" s="5">
        <v>2023.0</v>
      </c>
      <c r="D3999" s="5">
        <v>974.0</v>
      </c>
      <c r="E3999" s="5">
        <v>21.0</v>
      </c>
    </row>
    <row r="4000">
      <c r="A4000" s="5">
        <v>399212.0</v>
      </c>
      <c r="B4000" s="4" t="s">
        <v>4648</v>
      </c>
      <c r="C4000" s="5">
        <v>2023.0</v>
      </c>
      <c r="D4000" s="5">
        <v>11979.0</v>
      </c>
      <c r="E4000" s="5">
        <v>289.0</v>
      </c>
    </row>
    <row r="4001">
      <c r="A4001" s="5">
        <v>399869.0</v>
      </c>
      <c r="B4001" s="4" t="s">
        <v>4649</v>
      </c>
      <c r="C4001" s="5">
        <v>2023.0</v>
      </c>
      <c r="D4001" s="5">
        <v>537.0</v>
      </c>
      <c r="E4001" s="5">
        <v>24.0</v>
      </c>
    </row>
    <row r="4002">
      <c r="A4002" s="5">
        <v>399911.0</v>
      </c>
      <c r="B4002" s="4" t="s">
        <v>4650</v>
      </c>
      <c r="C4002" s="5">
        <v>2023.0</v>
      </c>
      <c r="D4002" s="5">
        <v>476.0</v>
      </c>
      <c r="E4002" s="5">
        <v>74.0</v>
      </c>
    </row>
    <row r="4003">
      <c r="A4003" s="5">
        <v>400080.0</v>
      </c>
      <c r="B4003" s="4" t="s">
        <v>4651</v>
      </c>
      <c r="C4003" s="5">
        <v>2023.0</v>
      </c>
      <c r="D4003" s="5">
        <v>1210.0</v>
      </c>
      <c r="E4003" s="5">
        <v>48.0</v>
      </c>
    </row>
    <row r="4004">
      <c r="A4004" s="5">
        <v>400187.0</v>
      </c>
      <c r="B4004" s="4" t="s">
        <v>4652</v>
      </c>
      <c r="C4004" s="5">
        <v>2023.0</v>
      </c>
      <c r="D4004" s="5">
        <v>448.0</v>
      </c>
      <c r="E4004" s="5">
        <v>5.0</v>
      </c>
    </row>
    <row r="4005">
      <c r="A4005" s="5">
        <v>400558.0</v>
      </c>
      <c r="B4005" s="4" t="s">
        <v>4653</v>
      </c>
      <c r="C4005" s="5">
        <v>2023.0</v>
      </c>
      <c r="D4005" s="5">
        <v>61.0</v>
      </c>
      <c r="E4005" s="5">
        <v>4.0</v>
      </c>
    </row>
    <row r="4006">
      <c r="A4006" s="5">
        <v>401223.0</v>
      </c>
      <c r="B4006" s="4" t="s">
        <v>4654</v>
      </c>
      <c r="C4006" s="5">
        <v>2023.0</v>
      </c>
      <c r="D4006" s="5">
        <v>440.0</v>
      </c>
      <c r="E4006" s="5">
        <v>8.0</v>
      </c>
    </row>
    <row r="4007">
      <c r="A4007" s="5">
        <v>401250.0</v>
      </c>
      <c r="B4007" s="4" t="s">
        <v>4655</v>
      </c>
      <c r="C4007" s="5">
        <v>2023.0</v>
      </c>
      <c r="D4007" s="5">
        <v>132.0</v>
      </c>
      <c r="E4007" s="5">
        <v>14.0</v>
      </c>
    </row>
    <row r="4008">
      <c r="A4008" s="5">
        <v>401764.0</v>
      </c>
      <c r="B4008" s="4" t="s">
        <v>4656</v>
      </c>
      <c r="C4008" s="5">
        <v>2023.0</v>
      </c>
      <c r="D4008" s="5">
        <v>175.0</v>
      </c>
      <c r="E4008" s="5">
        <v>11.0</v>
      </c>
    </row>
    <row r="4009">
      <c r="A4009" s="5">
        <v>402563.0</v>
      </c>
      <c r="B4009" s="4" t="s">
        <v>4657</v>
      </c>
      <c r="C4009" s="5">
        <v>2023.0</v>
      </c>
      <c r="D4009" s="5">
        <v>153.0</v>
      </c>
      <c r="E4009" s="5">
        <v>19.0</v>
      </c>
    </row>
    <row r="4010">
      <c r="A4010" s="5">
        <v>402800.0</v>
      </c>
      <c r="B4010" s="4" t="s">
        <v>4658</v>
      </c>
      <c r="C4010" s="5">
        <v>2023.0</v>
      </c>
      <c r="D4010" s="5">
        <v>147.0</v>
      </c>
      <c r="E4010" s="5">
        <v>8.0</v>
      </c>
    </row>
    <row r="4011">
      <c r="A4011" s="5">
        <v>403469.0</v>
      </c>
      <c r="B4011" s="4" t="s">
        <v>4659</v>
      </c>
      <c r="C4011" s="5">
        <v>2023.0</v>
      </c>
      <c r="D4011" s="5">
        <v>2364.0</v>
      </c>
      <c r="E4011" s="5">
        <v>26.0</v>
      </c>
    </row>
    <row r="4012">
      <c r="A4012" s="5">
        <v>403478.0</v>
      </c>
      <c r="B4012" s="4" t="s">
        <v>4660</v>
      </c>
      <c r="C4012" s="5">
        <v>2023.0</v>
      </c>
      <c r="D4012" s="5">
        <v>605.0</v>
      </c>
      <c r="E4012" s="5">
        <v>26.0</v>
      </c>
    </row>
    <row r="4013">
      <c r="A4013" s="5">
        <v>403487.0</v>
      </c>
      <c r="B4013" s="4" t="s">
        <v>4661</v>
      </c>
      <c r="C4013" s="5">
        <v>2023.0</v>
      </c>
      <c r="D4013" s="5">
        <v>906.0</v>
      </c>
      <c r="E4013" s="5">
        <v>30.0</v>
      </c>
    </row>
    <row r="4014">
      <c r="A4014" s="5">
        <v>404055.0</v>
      </c>
      <c r="B4014" s="4" t="s">
        <v>4662</v>
      </c>
      <c r="C4014" s="5">
        <v>2023.0</v>
      </c>
      <c r="D4014" s="5">
        <v>294.0</v>
      </c>
      <c r="E4014" s="5">
        <v>6.0</v>
      </c>
    </row>
    <row r="4015">
      <c r="A4015" s="5">
        <v>404222.0</v>
      </c>
      <c r="B4015" s="4" t="s">
        <v>4663</v>
      </c>
      <c r="C4015" s="5">
        <v>2023.0</v>
      </c>
      <c r="D4015" s="5">
        <v>217.0</v>
      </c>
      <c r="E4015" s="5">
        <v>16.0</v>
      </c>
    </row>
    <row r="4016">
      <c r="A4016" s="5">
        <v>404338.0</v>
      </c>
      <c r="B4016" s="4" t="s">
        <v>4664</v>
      </c>
      <c r="C4016" s="5">
        <v>2023.0</v>
      </c>
      <c r="D4016" s="5">
        <v>54.0</v>
      </c>
      <c r="E4016" s="5">
        <v>6.0</v>
      </c>
    </row>
    <row r="4017">
      <c r="A4017" s="5">
        <v>404426.0</v>
      </c>
      <c r="B4017" s="4" t="s">
        <v>4665</v>
      </c>
      <c r="C4017" s="5">
        <v>2023.0</v>
      </c>
      <c r="D4017" s="5">
        <v>2696.0</v>
      </c>
      <c r="E4017" s="5">
        <v>70.0</v>
      </c>
    </row>
    <row r="4018">
      <c r="A4018" s="5">
        <v>404480.0</v>
      </c>
      <c r="B4018" s="4" t="s">
        <v>4666</v>
      </c>
      <c r="C4018" s="5">
        <v>2023.0</v>
      </c>
      <c r="D4018" s="4"/>
      <c r="E4018" s="5">
        <v>0.0</v>
      </c>
    </row>
    <row r="4019">
      <c r="A4019" s="5">
        <v>404684.0</v>
      </c>
      <c r="B4019" s="4" t="s">
        <v>4667</v>
      </c>
      <c r="C4019" s="5">
        <v>2023.0</v>
      </c>
      <c r="D4019" s="5">
        <v>318.0</v>
      </c>
      <c r="E4019" s="5">
        <v>20.0</v>
      </c>
    </row>
    <row r="4020">
      <c r="A4020" s="5">
        <v>404718.0</v>
      </c>
      <c r="B4020" s="4" t="s">
        <v>4668</v>
      </c>
      <c r="C4020" s="5">
        <v>2023.0</v>
      </c>
      <c r="D4020" s="5">
        <v>259.0</v>
      </c>
      <c r="E4020" s="5">
        <v>11.0</v>
      </c>
    </row>
    <row r="4021">
      <c r="A4021" s="5">
        <v>404912.0</v>
      </c>
      <c r="B4021" s="4" t="s">
        <v>4669</v>
      </c>
      <c r="C4021" s="5">
        <v>2023.0</v>
      </c>
      <c r="D4021" s="5">
        <v>764.0</v>
      </c>
      <c r="E4021" s="5">
        <v>40.0</v>
      </c>
    </row>
    <row r="4022">
      <c r="A4022" s="5">
        <v>405012.0</v>
      </c>
      <c r="B4022" s="4" t="s">
        <v>4670</v>
      </c>
      <c r="C4022" s="5">
        <v>2023.0</v>
      </c>
      <c r="D4022" s="5">
        <v>92.0</v>
      </c>
      <c r="E4022" s="5">
        <v>6.0</v>
      </c>
    </row>
    <row r="4023">
      <c r="A4023" s="5">
        <v>405058.0</v>
      </c>
      <c r="B4023" s="4" t="s">
        <v>4671</v>
      </c>
      <c r="C4023" s="5">
        <v>2023.0</v>
      </c>
      <c r="D4023" s="5">
        <v>163.0</v>
      </c>
      <c r="E4023" s="5">
        <v>6.0</v>
      </c>
    </row>
    <row r="4024">
      <c r="A4024" s="5">
        <v>405076.0</v>
      </c>
      <c r="B4024" s="4" t="s">
        <v>4672</v>
      </c>
      <c r="C4024" s="5">
        <v>2023.0</v>
      </c>
      <c r="D4024" s="5">
        <v>505.0</v>
      </c>
      <c r="E4024" s="5">
        <v>13.0</v>
      </c>
    </row>
    <row r="4025">
      <c r="A4025" s="5">
        <v>405854.0</v>
      </c>
      <c r="B4025" s="4" t="s">
        <v>4673</v>
      </c>
      <c r="C4025" s="5">
        <v>2023.0</v>
      </c>
      <c r="D4025" s="5">
        <v>233.0</v>
      </c>
      <c r="E4025" s="5">
        <v>9.0</v>
      </c>
    </row>
    <row r="4026">
      <c r="A4026" s="5">
        <v>405872.0</v>
      </c>
      <c r="B4026" s="4" t="s">
        <v>4674</v>
      </c>
      <c r="C4026" s="5">
        <v>2023.0</v>
      </c>
      <c r="D4026" s="5">
        <v>3164.0</v>
      </c>
      <c r="E4026" s="5">
        <v>113.0</v>
      </c>
    </row>
    <row r="4027">
      <c r="A4027" s="5">
        <v>406024.0</v>
      </c>
      <c r="B4027" s="4" t="s">
        <v>4675</v>
      </c>
      <c r="C4027" s="5">
        <v>2023.0</v>
      </c>
      <c r="D4027" s="5">
        <v>1601.0</v>
      </c>
      <c r="E4027" s="5">
        <v>94.0</v>
      </c>
    </row>
    <row r="4028">
      <c r="A4028" s="5">
        <v>406033.0</v>
      </c>
      <c r="B4028" s="4" t="s">
        <v>4676</v>
      </c>
      <c r="C4028" s="5">
        <v>2023.0</v>
      </c>
      <c r="D4028" s="5">
        <v>3206.0</v>
      </c>
      <c r="E4028" s="5">
        <v>164.0</v>
      </c>
    </row>
    <row r="4029">
      <c r="A4029" s="5">
        <v>406149.0</v>
      </c>
      <c r="B4029" s="4" t="s">
        <v>4677</v>
      </c>
      <c r="C4029" s="5">
        <v>2023.0</v>
      </c>
      <c r="D4029" s="5">
        <v>76.0</v>
      </c>
      <c r="E4029" s="5">
        <v>11.0</v>
      </c>
    </row>
    <row r="4030">
      <c r="A4030" s="5">
        <v>406325.0</v>
      </c>
      <c r="B4030" s="4" t="s">
        <v>4678</v>
      </c>
      <c r="C4030" s="5">
        <v>2023.0</v>
      </c>
      <c r="D4030" s="5">
        <v>170.0</v>
      </c>
      <c r="E4030" s="5">
        <v>10.0</v>
      </c>
    </row>
    <row r="4031">
      <c r="A4031" s="5">
        <v>406361.0</v>
      </c>
      <c r="B4031" s="4" t="s">
        <v>4679</v>
      </c>
      <c r="C4031" s="5">
        <v>2023.0</v>
      </c>
      <c r="D4031" s="5">
        <v>34.0</v>
      </c>
      <c r="E4031" s="5">
        <v>2.0</v>
      </c>
    </row>
    <row r="4032">
      <c r="A4032" s="5">
        <v>406422.0</v>
      </c>
      <c r="B4032" s="4" t="s">
        <v>4680</v>
      </c>
      <c r="C4032" s="5">
        <v>2023.0</v>
      </c>
      <c r="D4032" s="5">
        <v>87.0</v>
      </c>
      <c r="E4032" s="5">
        <v>7.0</v>
      </c>
    </row>
    <row r="4033">
      <c r="A4033" s="5">
        <v>406486.0</v>
      </c>
      <c r="B4033" s="4" t="s">
        <v>4681</v>
      </c>
      <c r="C4033" s="5">
        <v>2023.0</v>
      </c>
      <c r="D4033" s="5">
        <v>61.0</v>
      </c>
      <c r="E4033" s="5">
        <v>6.0</v>
      </c>
    </row>
    <row r="4034">
      <c r="A4034" s="5">
        <v>406547.0</v>
      </c>
      <c r="B4034" s="4" t="s">
        <v>4682</v>
      </c>
      <c r="C4034" s="5">
        <v>2023.0</v>
      </c>
      <c r="D4034" s="4"/>
      <c r="E4034" s="4"/>
    </row>
    <row r="4035">
      <c r="A4035" s="5">
        <v>407090.0</v>
      </c>
      <c r="B4035" s="4" t="s">
        <v>1892</v>
      </c>
      <c r="C4035" s="5">
        <v>2023.0</v>
      </c>
      <c r="D4035" s="5">
        <v>436.0</v>
      </c>
      <c r="E4035" s="5">
        <v>9.0</v>
      </c>
    </row>
    <row r="4036">
      <c r="A4036" s="5">
        <v>407142.0</v>
      </c>
      <c r="B4036" s="4" t="s">
        <v>4683</v>
      </c>
      <c r="C4036" s="5">
        <v>2023.0</v>
      </c>
      <c r="D4036" s="5">
        <v>101.0</v>
      </c>
      <c r="E4036" s="5">
        <v>6.0</v>
      </c>
    </row>
    <row r="4037">
      <c r="A4037" s="5">
        <v>407151.0</v>
      </c>
      <c r="B4037" s="4" t="s">
        <v>4684</v>
      </c>
      <c r="C4037" s="5">
        <v>2023.0</v>
      </c>
      <c r="D4037" s="5">
        <v>79.0</v>
      </c>
      <c r="E4037" s="5">
        <v>4.0</v>
      </c>
    </row>
    <row r="4038">
      <c r="A4038" s="5">
        <v>407179.0</v>
      </c>
      <c r="B4038" s="4" t="s">
        <v>4685</v>
      </c>
      <c r="C4038" s="5">
        <v>2023.0</v>
      </c>
      <c r="D4038" s="5">
        <v>101.0</v>
      </c>
      <c r="E4038" s="5">
        <v>4.0</v>
      </c>
    </row>
    <row r="4039">
      <c r="A4039" s="5">
        <v>407355.0</v>
      </c>
      <c r="B4039" s="4" t="s">
        <v>4686</v>
      </c>
      <c r="C4039" s="5">
        <v>2023.0</v>
      </c>
      <c r="D4039" s="5">
        <v>220.0</v>
      </c>
      <c r="E4039" s="5">
        <v>14.0</v>
      </c>
    </row>
    <row r="4040">
      <c r="A4040" s="5">
        <v>407434.0</v>
      </c>
      <c r="B4040" s="4" t="s">
        <v>4687</v>
      </c>
      <c r="C4040" s="5">
        <v>2023.0</v>
      </c>
      <c r="D4040" s="5">
        <v>60.0</v>
      </c>
      <c r="E4040" s="5">
        <v>1.0</v>
      </c>
    </row>
    <row r="4041">
      <c r="A4041" s="5">
        <v>407461.0</v>
      </c>
      <c r="B4041" s="4" t="s">
        <v>4688</v>
      </c>
      <c r="C4041" s="5">
        <v>2023.0</v>
      </c>
      <c r="D4041" s="5">
        <v>84.0</v>
      </c>
      <c r="E4041" s="5">
        <v>38.0</v>
      </c>
    </row>
    <row r="4042">
      <c r="A4042" s="5">
        <v>407470.0</v>
      </c>
      <c r="B4042" s="4" t="s">
        <v>4689</v>
      </c>
      <c r="C4042" s="5">
        <v>2023.0</v>
      </c>
      <c r="D4042" s="5">
        <v>175.0</v>
      </c>
      <c r="E4042" s="5">
        <v>7.0</v>
      </c>
    </row>
    <row r="4043">
      <c r="A4043" s="5">
        <v>407489.0</v>
      </c>
      <c r="B4043" s="4" t="s">
        <v>4690</v>
      </c>
      <c r="C4043" s="5">
        <v>2023.0</v>
      </c>
      <c r="D4043" s="5">
        <v>74.0</v>
      </c>
      <c r="E4043" s="5">
        <v>15.0</v>
      </c>
    </row>
    <row r="4044">
      <c r="A4044" s="5">
        <v>407513.0</v>
      </c>
      <c r="B4044" s="4" t="s">
        <v>4691</v>
      </c>
      <c r="C4044" s="5">
        <v>2023.0</v>
      </c>
      <c r="D4044" s="5">
        <v>237.0</v>
      </c>
      <c r="E4044" s="5">
        <v>26.0</v>
      </c>
    </row>
    <row r="4045">
      <c r="A4045" s="5">
        <v>407522.0</v>
      </c>
      <c r="B4045" s="4" t="s">
        <v>4692</v>
      </c>
      <c r="C4045" s="5">
        <v>2023.0</v>
      </c>
      <c r="D4045" s="5">
        <v>68.0</v>
      </c>
      <c r="E4045" s="5">
        <v>3.0</v>
      </c>
    </row>
    <row r="4046">
      <c r="A4046" s="5">
        <v>407568.0</v>
      </c>
      <c r="B4046" s="4" t="s">
        <v>4693</v>
      </c>
      <c r="C4046" s="5">
        <v>2023.0</v>
      </c>
      <c r="D4046" s="5">
        <v>131.0</v>
      </c>
      <c r="E4046" s="5">
        <v>5.0</v>
      </c>
    </row>
    <row r="4047">
      <c r="A4047" s="5">
        <v>407577.0</v>
      </c>
      <c r="B4047" s="4" t="s">
        <v>4694</v>
      </c>
      <c r="C4047" s="5">
        <v>2023.0</v>
      </c>
      <c r="D4047" s="5">
        <v>125.0</v>
      </c>
      <c r="E4047" s="5">
        <v>45.0</v>
      </c>
    </row>
    <row r="4048">
      <c r="A4048" s="5">
        <v>407595.0</v>
      </c>
      <c r="B4048" s="4" t="s">
        <v>4695</v>
      </c>
      <c r="C4048" s="5">
        <v>2023.0</v>
      </c>
      <c r="D4048" s="4"/>
      <c r="E4048" s="4"/>
    </row>
    <row r="4049">
      <c r="A4049" s="5">
        <v>407610.0</v>
      </c>
      <c r="B4049" s="4" t="s">
        <v>4696</v>
      </c>
      <c r="C4049" s="5">
        <v>2023.0</v>
      </c>
      <c r="D4049" s="5">
        <v>44.0</v>
      </c>
      <c r="E4049" s="5">
        <v>5.0</v>
      </c>
    </row>
    <row r="4050">
      <c r="A4050" s="5">
        <v>407629.0</v>
      </c>
      <c r="B4050" s="4" t="s">
        <v>4697</v>
      </c>
      <c r="C4050" s="5">
        <v>2023.0</v>
      </c>
      <c r="D4050" s="5">
        <v>4117.0</v>
      </c>
      <c r="E4050" s="5">
        <v>233.0</v>
      </c>
    </row>
    <row r="4051">
      <c r="A4051" s="5">
        <v>407683.0</v>
      </c>
      <c r="B4051" s="4" t="s">
        <v>4698</v>
      </c>
      <c r="C4051" s="5">
        <v>2023.0</v>
      </c>
      <c r="D4051" s="5">
        <v>82.0</v>
      </c>
      <c r="E4051" s="5">
        <v>7.0</v>
      </c>
    </row>
    <row r="4052">
      <c r="A4052" s="5">
        <v>407708.0</v>
      </c>
      <c r="B4052" s="4" t="s">
        <v>4699</v>
      </c>
      <c r="C4052" s="5">
        <v>2023.0</v>
      </c>
      <c r="D4052" s="5">
        <v>151.0</v>
      </c>
      <c r="E4052" s="5">
        <v>10.0</v>
      </c>
    </row>
    <row r="4053">
      <c r="A4053" s="5">
        <v>407735.0</v>
      </c>
      <c r="B4053" s="4" t="s">
        <v>4700</v>
      </c>
      <c r="C4053" s="5">
        <v>2023.0</v>
      </c>
      <c r="D4053" s="5">
        <v>85.0</v>
      </c>
      <c r="E4053" s="5">
        <v>3.0</v>
      </c>
    </row>
    <row r="4054">
      <c r="A4054" s="5">
        <v>407832.0</v>
      </c>
      <c r="B4054" s="4" t="s">
        <v>4701</v>
      </c>
      <c r="C4054" s="5">
        <v>2023.0</v>
      </c>
      <c r="D4054" s="5">
        <v>206.0</v>
      </c>
      <c r="E4054" s="5">
        <v>162.0</v>
      </c>
    </row>
    <row r="4055">
      <c r="A4055" s="5">
        <v>408066.0</v>
      </c>
      <c r="B4055" s="4" t="s">
        <v>4702</v>
      </c>
      <c r="C4055" s="5">
        <v>2023.0</v>
      </c>
      <c r="D4055" s="5">
        <v>172.0</v>
      </c>
      <c r="E4055" s="5">
        <v>10.0</v>
      </c>
    </row>
    <row r="4056">
      <c r="A4056" s="5">
        <v>408163.0</v>
      </c>
      <c r="B4056" s="4" t="s">
        <v>4703</v>
      </c>
      <c r="C4056" s="5">
        <v>2023.0</v>
      </c>
      <c r="D4056" s="5">
        <v>55.0</v>
      </c>
      <c r="E4056" s="5">
        <v>4.0</v>
      </c>
    </row>
    <row r="4057">
      <c r="A4057" s="5">
        <v>408385.0</v>
      </c>
      <c r="B4057" s="4" t="s">
        <v>4704</v>
      </c>
      <c r="C4057" s="5">
        <v>2023.0</v>
      </c>
      <c r="D4057" s="5">
        <v>629.0</v>
      </c>
      <c r="E4057" s="5">
        <v>16.0</v>
      </c>
    </row>
    <row r="4058">
      <c r="A4058" s="5">
        <v>408729.0</v>
      </c>
      <c r="B4058" s="4" t="s">
        <v>3628</v>
      </c>
      <c r="C4058" s="5">
        <v>2023.0</v>
      </c>
      <c r="D4058" s="4"/>
      <c r="E4058" s="4"/>
    </row>
    <row r="4059">
      <c r="A4059" s="5">
        <v>408844.0</v>
      </c>
      <c r="B4059" s="4" t="s">
        <v>4705</v>
      </c>
      <c r="C4059" s="5">
        <v>2023.0</v>
      </c>
      <c r="D4059" s="5">
        <v>2638.0</v>
      </c>
      <c r="E4059" s="5">
        <v>109.0</v>
      </c>
    </row>
    <row r="4060">
      <c r="A4060" s="5">
        <v>408862.0</v>
      </c>
      <c r="B4060" s="4" t="s">
        <v>4706</v>
      </c>
      <c r="C4060" s="5">
        <v>2023.0</v>
      </c>
      <c r="D4060" s="5">
        <v>250.0</v>
      </c>
      <c r="E4060" s="5">
        <v>15.0</v>
      </c>
    </row>
    <row r="4061">
      <c r="A4061" s="5">
        <v>409032.0</v>
      </c>
      <c r="B4061" s="4" t="s">
        <v>4707</v>
      </c>
      <c r="C4061" s="5">
        <v>2023.0</v>
      </c>
      <c r="D4061" s="5">
        <v>54.0</v>
      </c>
      <c r="E4061" s="5">
        <v>12.0</v>
      </c>
    </row>
    <row r="4062">
      <c r="A4062" s="5">
        <v>409120.0</v>
      </c>
      <c r="B4062" s="4" t="s">
        <v>4708</v>
      </c>
      <c r="C4062" s="5">
        <v>2023.0</v>
      </c>
      <c r="D4062" s="5">
        <v>57.0</v>
      </c>
      <c r="E4062" s="5">
        <v>10.0</v>
      </c>
    </row>
    <row r="4063">
      <c r="A4063" s="5">
        <v>409193.0</v>
      </c>
      <c r="B4063" s="4" t="s">
        <v>4709</v>
      </c>
      <c r="C4063" s="5">
        <v>2023.0</v>
      </c>
      <c r="D4063" s="5">
        <v>187.0</v>
      </c>
      <c r="E4063" s="5">
        <v>8.0</v>
      </c>
    </row>
    <row r="4064">
      <c r="A4064" s="5">
        <v>409254.0</v>
      </c>
      <c r="B4064" s="4" t="s">
        <v>914</v>
      </c>
      <c r="C4064" s="5">
        <v>2023.0</v>
      </c>
      <c r="D4064" s="5">
        <v>368.0</v>
      </c>
      <c r="E4064" s="5">
        <v>44.0</v>
      </c>
    </row>
    <row r="4065">
      <c r="A4065" s="5">
        <v>409315.0</v>
      </c>
      <c r="B4065" s="4" t="s">
        <v>4710</v>
      </c>
      <c r="C4065" s="5">
        <v>2023.0</v>
      </c>
      <c r="D4065" s="5">
        <v>26440.0</v>
      </c>
      <c r="E4065" s="5">
        <v>704.0</v>
      </c>
    </row>
    <row r="4066">
      <c r="A4066" s="5">
        <v>409379.0</v>
      </c>
      <c r="B4066" s="4" t="s">
        <v>4711</v>
      </c>
      <c r="C4066" s="5">
        <v>2023.0</v>
      </c>
      <c r="D4066" s="4"/>
      <c r="E4066" s="5">
        <v>0.0</v>
      </c>
    </row>
    <row r="4067">
      <c r="A4067" s="5">
        <v>409537.0</v>
      </c>
      <c r="B4067" s="4" t="s">
        <v>4712</v>
      </c>
      <c r="C4067" s="5">
        <v>2023.0</v>
      </c>
      <c r="D4067" s="5">
        <v>38.0</v>
      </c>
      <c r="E4067" s="5">
        <v>4.0</v>
      </c>
    </row>
    <row r="4068">
      <c r="A4068" s="5">
        <v>409591.0</v>
      </c>
      <c r="B4068" s="4" t="s">
        <v>4713</v>
      </c>
      <c r="C4068" s="5">
        <v>2023.0</v>
      </c>
      <c r="D4068" s="5">
        <v>108.0</v>
      </c>
      <c r="E4068" s="5">
        <v>5.0</v>
      </c>
    </row>
    <row r="4069">
      <c r="A4069" s="5">
        <v>409616.0</v>
      </c>
      <c r="B4069" s="4" t="s">
        <v>4714</v>
      </c>
      <c r="C4069" s="5">
        <v>2023.0</v>
      </c>
      <c r="D4069" s="5">
        <v>517.0</v>
      </c>
      <c r="E4069" s="5">
        <v>41.0</v>
      </c>
    </row>
    <row r="4070">
      <c r="A4070" s="5">
        <v>409698.0</v>
      </c>
      <c r="B4070" s="4" t="s">
        <v>4715</v>
      </c>
      <c r="C4070" s="5">
        <v>2023.0</v>
      </c>
      <c r="D4070" s="5">
        <v>6742.0</v>
      </c>
      <c r="E4070" s="5">
        <v>313.0</v>
      </c>
    </row>
    <row r="4071">
      <c r="A4071" s="5">
        <v>410797.0</v>
      </c>
      <c r="B4071" s="4" t="s">
        <v>4716</v>
      </c>
      <c r="C4071" s="5">
        <v>2023.0</v>
      </c>
      <c r="D4071" s="5">
        <v>74.0</v>
      </c>
      <c r="E4071" s="5">
        <v>5.0</v>
      </c>
    </row>
    <row r="4072">
      <c r="A4072" s="5">
        <v>410964.0</v>
      </c>
      <c r="B4072" s="4" t="s">
        <v>4717</v>
      </c>
      <c r="C4072" s="5">
        <v>2023.0</v>
      </c>
      <c r="D4072" s="5">
        <v>40.0</v>
      </c>
      <c r="E4072" s="5">
        <v>2.0</v>
      </c>
    </row>
    <row r="4073">
      <c r="A4073" s="5">
        <v>411684.0</v>
      </c>
      <c r="B4073" s="4" t="s">
        <v>4718</v>
      </c>
      <c r="C4073" s="5">
        <v>2023.0</v>
      </c>
      <c r="D4073" s="5">
        <v>154.0</v>
      </c>
      <c r="E4073" s="5">
        <v>9.0</v>
      </c>
    </row>
    <row r="4074">
      <c r="A4074" s="5">
        <v>411754.0</v>
      </c>
      <c r="B4074" s="4" t="s">
        <v>4719</v>
      </c>
      <c r="C4074" s="5">
        <v>2023.0</v>
      </c>
      <c r="D4074" s="5">
        <v>31.0</v>
      </c>
      <c r="E4074" s="5">
        <v>3.0</v>
      </c>
    </row>
    <row r="4075">
      <c r="A4075" s="5">
        <v>412173.0</v>
      </c>
      <c r="B4075" s="4" t="s">
        <v>4720</v>
      </c>
      <c r="C4075" s="5">
        <v>2023.0</v>
      </c>
      <c r="D4075" s="5">
        <v>559.0</v>
      </c>
      <c r="E4075" s="5">
        <v>22.0</v>
      </c>
    </row>
    <row r="4076">
      <c r="A4076" s="5">
        <v>412535.0</v>
      </c>
      <c r="B4076" s="4" t="s">
        <v>4721</v>
      </c>
      <c r="C4076" s="5">
        <v>2023.0</v>
      </c>
      <c r="D4076" s="5">
        <v>35.0</v>
      </c>
      <c r="E4076" s="5">
        <v>3.0</v>
      </c>
    </row>
    <row r="4077">
      <c r="A4077" s="5">
        <v>412544.0</v>
      </c>
      <c r="B4077" s="4" t="s">
        <v>4722</v>
      </c>
      <c r="C4077" s="5">
        <v>2023.0</v>
      </c>
      <c r="D4077" s="5">
        <v>133.0</v>
      </c>
      <c r="E4077" s="5">
        <v>7.0</v>
      </c>
    </row>
    <row r="4078">
      <c r="A4078" s="5">
        <v>412599.0</v>
      </c>
      <c r="B4078" s="4" t="s">
        <v>4723</v>
      </c>
      <c r="C4078" s="5">
        <v>2023.0</v>
      </c>
      <c r="D4078" s="5">
        <v>391.0</v>
      </c>
      <c r="E4078" s="5">
        <v>13.0</v>
      </c>
    </row>
    <row r="4079">
      <c r="A4079" s="5">
        <v>413176.0</v>
      </c>
      <c r="B4079" s="4" t="s">
        <v>4724</v>
      </c>
      <c r="C4079" s="5">
        <v>2023.0</v>
      </c>
      <c r="D4079" s="5">
        <v>36.0</v>
      </c>
      <c r="E4079" s="5">
        <v>3.0</v>
      </c>
    </row>
    <row r="4080">
      <c r="A4080" s="5">
        <v>413413.0</v>
      </c>
      <c r="B4080" s="4" t="s">
        <v>4725</v>
      </c>
      <c r="C4080" s="5">
        <v>2023.0</v>
      </c>
      <c r="D4080" s="5">
        <v>43915.0</v>
      </c>
      <c r="E4080" s="5">
        <v>583.0</v>
      </c>
    </row>
    <row r="4081">
      <c r="A4081" s="5">
        <v>413617.0</v>
      </c>
      <c r="B4081" s="4" t="s">
        <v>4726</v>
      </c>
      <c r="C4081" s="5">
        <v>2023.0</v>
      </c>
      <c r="D4081" s="5">
        <v>219.0</v>
      </c>
      <c r="E4081" s="5">
        <v>21.0</v>
      </c>
    </row>
    <row r="4082">
      <c r="A4082" s="5">
        <v>413626.0</v>
      </c>
      <c r="B4082" s="4" t="s">
        <v>4727</v>
      </c>
      <c r="C4082" s="5">
        <v>2023.0</v>
      </c>
      <c r="D4082" s="5">
        <v>243.0</v>
      </c>
      <c r="E4082" s="5">
        <v>16.0</v>
      </c>
    </row>
    <row r="4083">
      <c r="A4083" s="5">
        <v>413680.0</v>
      </c>
      <c r="B4083" s="4" t="s">
        <v>4728</v>
      </c>
      <c r="C4083" s="5">
        <v>2023.0</v>
      </c>
      <c r="D4083" s="5">
        <v>319.0</v>
      </c>
      <c r="E4083" s="5">
        <v>28.0</v>
      </c>
    </row>
    <row r="4084">
      <c r="A4084" s="5">
        <v>413820.0</v>
      </c>
      <c r="B4084" s="4" t="s">
        <v>4729</v>
      </c>
      <c r="C4084" s="5">
        <v>2023.0</v>
      </c>
      <c r="D4084" s="5">
        <v>26.0</v>
      </c>
      <c r="E4084" s="5">
        <v>2.0</v>
      </c>
    </row>
    <row r="4085">
      <c r="A4085" s="5">
        <v>413893.0</v>
      </c>
      <c r="B4085" s="4" t="s">
        <v>4730</v>
      </c>
      <c r="C4085" s="5">
        <v>2023.0</v>
      </c>
      <c r="D4085" s="5">
        <v>1119.0</v>
      </c>
      <c r="E4085" s="5">
        <v>20.0</v>
      </c>
    </row>
    <row r="4086">
      <c r="A4086" s="5">
        <v>413972.0</v>
      </c>
      <c r="B4086" s="4" t="s">
        <v>3142</v>
      </c>
      <c r="C4086" s="5">
        <v>2023.0</v>
      </c>
      <c r="D4086" s="4"/>
      <c r="E4086" s="4"/>
    </row>
    <row r="4087">
      <c r="A4087" s="5">
        <v>414063.0</v>
      </c>
      <c r="B4087" s="4" t="s">
        <v>4731</v>
      </c>
      <c r="C4087" s="5">
        <v>2023.0</v>
      </c>
      <c r="D4087" s="5">
        <v>93.0</v>
      </c>
      <c r="E4087" s="5">
        <v>3.0</v>
      </c>
    </row>
    <row r="4088">
      <c r="A4088" s="5">
        <v>414124.0</v>
      </c>
      <c r="B4088" s="4" t="s">
        <v>4732</v>
      </c>
      <c r="C4088" s="5">
        <v>2023.0</v>
      </c>
      <c r="D4088" s="5">
        <v>328.0</v>
      </c>
      <c r="E4088" s="5">
        <v>18.0</v>
      </c>
    </row>
    <row r="4089">
      <c r="A4089" s="5">
        <v>414461.0</v>
      </c>
      <c r="B4089" s="4" t="s">
        <v>4733</v>
      </c>
      <c r="C4089" s="5">
        <v>2023.0</v>
      </c>
      <c r="D4089" s="5">
        <v>2246.0</v>
      </c>
      <c r="E4089" s="5">
        <v>106.0</v>
      </c>
    </row>
    <row r="4090">
      <c r="A4090" s="5">
        <v>414489.0</v>
      </c>
      <c r="B4090" s="4" t="s">
        <v>4734</v>
      </c>
      <c r="C4090" s="5">
        <v>2023.0</v>
      </c>
      <c r="D4090" s="5">
        <v>84.0</v>
      </c>
      <c r="E4090" s="5">
        <v>6.0</v>
      </c>
    </row>
    <row r="4091">
      <c r="A4091" s="5">
        <v>414540.0</v>
      </c>
      <c r="B4091" s="4" t="s">
        <v>4735</v>
      </c>
      <c r="C4091" s="5">
        <v>2023.0</v>
      </c>
      <c r="D4091" s="5">
        <v>239.0</v>
      </c>
      <c r="E4091" s="5">
        <v>13.0</v>
      </c>
    </row>
    <row r="4092">
      <c r="A4092" s="5">
        <v>414595.0</v>
      </c>
      <c r="B4092" s="4" t="s">
        <v>4584</v>
      </c>
      <c r="C4092" s="5">
        <v>2023.0</v>
      </c>
      <c r="D4092" s="5">
        <v>678.0</v>
      </c>
      <c r="E4092" s="5">
        <v>25.0</v>
      </c>
    </row>
    <row r="4093">
      <c r="A4093" s="5">
        <v>414869.0</v>
      </c>
      <c r="B4093" s="4" t="s">
        <v>4736</v>
      </c>
      <c r="C4093" s="5">
        <v>2023.0</v>
      </c>
      <c r="D4093" s="5">
        <v>341.0</v>
      </c>
      <c r="E4093" s="5">
        <v>10.0</v>
      </c>
    </row>
    <row r="4094">
      <c r="A4094" s="5">
        <v>414878.0</v>
      </c>
      <c r="B4094" s="4" t="s">
        <v>4737</v>
      </c>
      <c r="C4094" s="5">
        <v>2023.0</v>
      </c>
      <c r="D4094" s="5">
        <v>8230.0</v>
      </c>
      <c r="E4094" s="5">
        <v>122.0</v>
      </c>
    </row>
    <row r="4095">
      <c r="A4095" s="5">
        <v>414911.0</v>
      </c>
      <c r="B4095" s="4" t="s">
        <v>4738</v>
      </c>
      <c r="C4095" s="5">
        <v>2023.0</v>
      </c>
      <c r="D4095" s="5">
        <v>2286.0</v>
      </c>
      <c r="E4095" s="5">
        <v>36.0</v>
      </c>
    </row>
    <row r="4096">
      <c r="A4096" s="5">
        <v>414939.0</v>
      </c>
      <c r="B4096" s="4" t="s">
        <v>4739</v>
      </c>
      <c r="C4096" s="5">
        <v>2023.0</v>
      </c>
      <c r="D4096" s="5">
        <v>396.0</v>
      </c>
      <c r="E4096" s="5">
        <v>9.0</v>
      </c>
    </row>
    <row r="4097">
      <c r="A4097" s="5">
        <v>414966.0</v>
      </c>
      <c r="B4097" s="4" t="s">
        <v>4740</v>
      </c>
      <c r="C4097" s="5">
        <v>2023.0</v>
      </c>
      <c r="D4097" s="5">
        <v>98.0</v>
      </c>
      <c r="E4097" s="5">
        <v>18.0</v>
      </c>
    </row>
    <row r="4098">
      <c r="A4098" s="5">
        <v>415039.0</v>
      </c>
      <c r="B4098" s="4" t="s">
        <v>4741</v>
      </c>
      <c r="C4098" s="5">
        <v>2023.0</v>
      </c>
      <c r="D4098" s="5">
        <v>50.0</v>
      </c>
      <c r="E4098" s="5">
        <v>3.0</v>
      </c>
    </row>
    <row r="4099">
      <c r="A4099" s="5">
        <v>415057.0</v>
      </c>
      <c r="B4099" s="4" t="s">
        <v>4742</v>
      </c>
      <c r="C4099" s="5">
        <v>2023.0</v>
      </c>
      <c r="D4099" s="5">
        <v>29.0</v>
      </c>
      <c r="E4099" s="5">
        <v>5.0</v>
      </c>
    </row>
    <row r="4100">
      <c r="A4100" s="5">
        <v>415987.0</v>
      </c>
      <c r="B4100" s="4" t="s">
        <v>4743</v>
      </c>
      <c r="C4100" s="5">
        <v>2023.0</v>
      </c>
      <c r="D4100" s="5">
        <v>84.0</v>
      </c>
      <c r="E4100" s="5">
        <v>5.0</v>
      </c>
    </row>
    <row r="4101">
      <c r="A4101" s="5">
        <v>416458.0</v>
      </c>
      <c r="B4101" s="4" t="s">
        <v>4744</v>
      </c>
      <c r="C4101" s="5">
        <v>2023.0</v>
      </c>
      <c r="D4101" s="5">
        <v>106.0</v>
      </c>
      <c r="E4101" s="5">
        <v>5.0</v>
      </c>
    </row>
    <row r="4102">
      <c r="A4102" s="5">
        <v>416801.0</v>
      </c>
      <c r="B4102" s="4" t="s">
        <v>4745</v>
      </c>
      <c r="C4102" s="5">
        <v>2023.0</v>
      </c>
      <c r="D4102" s="5">
        <v>355.0</v>
      </c>
      <c r="E4102" s="5">
        <v>23.0</v>
      </c>
    </row>
    <row r="4103">
      <c r="A4103" s="5">
        <v>417008.0</v>
      </c>
      <c r="B4103" s="4" t="s">
        <v>4746</v>
      </c>
      <c r="C4103" s="5">
        <v>2023.0</v>
      </c>
      <c r="D4103" s="5">
        <v>102.0</v>
      </c>
      <c r="E4103" s="5">
        <v>3.0</v>
      </c>
    </row>
    <row r="4104">
      <c r="A4104" s="5">
        <v>417062.0</v>
      </c>
      <c r="B4104" s="4" t="s">
        <v>4747</v>
      </c>
      <c r="C4104" s="5">
        <v>2023.0</v>
      </c>
      <c r="D4104" s="5">
        <v>41.0</v>
      </c>
      <c r="E4104" s="5">
        <v>4.0</v>
      </c>
    </row>
    <row r="4105">
      <c r="A4105" s="5">
        <v>417105.0</v>
      </c>
      <c r="B4105" s="4" t="s">
        <v>4748</v>
      </c>
      <c r="C4105" s="5">
        <v>2023.0</v>
      </c>
      <c r="D4105" s="5">
        <v>435.0</v>
      </c>
      <c r="E4105" s="5">
        <v>20.0</v>
      </c>
    </row>
    <row r="4106">
      <c r="A4106" s="5">
        <v>417123.0</v>
      </c>
      <c r="B4106" s="4" t="s">
        <v>4749</v>
      </c>
      <c r="C4106" s="5">
        <v>2023.0</v>
      </c>
      <c r="D4106" s="5">
        <v>52.0</v>
      </c>
      <c r="E4106" s="5">
        <v>10.0</v>
      </c>
    </row>
    <row r="4107">
      <c r="A4107" s="5">
        <v>417248.0</v>
      </c>
      <c r="B4107" s="4" t="s">
        <v>4750</v>
      </c>
      <c r="C4107" s="5">
        <v>2023.0</v>
      </c>
      <c r="D4107" s="5">
        <v>34.0</v>
      </c>
      <c r="E4107" s="5">
        <v>4.0</v>
      </c>
    </row>
    <row r="4108">
      <c r="A4108" s="5">
        <v>417275.0</v>
      </c>
      <c r="B4108" s="4" t="s">
        <v>4751</v>
      </c>
      <c r="C4108" s="5">
        <v>2023.0</v>
      </c>
      <c r="D4108" s="5">
        <v>27.0</v>
      </c>
      <c r="E4108" s="5">
        <v>5.0</v>
      </c>
    </row>
    <row r="4109">
      <c r="A4109" s="5">
        <v>417327.0</v>
      </c>
      <c r="B4109" s="4" t="s">
        <v>4752</v>
      </c>
      <c r="C4109" s="5">
        <v>2023.0</v>
      </c>
      <c r="D4109" s="5">
        <v>329.0</v>
      </c>
      <c r="E4109" s="5">
        <v>33.0</v>
      </c>
    </row>
    <row r="4110">
      <c r="A4110" s="5">
        <v>417442.0</v>
      </c>
      <c r="B4110" s="4" t="s">
        <v>4753</v>
      </c>
      <c r="C4110" s="5">
        <v>2023.0</v>
      </c>
      <c r="D4110" s="5">
        <v>48.0</v>
      </c>
      <c r="E4110" s="5">
        <v>8.0</v>
      </c>
    </row>
    <row r="4111">
      <c r="A4111" s="5">
        <v>417503.0</v>
      </c>
      <c r="B4111" s="4" t="s">
        <v>4754</v>
      </c>
      <c r="C4111" s="5">
        <v>2023.0</v>
      </c>
      <c r="D4111" s="5">
        <v>355.0</v>
      </c>
      <c r="E4111" s="5">
        <v>21.0</v>
      </c>
    </row>
    <row r="4112">
      <c r="A4112" s="5">
        <v>417600.0</v>
      </c>
      <c r="B4112" s="4" t="s">
        <v>4755</v>
      </c>
      <c r="C4112" s="5">
        <v>2023.0</v>
      </c>
      <c r="D4112" s="5">
        <v>11.0</v>
      </c>
      <c r="E4112" s="5">
        <v>2.0</v>
      </c>
    </row>
    <row r="4113">
      <c r="A4113" s="5">
        <v>417628.0</v>
      </c>
      <c r="B4113" s="4" t="s">
        <v>4756</v>
      </c>
      <c r="C4113" s="5">
        <v>2023.0</v>
      </c>
      <c r="D4113" s="5">
        <v>21.0</v>
      </c>
      <c r="E4113" s="5">
        <v>15.0</v>
      </c>
    </row>
    <row r="4114">
      <c r="A4114" s="5">
        <v>417637.0</v>
      </c>
      <c r="B4114" s="4" t="s">
        <v>4757</v>
      </c>
      <c r="C4114" s="5">
        <v>2023.0</v>
      </c>
      <c r="D4114" s="5">
        <v>58.0</v>
      </c>
      <c r="E4114" s="5">
        <v>12.0</v>
      </c>
    </row>
    <row r="4115">
      <c r="A4115" s="5">
        <v>417646.0</v>
      </c>
      <c r="B4115" s="4" t="s">
        <v>4758</v>
      </c>
      <c r="C4115" s="5">
        <v>2023.0</v>
      </c>
      <c r="D4115" s="5">
        <v>23.0</v>
      </c>
      <c r="E4115" s="5">
        <v>3.0</v>
      </c>
    </row>
    <row r="4116">
      <c r="A4116" s="5">
        <v>417655.0</v>
      </c>
      <c r="B4116" s="4" t="s">
        <v>4759</v>
      </c>
      <c r="C4116" s="5">
        <v>2023.0</v>
      </c>
      <c r="D4116" s="5">
        <v>23.0</v>
      </c>
      <c r="E4116" s="5">
        <v>4.0</v>
      </c>
    </row>
    <row r="4117">
      <c r="A4117" s="5">
        <v>417682.0</v>
      </c>
      <c r="B4117" s="4" t="s">
        <v>4760</v>
      </c>
      <c r="C4117" s="5">
        <v>2023.0</v>
      </c>
      <c r="D4117" s="5">
        <v>20.0</v>
      </c>
      <c r="E4117" s="5">
        <v>2.0</v>
      </c>
    </row>
    <row r="4118">
      <c r="A4118" s="5">
        <v>417716.0</v>
      </c>
      <c r="B4118" s="4" t="s">
        <v>4761</v>
      </c>
      <c r="C4118" s="5">
        <v>2023.0</v>
      </c>
      <c r="D4118" s="5">
        <v>152.0</v>
      </c>
      <c r="E4118" s="5">
        <v>11.0</v>
      </c>
    </row>
    <row r="4119">
      <c r="A4119" s="5">
        <v>417725.0</v>
      </c>
      <c r="B4119" s="4" t="s">
        <v>4762</v>
      </c>
      <c r="C4119" s="5">
        <v>2023.0</v>
      </c>
      <c r="D4119" s="5">
        <v>48.0</v>
      </c>
      <c r="E4119" s="5">
        <v>4.0</v>
      </c>
    </row>
    <row r="4120">
      <c r="A4120" s="5">
        <v>417734.0</v>
      </c>
      <c r="B4120" s="4" t="s">
        <v>4763</v>
      </c>
      <c r="C4120" s="5">
        <v>2023.0</v>
      </c>
      <c r="D4120" s="5">
        <v>147.0</v>
      </c>
      <c r="E4120" s="5">
        <v>23.0</v>
      </c>
    </row>
    <row r="4121">
      <c r="A4121" s="5">
        <v>417752.0</v>
      </c>
      <c r="B4121" s="4" t="s">
        <v>4764</v>
      </c>
      <c r="C4121" s="5">
        <v>2023.0</v>
      </c>
      <c r="D4121" s="5">
        <v>26.0</v>
      </c>
      <c r="E4121" s="5">
        <v>4.0</v>
      </c>
    </row>
    <row r="4122">
      <c r="A4122" s="5">
        <v>417831.0</v>
      </c>
      <c r="B4122" s="4" t="s">
        <v>4765</v>
      </c>
      <c r="C4122" s="5">
        <v>2023.0</v>
      </c>
      <c r="D4122" s="5">
        <v>60.0</v>
      </c>
      <c r="E4122" s="5">
        <v>4.0</v>
      </c>
    </row>
    <row r="4123">
      <c r="A4123" s="5">
        <v>417840.0</v>
      </c>
      <c r="B4123" s="4" t="s">
        <v>4766</v>
      </c>
      <c r="C4123" s="5">
        <v>2023.0</v>
      </c>
      <c r="D4123" s="5">
        <v>406.0</v>
      </c>
      <c r="E4123" s="5">
        <v>21.0</v>
      </c>
    </row>
    <row r="4124">
      <c r="A4124" s="5">
        <v>417868.0</v>
      </c>
      <c r="B4124" s="4" t="s">
        <v>4767</v>
      </c>
      <c r="C4124" s="5">
        <v>2023.0</v>
      </c>
      <c r="D4124" s="5">
        <v>35.0</v>
      </c>
      <c r="E4124" s="5">
        <v>9.0</v>
      </c>
    </row>
    <row r="4125">
      <c r="A4125" s="5">
        <v>417886.0</v>
      </c>
      <c r="B4125" s="4" t="s">
        <v>4768</v>
      </c>
      <c r="C4125" s="5">
        <v>2023.0</v>
      </c>
      <c r="D4125" s="5">
        <v>23.0</v>
      </c>
      <c r="E4125" s="5">
        <v>3.0</v>
      </c>
    </row>
    <row r="4126">
      <c r="A4126" s="5">
        <v>417910.0</v>
      </c>
      <c r="B4126" s="4" t="s">
        <v>4769</v>
      </c>
      <c r="C4126" s="5">
        <v>2023.0</v>
      </c>
      <c r="D4126" s="5">
        <v>388.0</v>
      </c>
      <c r="E4126" s="5">
        <v>9.0</v>
      </c>
    </row>
    <row r="4127">
      <c r="A4127" s="5">
        <v>417983.0</v>
      </c>
      <c r="B4127" s="4" t="s">
        <v>4770</v>
      </c>
      <c r="C4127" s="5">
        <v>2023.0</v>
      </c>
      <c r="D4127" s="5">
        <v>23.0</v>
      </c>
      <c r="E4127" s="5">
        <v>4.0</v>
      </c>
    </row>
    <row r="4128">
      <c r="A4128" s="5">
        <v>417992.0</v>
      </c>
      <c r="B4128" s="4" t="s">
        <v>4771</v>
      </c>
      <c r="C4128" s="5">
        <v>2023.0</v>
      </c>
      <c r="D4128" s="5">
        <v>72.0</v>
      </c>
      <c r="E4128" s="5">
        <v>4.0</v>
      </c>
    </row>
    <row r="4129">
      <c r="A4129" s="5">
        <v>418001.0</v>
      </c>
      <c r="B4129" s="4" t="s">
        <v>4772</v>
      </c>
      <c r="C4129" s="5">
        <v>2023.0</v>
      </c>
      <c r="D4129" s="5">
        <v>77.0</v>
      </c>
      <c r="E4129" s="5">
        <v>3.0</v>
      </c>
    </row>
    <row r="4130">
      <c r="A4130" s="5">
        <v>418010.0</v>
      </c>
      <c r="B4130" s="4" t="s">
        <v>4773</v>
      </c>
      <c r="C4130" s="5">
        <v>2023.0</v>
      </c>
      <c r="D4130" s="5">
        <v>88.0</v>
      </c>
      <c r="E4130" s="5">
        <v>11.0</v>
      </c>
    </row>
    <row r="4131">
      <c r="A4131" s="5">
        <v>418029.0</v>
      </c>
      <c r="B4131" s="4" t="s">
        <v>4774</v>
      </c>
      <c r="C4131" s="5">
        <v>2023.0</v>
      </c>
      <c r="D4131" s="5">
        <v>37.0</v>
      </c>
      <c r="E4131" s="5">
        <v>3.0</v>
      </c>
    </row>
    <row r="4132">
      <c r="A4132" s="5">
        <v>418038.0</v>
      </c>
      <c r="B4132" s="4" t="s">
        <v>4775</v>
      </c>
      <c r="C4132" s="5">
        <v>2023.0</v>
      </c>
      <c r="D4132" s="5">
        <v>161.0</v>
      </c>
      <c r="E4132" s="5">
        <v>9.0</v>
      </c>
    </row>
    <row r="4133">
      <c r="A4133" s="5">
        <v>418065.0</v>
      </c>
      <c r="B4133" s="4" t="s">
        <v>4776</v>
      </c>
      <c r="C4133" s="5">
        <v>2023.0</v>
      </c>
      <c r="D4133" s="5">
        <v>275.0</v>
      </c>
      <c r="E4133" s="5">
        <v>13.0</v>
      </c>
    </row>
    <row r="4134">
      <c r="A4134" s="5">
        <v>418083.0</v>
      </c>
      <c r="B4134" s="4" t="s">
        <v>4777</v>
      </c>
      <c r="C4134" s="5">
        <v>2023.0</v>
      </c>
      <c r="D4134" s="5">
        <v>29.0</v>
      </c>
      <c r="E4134" s="5">
        <v>2.0</v>
      </c>
    </row>
    <row r="4135">
      <c r="A4135" s="5">
        <v>418126.0</v>
      </c>
      <c r="B4135" s="4" t="s">
        <v>4778</v>
      </c>
      <c r="C4135" s="5">
        <v>2023.0</v>
      </c>
      <c r="D4135" s="5">
        <v>97.0</v>
      </c>
      <c r="E4135" s="5">
        <v>12.0</v>
      </c>
    </row>
    <row r="4136">
      <c r="A4136" s="5">
        <v>418171.0</v>
      </c>
      <c r="B4136" s="4" t="s">
        <v>4779</v>
      </c>
      <c r="C4136" s="5">
        <v>2023.0</v>
      </c>
      <c r="D4136" s="5">
        <v>43.0</v>
      </c>
      <c r="E4136" s="5">
        <v>4.0</v>
      </c>
    </row>
    <row r="4137">
      <c r="A4137" s="5">
        <v>418199.0</v>
      </c>
      <c r="B4137" s="4" t="s">
        <v>4780</v>
      </c>
      <c r="C4137" s="5">
        <v>2023.0</v>
      </c>
      <c r="D4137" s="5">
        <v>67.0</v>
      </c>
      <c r="E4137" s="5">
        <v>5.0</v>
      </c>
    </row>
    <row r="4138">
      <c r="A4138" s="5">
        <v>418205.0</v>
      </c>
      <c r="B4138" s="4" t="s">
        <v>4781</v>
      </c>
      <c r="C4138" s="5">
        <v>2023.0</v>
      </c>
      <c r="D4138" s="5">
        <v>220.0</v>
      </c>
      <c r="E4138" s="5">
        <v>26.0</v>
      </c>
    </row>
    <row r="4139">
      <c r="A4139" s="5">
        <v>418223.0</v>
      </c>
      <c r="B4139" s="4" t="s">
        <v>4782</v>
      </c>
      <c r="C4139" s="5">
        <v>2023.0</v>
      </c>
      <c r="D4139" s="5">
        <v>140.0</v>
      </c>
      <c r="E4139" s="5">
        <v>9.0</v>
      </c>
    </row>
    <row r="4140">
      <c r="A4140" s="5">
        <v>418250.0</v>
      </c>
      <c r="B4140" s="4" t="s">
        <v>4783</v>
      </c>
      <c r="C4140" s="5">
        <v>2023.0</v>
      </c>
      <c r="D4140" s="5">
        <v>189.0</v>
      </c>
      <c r="E4140" s="5">
        <v>16.0</v>
      </c>
    </row>
    <row r="4141">
      <c r="A4141" s="5">
        <v>418269.0</v>
      </c>
      <c r="B4141" s="4" t="s">
        <v>4784</v>
      </c>
      <c r="C4141" s="5">
        <v>2023.0</v>
      </c>
      <c r="D4141" s="5">
        <v>67.0</v>
      </c>
      <c r="E4141" s="5">
        <v>6.0</v>
      </c>
    </row>
    <row r="4142">
      <c r="A4142" s="5">
        <v>418278.0</v>
      </c>
      <c r="B4142" s="4" t="s">
        <v>4785</v>
      </c>
      <c r="C4142" s="5">
        <v>2023.0</v>
      </c>
      <c r="D4142" s="5">
        <v>158.0</v>
      </c>
      <c r="E4142" s="5">
        <v>19.0</v>
      </c>
    </row>
    <row r="4143">
      <c r="A4143" s="5">
        <v>418296.0</v>
      </c>
      <c r="B4143" s="4" t="s">
        <v>4786</v>
      </c>
      <c r="C4143" s="5">
        <v>2023.0</v>
      </c>
      <c r="D4143" s="5">
        <v>1535.0</v>
      </c>
      <c r="E4143" s="5">
        <v>54.0</v>
      </c>
    </row>
    <row r="4144">
      <c r="A4144" s="5">
        <v>418302.0</v>
      </c>
      <c r="B4144" s="4" t="s">
        <v>4787</v>
      </c>
      <c r="C4144" s="5">
        <v>2023.0</v>
      </c>
      <c r="D4144" s="5">
        <v>545.0</v>
      </c>
      <c r="E4144" s="5">
        <v>45.0</v>
      </c>
    </row>
    <row r="4145">
      <c r="A4145" s="5">
        <v>418320.0</v>
      </c>
      <c r="B4145" s="4" t="s">
        <v>4788</v>
      </c>
      <c r="C4145" s="5">
        <v>2023.0</v>
      </c>
      <c r="D4145" s="5">
        <v>1024.0</v>
      </c>
      <c r="E4145" s="5">
        <v>52.0</v>
      </c>
    </row>
    <row r="4146">
      <c r="A4146" s="5">
        <v>418348.0</v>
      </c>
      <c r="B4146" s="4" t="s">
        <v>4789</v>
      </c>
      <c r="C4146" s="5">
        <v>2023.0</v>
      </c>
      <c r="D4146" s="5">
        <v>516.0</v>
      </c>
      <c r="E4146" s="5">
        <v>18.0</v>
      </c>
    </row>
    <row r="4147">
      <c r="A4147" s="5">
        <v>418357.0</v>
      </c>
      <c r="B4147" s="4" t="s">
        <v>4790</v>
      </c>
      <c r="C4147" s="5">
        <v>2023.0</v>
      </c>
      <c r="D4147" s="5">
        <v>205.0</v>
      </c>
      <c r="E4147" s="5">
        <v>13.0</v>
      </c>
    </row>
    <row r="4148">
      <c r="A4148" s="5">
        <v>418409.0</v>
      </c>
      <c r="B4148" s="4" t="s">
        <v>4791</v>
      </c>
      <c r="C4148" s="5">
        <v>2023.0</v>
      </c>
      <c r="D4148" s="5">
        <v>288.0</v>
      </c>
      <c r="E4148" s="5">
        <v>24.0</v>
      </c>
    </row>
    <row r="4149">
      <c r="A4149" s="5">
        <v>418427.0</v>
      </c>
      <c r="B4149" s="4" t="s">
        <v>4792</v>
      </c>
      <c r="C4149" s="5">
        <v>2023.0</v>
      </c>
      <c r="D4149" s="5">
        <v>85.0</v>
      </c>
      <c r="E4149" s="5">
        <v>8.0</v>
      </c>
    </row>
    <row r="4150">
      <c r="A4150" s="5">
        <v>418445.0</v>
      </c>
      <c r="B4150" s="4" t="s">
        <v>4793</v>
      </c>
      <c r="C4150" s="5">
        <v>2023.0</v>
      </c>
      <c r="D4150" s="5">
        <v>25.0</v>
      </c>
      <c r="E4150" s="5">
        <v>3.0</v>
      </c>
    </row>
    <row r="4151">
      <c r="A4151" s="5">
        <v>418454.0</v>
      </c>
      <c r="B4151" s="4" t="s">
        <v>4794</v>
      </c>
      <c r="C4151" s="5">
        <v>2023.0</v>
      </c>
      <c r="D4151" s="5">
        <v>102.0</v>
      </c>
      <c r="E4151" s="5">
        <v>34.0</v>
      </c>
    </row>
    <row r="4152">
      <c r="A4152" s="5">
        <v>418481.0</v>
      </c>
      <c r="B4152" s="4" t="s">
        <v>4795</v>
      </c>
      <c r="C4152" s="5">
        <v>2023.0</v>
      </c>
      <c r="D4152" s="5">
        <v>38.0</v>
      </c>
      <c r="E4152" s="5">
        <v>2.0</v>
      </c>
    </row>
    <row r="4153">
      <c r="A4153" s="5">
        <v>418515.0</v>
      </c>
      <c r="B4153" s="4" t="s">
        <v>4796</v>
      </c>
      <c r="C4153" s="5">
        <v>2023.0</v>
      </c>
      <c r="D4153" s="5">
        <v>71.0</v>
      </c>
      <c r="E4153" s="5">
        <v>3.0</v>
      </c>
    </row>
    <row r="4154">
      <c r="A4154" s="5">
        <v>418524.0</v>
      </c>
      <c r="B4154" s="4" t="s">
        <v>4797</v>
      </c>
      <c r="C4154" s="5">
        <v>2023.0</v>
      </c>
      <c r="D4154" s="5">
        <v>57.0</v>
      </c>
      <c r="E4154" s="5">
        <v>4.0</v>
      </c>
    </row>
    <row r="4155">
      <c r="A4155" s="5">
        <v>418533.0</v>
      </c>
      <c r="B4155" s="4" t="s">
        <v>4798</v>
      </c>
      <c r="C4155" s="5">
        <v>2023.0</v>
      </c>
      <c r="D4155" s="5">
        <v>250.0</v>
      </c>
      <c r="E4155" s="5">
        <v>68.0</v>
      </c>
    </row>
    <row r="4156">
      <c r="A4156" s="5">
        <v>418542.0</v>
      </c>
      <c r="B4156" s="4" t="s">
        <v>4799</v>
      </c>
      <c r="C4156" s="5">
        <v>2023.0</v>
      </c>
      <c r="D4156" s="5">
        <v>64.0</v>
      </c>
      <c r="E4156" s="5">
        <v>31.0</v>
      </c>
    </row>
    <row r="4157">
      <c r="A4157" s="5">
        <v>418560.0</v>
      </c>
      <c r="B4157" s="4" t="s">
        <v>4800</v>
      </c>
      <c r="C4157" s="5">
        <v>2023.0</v>
      </c>
      <c r="D4157" s="5">
        <v>90.0</v>
      </c>
      <c r="E4157" s="5">
        <v>29.0</v>
      </c>
    </row>
    <row r="4158">
      <c r="A4158" s="5">
        <v>418588.0</v>
      </c>
      <c r="B4158" s="4" t="s">
        <v>4801</v>
      </c>
      <c r="C4158" s="5">
        <v>2023.0</v>
      </c>
      <c r="D4158" s="5">
        <v>37.0</v>
      </c>
      <c r="E4158" s="5">
        <v>2.0</v>
      </c>
    </row>
    <row r="4159">
      <c r="A4159" s="5">
        <v>418612.0</v>
      </c>
      <c r="B4159" s="4" t="s">
        <v>4802</v>
      </c>
      <c r="C4159" s="5">
        <v>2023.0</v>
      </c>
      <c r="D4159" s="5">
        <v>7.0</v>
      </c>
      <c r="E4159" s="5">
        <v>2.0</v>
      </c>
    </row>
    <row r="4160">
      <c r="A4160" s="5">
        <v>418658.0</v>
      </c>
      <c r="B4160" s="4" t="s">
        <v>4803</v>
      </c>
      <c r="C4160" s="5">
        <v>2023.0</v>
      </c>
      <c r="D4160" s="5">
        <v>418.0</v>
      </c>
      <c r="E4160" s="5">
        <v>21.0</v>
      </c>
    </row>
    <row r="4161">
      <c r="A4161" s="5">
        <v>418764.0</v>
      </c>
      <c r="B4161" s="4" t="s">
        <v>4804</v>
      </c>
      <c r="C4161" s="5">
        <v>2023.0</v>
      </c>
      <c r="D4161" s="4"/>
      <c r="E4161" s="4"/>
    </row>
    <row r="4162">
      <c r="A4162" s="5">
        <v>418773.0</v>
      </c>
      <c r="B4162" s="4" t="s">
        <v>4805</v>
      </c>
      <c r="C4162" s="5">
        <v>2023.0</v>
      </c>
      <c r="D4162" s="5">
        <v>283.0</v>
      </c>
      <c r="E4162" s="5">
        <v>17.0</v>
      </c>
    </row>
    <row r="4163">
      <c r="A4163" s="5">
        <v>418782.0</v>
      </c>
      <c r="B4163" s="4" t="s">
        <v>4806</v>
      </c>
      <c r="C4163" s="5">
        <v>2023.0</v>
      </c>
      <c r="D4163" s="5">
        <v>231.0</v>
      </c>
      <c r="E4163" s="5">
        <v>12.0</v>
      </c>
    </row>
    <row r="4164">
      <c r="A4164" s="5">
        <v>418889.0</v>
      </c>
      <c r="B4164" s="4" t="s">
        <v>4807</v>
      </c>
      <c r="C4164" s="5">
        <v>2023.0</v>
      </c>
      <c r="D4164" s="5">
        <v>55.0</v>
      </c>
      <c r="E4164" s="5">
        <v>3.0</v>
      </c>
    </row>
    <row r="4165">
      <c r="A4165" s="5">
        <v>418913.0</v>
      </c>
      <c r="B4165" s="4" t="s">
        <v>4808</v>
      </c>
      <c r="C4165" s="5">
        <v>2023.0</v>
      </c>
      <c r="D4165" s="5">
        <v>11.0</v>
      </c>
      <c r="E4165" s="5">
        <v>1.0</v>
      </c>
    </row>
    <row r="4166">
      <c r="A4166" s="5">
        <v>418968.0</v>
      </c>
      <c r="B4166" s="4" t="s">
        <v>4809</v>
      </c>
      <c r="C4166" s="5">
        <v>2023.0</v>
      </c>
      <c r="D4166" s="5">
        <v>212.0</v>
      </c>
      <c r="E4166" s="5">
        <v>11.0</v>
      </c>
    </row>
    <row r="4167">
      <c r="A4167" s="5">
        <v>419031.0</v>
      </c>
      <c r="B4167" s="4" t="s">
        <v>4810</v>
      </c>
      <c r="C4167" s="5">
        <v>2023.0</v>
      </c>
      <c r="D4167" s="5">
        <v>26.0</v>
      </c>
      <c r="E4167" s="5">
        <v>3.0</v>
      </c>
    </row>
    <row r="4168">
      <c r="A4168" s="5">
        <v>419095.0</v>
      </c>
      <c r="B4168" s="4" t="s">
        <v>4811</v>
      </c>
      <c r="C4168" s="5">
        <v>2023.0</v>
      </c>
      <c r="D4168" s="5">
        <v>45.0</v>
      </c>
      <c r="E4168" s="5">
        <v>8.0</v>
      </c>
    </row>
    <row r="4169">
      <c r="A4169" s="5">
        <v>419183.0</v>
      </c>
      <c r="B4169" s="4" t="s">
        <v>4812</v>
      </c>
      <c r="C4169" s="5">
        <v>2023.0</v>
      </c>
      <c r="D4169" s="5">
        <v>72.0</v>
      </c>
      <c r="E4169" s="5">
        <v>5.0</v>
      </c>
    </row>
    <row r="4170">
      <c r="A4170" s="5">
        <v>419217.0</v>
      </c>
      <c r="B4170" s="4" t="s">
        <v>4813</v>
      </c>
      <c r="C4170" s="5">
        <v>2023.0</v>
      </c>
      <c r="D4170" s="5">
        <v>54.0</v>
      </c>
      <c r="E4170" s="5">
        <v>8.0</v>
      </c>
    </row>
    <row r="4171">
      <c r="A4171" s="5">
        <v>419226.0</v>
      </c>
      <c r="B4171" s="4" t="s">
        <v>3299</v>
      </c>
      <c r="C4171" s="5">
        <v>2023.0</v>
      </c>
      <c r="D4171" s="5">
        <v>484.0</v>
      </c>
      <c r="E4171" s="5">
        <v>26.0</v>
      </c>
    </row>
    <row r="4172">
      <c r="A4172" s="5">
        <v>419235.0</v>
      </c>
      <c r="B4172" s="4" t="s">
        <v>4814</v>
      </c>
      <c r="C4172" s="5">
        <v>2023.0</v>
      </c>
      <c r="D4172" s="5">
        <v>124.0</v>
      </c>
      <c r="E4172" s="5">
        <v>7.0</v>
      </c>
    </row>
    <row r="4173">
      <c r="A4173" s="5">
        <v>419244.0</v>
      </c>
      <c r="B4173" s="4" t="s">
        <v>4815</v>
      </c>
      <c r="C4173" s="5">
        <v>2023.0</v>
      </c>
      <c r="D4173" s="5">
        <v>264.0</v>
      </c>
      <c r="E4173" s="5">
        <v>6.0</v>
      </c>
    </row>
    <row r="4174">
      <c r="A4174" s="5">
        <v>419253.0</v>
      </c>
      <c r="B4174" s="4" t="s">
        <v>4816</v>
      </c>
      <c r="C4174" s="5">
        <v>2023.0</v>
      </c>
      <c r="D4174" s="5">
        <v>36.0</v>
      </c>
      <c r="E4174" s="5">
        <v>5.0</v>
      </c>
    </row>
    <row r="4175">
      <c r="A4175" s="5">
        <v>419280.0</v>
      </c>
      <c r="B4175" s="4" t="s">
        <v>4817</v>
      </c>
      <c r="C4175" s="5">
        <v>2023.0</v>
      </c>
      <c r="D4175" s="5">
        <v>34.0</v>
      </c>
      <c r="E4175" s="5">
        <v>2.0</v>
      </c>
    </row>
    <row r="4176">
      <c r="A4176" s="5">
        <v>419341.0</v>
      </c>
      <c r="B4176" s="4" t="s">
        <v>4818</v>
      </c>
      <c r="C4176" s="5">
        <v>2023.0</v>
      </c>
      <c r="D4176" s="5">
        <v>31.0</v>
      </c>
      <c r="E4176" s="5">
        <v>4.0</v>
      </c>
    </row>
    <row r="4177">
      <c r="A4177" s="5">
        <v>419420.0</v>
      </c>
      <c r="B4177" s="4" t="s">
        <v>4819</v>
      </c>
      <c r="C4177" s="5">
        <v>2023.0</v>
      </c>
      <c r="D4177" s="5">
        <v>32.0</v>
      </c>
      <c r="E4177" s="5">
        <v>4.0</v>
      </c>
    </row>
    <row r="4178">
      <c r="A4178" s="5">
        <v>419484.0</v>
      </c>
      <c r="B4178" s="4" t="s">
        <v>4820</v>
      </c>
      <c r="C4178" s="5">
        <v>2023.0</v>
      </c>
      <c r="D4178" s="5">
        <v>25.0</v>
      </c>
      <c r="E4178" s="5">
        <v>1.0</v>
      </c>
    </row>
    <row r="4179">
      <c r="A4179" s="5">
        <v>419633.0</v>
      </c>
      <c r="B4179" s="4" t="s">
        <v>4821</v>
      </c>
      <c r="C4179" s="5">
        <v>2023.0</v>
      </c>
      <c r="D4179" s="5">
        <v>83.0</v>
      </c>
      <c r="E4179" s="5">
        <v>4.0</v>
      </c>
    </row>
    <row r="4180">
      <c r="A4180" s="5">
        <v>419703.0</v>
      </c>
      <c r="B4180" s="4" t="s">
        <v>4822</v>
      </c>
      <c r="C4180" s="5">
        <v>2023.0</v>
      </c>
      <c r="D4180" s="5">
        <v>459.0</v>
      </c>
      <c r="E4180" s="5">
        <v>23.0</v>
      </c>
    </row>
    <row r="4181">
      <c r="A4181" s="5">
        <v>419712.0</v>
      </c>
      <c r="B4181" s="4" t="s">
        <v>4823</v>
      </c>
      <c r="C4181" s="5">
        <v>2023.0</v>
      </c>
      <c r="D4181" s="5">
        <v>194.0</v>
      </c>
      <c r="E4181" s="5">
        <v>10.0</v>
      </c>
    </row>
    <row r="4182">
      <c r="A4182" s="5">
        <v>419721.0</v>
      </c>
      <c r="B4182" s="4" t="s">
        <v>4824</v>
      </c>
      <c r="C4182" s="5">
        <v>2023.0</v>
      </c>
      <c r="D4182" s="5">
        <v>284.0</v>
      </c>
      <c r="E4182" s="5">
        <v>13.0</v>
      </c>
    </row>
    <row r="4183">
      <c r="A4183" s="5">
        <v>420024.0</v>
      </c>
      <c r="B4183" s="4" t="s">
        <v>4825</v>
      </c>
      <c r="C4183" s="5">
        <v>2023.0</v>
      </c>
      <c r="D4183" s="5">
        <v>225.0</v>
      </c>
      <c r="E4183" s="5">
        <v>13.0</v>
      </c>
    </row>
    <row r="4184">
      <c r="A4184" s="5">
        <v>420042.0</v>
      </c>
      <c r="B4184" s="4" t="s">
        <v>4826</v>
      </c>
      <c r="C4184" s="5">
        <v>2023.0</v>
      </c>
      <c r="D4184" s="5">
        <v>10.0</v>
      </c>
      <c r="E4184" s="5">
        <v>0.0</v>
      </c>
    </row>
    <row r="4185">
      <c r="A4185" s="5">
        <v>420130.0</v>
      </c>
      <c r="B4185" s="4" t="s">
        <v>4827</v>
      </c>
      <c r="C4185" s="5">
        <v>2023.0</v>
      </c>
      <c r="D4185" s="5">
        <v>328.0</v>
      </c>
      <c r="E4185" s="5">
        <v>14.0</v>
      </c>
    </row>
    <row r="4186">
      <c r="A4186" s="5">
        <v>420246.0</v>
      </c>
      <c r="B4186" s="4" t="s">
        <v>4828</v>
      </c>
      <c r="C4186" s="5">
        <v>2023.0</v>
      </c>
      <c r="D4186" s="5">
        <v>551.0</v>
      </c>
      <c r="E4186" s="5">
        <v>44.0</v>
      </c>
    </row>
    <row r="4187">
      <c r="A4187" s="5">
        <v>420255.0</v>
      </c>
      <c r="B4187" s="4" t="s">
        <v>4829</v>
      </c>
      <c r="C4187" s="5">
        <v>2023.0</v>
      </c>
      <c r="D4187" s="5">
        <v>198.0</v>
      </c>
      <c r="E4187" s="5">
        <v>6.0</v>
      </c>
    </row>
    <row r="4188">
      <c r="A4188" s="5">
        <v>420325.0</v>
      </c>
      <c r="B4188" s="4" t="s">
        <v>4830</v>
      </c>
      <c r="C4188" s="5">
        <v>2023.0</v>
      </c>
      <c r="D4188" s="5">
        <v>86.0</v>
      </c>
      <c r="E4188" s="5">
        <v>6.0</v>
      </c>
    </row>
    <row r="4189">
      <c r="A4189" s="5">
        <v>420343.0</v>
      </c>
      <c r="B4189" s="4" t="s">
        <v>4831</v>
      </c>
      <c r="C4189" s="5">
        <v>2023.0</v>
      </c>
      <c r="D4189" s="5">
        <v>964.0</v>
      </c>
      <c r="E4189" s="5">
        <v>35.0</v>
      </c>
    </row>
    <row r="4190">
      <c r="A4190" s="5">
        <v>420370.0</v>
      </c>
      <c r="B4190" s="4" t="s">
        <v>4832</v>
      </c>
      <c r="C4190" s="5">
        <v>2023.0</v>
      </c>
      <c r="D4190" s="5">
        <v>383.0</v>
      </c>
      <c r="E4190" s="5">
        <v>11.0</v>
      </c>
    </row>
    <row r="4191">
      <c r="A4191" s="5">
        <v>420398.0</v>
      </c>
      <c r="B4191" s="4" t="s">
        <v>4833</v>
      </c>
      <c r="C4191" s="5">
        <v>2023.0</v>
      </c>
      <c r="D4191" s="5">
        <v>18808.0</v>
      </c>
      <c r="E4191" s="5">
        <v>278.0</v>
      </c>
    </row>
    <row r="4192">
      <c r="A4192" s="5">
        <v>420431.0</v>
      </c>
      <c r="B4192" s="4" t="s">
        <v>4834</v>
      </c>
      <c r="C4192" s="5">
        <v>2023.0</v>
      </c>
      <c r="D4192" s="5">
        <v>2000.0</v>
      </c>
      <c r="E4192" s="5">
        <v>91.0</v>
      </c>
    </row>
    <row r="4193">
      <c r="A4193" s="5">
        <v>420440.0</v>
      </c>
      <c r="B4193" s="4" t="s">
        <v>4835</v>
      </c>
      <c r="C4193" s="5">
        <v>2023.0</v>
      </c>
      <c r="D4193" s="5">
        <v>1782.0</v>
      </c>
      <c r="E4193" s="5">
        <v>58.0</v>
      </c>
    </row>
    <row r="4194">
      <c r="A4194" s="5">
        <v>420468.0</v>
      </c>
      <c r="B4194" s="4" t="s">
        <v>4836</v>
      </c>
      <c r="C4194" s="5">
        <v>2023.0</v>
      </c>
      <c r="D4194" s="5">
        <v>274.0</v>
      </c>
      <c r="E4194" s="5">
        <v>22.0</v>
      </c>
    </row>
    <row r="4195">
      <c r="A4195" s="5">
        <v>420538.0</v>
      </c>
      <c r="B4195" s="4" t="s">
        <v>4837</v>
      </c>
      <c r="C4195" s="5">
        <v>2023.0</v>
      </c>
      <c r="D4195" s="5">
        <v>1284.0</v>
      </c>
      <c r="E4195" s="5">
        <v>55.0</v>
      </c>
    </row>
    <row r="4196">
      <c r="A4196" s="5">
        <v>420556.0</v>
      </c>
      <c r="B4196" s="4" t="s">
        <v>4838</v>
      </c>
      <c r="C4196" s="5">
        <v>2023.0</v>
      </c>
      <c r="D4196" s="5">
        <v>736.0</v>
      </c>
      <c r="E4196" s="5">
        <v>43.0</v>
      </c>
    </row>
    <row r="4197">
      <c r="A4197" s="5">
        <v>420705.0</v>
      </c>
      <c r="B4197" s="4" t="s">
        <v>4839</v>
      </c>
      <c r="C4197" s="5">
        <v>2023.0</v>
      </c>
      <c r="D4197" s="5">
        <v>160.0</v>
      </c>
      <c r="E4197" s="5">
        <v>6.0</v>
      </c>
    </row>
    <row r="4198">
      <c r="A4198" s="5">
        <v>420723.0</v>
      </c>
      <c r="B4198" s="4" t="s">
        <v>464</v>
      </c>
      <c r="C4198" s="5">
        <v>2023.0</v>
      </c>
      <c r="D4198" s="5">
        <v>559.0</v>
      </c>
      <c r="E4198" s="5">
        <v>24.0</v>
      </c>
    </row>
    <row r="4199">
      <c r="A4199" s="5">
        <v>420802.0</v>
      </c>
      <c r="B4199" s="4" t="s">
        <v>4840</v>
      </c>
      <c r="C4199" s="5">
        <v>2023.0</v>
      </c>
      <c r="D4199" s="4"/>
      <c r="E4199" s="5">
        <v>0.0</v>
      </c>
    </row>
    <row r="4200">
      <c r="A4200" s="5">
        <v>420981.0</v>
      </c>
      <c r="B4200" s="4" t="s">
        <v>4841</v>
      </c>
      <c r="C4200" s="5">
        <v>2023.0</v>
      </c>
      <c r="D4200" s="5">
        <v>625.0</v>
      </c>
      <c r="E4200" s="5">
        <v>14.0</v>
      </c>
    </row>
    <row r="4201">
      <c r="A4201" s="5">
        <v>421513.0</v>
      </c>
      <c r="B4201" s="4" t="s">
        <v>4842</v>
      </c>
      <c r="C4201" s="5">
        <v>2023.0</v>
      </c>
      <c r="D4201" s="5">
        <v>65.0</v>
      </c>
      <c r="E4201" s="5">
        <v>5.0</v>
      </c>
    </row>
    <row r="4202">
      <c r="A4202" s="5">
        <v>421610.0</v>
      </c>
      <c r="B4202" s="4" t="s">
        <v>4843</v>
      </c>
      <c r="C4202" s="5">
        <v>2023.0</v>
      </c>
      <c r="D4202" s="5">
        <v>103.0</v>
      </c>
      <c r="E4202" s="5">
        <v>4.0</v>
      </c>
    </row>
    <row r="4203">
      <c r="A4203" s="5">
        <v>421665.0</v>
      </c>
      <c r="B4203" s="4" t="s">
        <v>4844</v>
      </c>
      <c r="C4203" s="5">
        <v>2023.0</v>
      </c>
      <c r="D4203" s="5">
        <v>48.0</v>
      </c>
      <c r="E4203" s="5">
        <v>2.0</v>
      </c>
    </row>
    <row r="4204">
      <c r="A4204" s="5">
        <v>421708.0</v>
      </c>
      <c r="B4204" s="4" t="s">
        <v>4845</v>
      </c>
      <c r="C4204" s="5">
        <v>2023.0</v>
      </c>
      <c r="D4204" s="5">
        <v>1246.0</v>
      </c>
      <c r="E4204" s="5">
        <v>70.0</v>
      </c>
    </row>
    <row r="4205">
      <c r="A4205" s="5">
        <v>421717.0</v>
      </c>
      <c r="B4205" s="4" t="s">
        <v>4846</v>
      </c>
      <c r="C4205" s="5">
        <v>2023.0</v>
      </c>
      <c r="D4205" s="5">
        <v>19.0</v>
      </c>
      <c r="E4205" s="5">
        <v>3.0</v>
      </c>
    </row>
    <row r="4206">
      <c r="A4206" s="5">
        <v>421771.0</v>
      </c>
      <c r="B4206" s="4" t="s">
        <v>4847</v>
      </c>
      <c r="C4206" s="5">
        <v>2023.0</v>
      </c>
      <c r="D4206" s="5">
        <v>36.0</v>
      </c>
      <c r="E4206" s="5">
        <v>3.0</v>
      </c>
    </row>
    <row r="4207">
      <c r="A4207" s="5">
        <v>421841.0</v>
      </c>
      <c r="B4207" s="4" t="s">
        <v>4848</v>
      </c>
      <c r="C4207" s="5">
        <v>2023.0</v>
      </c>
      <c r="D4207" s="5">
        <v>286.0</v>
      </c>
      <c r="E4207" s="5">
        <v>37.0</v>
      </c>
    </row>
    <row r="4208">
      <c r="A4208" s="5">
        <v>421878.0</v>
      </c>
      <c r="B4208" s="4" t="s">
        <v>4849</v>
      </c>
      <c r="C4208" s="5">
        <v>2023.0</v>
      </c>
      <c r="D4208" s="5">
        <v>474.0</v>
      </c>
      <c r="E4208" s="5">
        <v>64.0</v>
      </c>
    </row>
    <row r="4209">
      <c r="A4209" s="5">
        <v>421896.0</v>
      </c>
      <c r="B4209" s="4" t="s">
        <v>4850</v>
      </c>
      <c r="C4209" s="5">
        <v>2023.0</v>
      </c>
      <c r="D4209" s="5">
        <v>186.0</v>
      </c>
      <c r="E4209" s="5">
        <v>5.0</v>
      </c>
    </row>
    <row r="4210">
      <c r="A4210" s="5">
        <v>422020.0</v>
      </c>
      <c r="B4210" s="4" t="s">
        <v>4851</v>
      </c>
      <c r="C4210" s="5">
        <v>2023.0</v>
      </c>
      <c r="D4210" s="5">
        <v>292.0</v>
      </c>
      <c r="E4210" s="5">
        <v>11.0</v>
      </c>
    </row>
    <row r="4211">
      <c r="A4211" s="5">
        <v>422695.0</v>
      </c>
      <c r="B4211" s="4" t="s">
        <v>4852</v>
      </c>
      <c r="C4211" s="5">
        <v>2023.0</v>
      </c>
      <c r="D4211" s="5">
        <v>297.0</v>
      </c>
      <c r="E4211" s="5">
        <v>41.0</v>
      </c>
    </row>
    <row r="4212">
      <c r="A4212" s="5">
        <v>422835.0</v>
      </c>
      <c r="B4212" s="4" t="s">
        <v>4853</v>
      </c>
      <c r="C4212" s="5">
        <v>2023.0</v>
      </c>
      <c r="D4212" s="5">
        <v>321.0</v>
      </c>
      <c r="E4212" s="5">
        <v>9.0</v>
      </c>
    </row>
    <row r="4213">
      <c r="A4213" s="5">
        <v>423120.0</v>
      </c>
      <c r="B4213" s="4" t="s">
        <v>4854</v>
      </c>
      <c r="C4213" s="5">
        <v>2023.0</v>
      </c>
      <c r="D4213" s="5">
        <v>417.0</v>
      </c>
      <c r="E4213" s="5">
        <v>27.0</v>
      </c>
    </row>
    <row r="4214">
      <c r="A4214" s="5">
        <v>423397.0</v>
      </c>
      <c r="B4214" s="4" t="s">
        <v>4855</v>
      </c>
      <c r="C4214" s="5">
        <v>2023.0</v>
      </c>
      <c r="D4214" s="5">
        <v>547.0</v>
      </c>
      <c r="E4214" s="5">
        <v>15.0</v>
      </c>
    </row>
    <row r="4215">
      <c r="A4215" s="5">
        <v>423412.0</v>
      </c>
      <c r="B4215" s="4" t="s">
        <v>4856</v>
      </c>
      <c r="C4215" s="5">
        <v>2023.0</v>
      </c>
      <c r="D4215" s="5">
        <v>44.0</v>
      </c>
      <c r="E4215" s="5">
        <v>2.0</v>
      </c>
    </row>
    <row r="4216">
      <c r="A4216" s="5">
        <v>423643.0</v>
      </c>
      <c r="B4216" s="4" t="s">
        <v>4857</v>
      </c>
      <c r="C4216" s="5">
        <v>2023.0</v>
      </c>
      <c r="D4216" s="5">
        <v>3794.0</v>
      </c>
      <c r="E4216" s="5">
        <v>317.0</v>
      </c>
    </row>
    <row r="4217">
      <c r="A4217" s="5">
        <v>423652.0</v>
      </c>
      <c r="B4217" s="4" t="s">
        <v>4858</v>
      </c>
      <c r="C4217" s="5">
        <v>2023.0</v>
      </c>
      <c r="D4217" s="5">
        <v>467.0</v>
      </c>
      <c r="E4217" s="5">
        <v>25.0</v>
      </c>
    </row>
    <row r="4218">
      <c r="A4218" s="5">
        <v>425250.0</v>
      </c>
      <c r="B4218" s="4" t="s">
        <v>4859</v>
      </c>
      <c r="C4218" s="5">
        <v>2023.0</v>
      </c>
      <c r="D4218" s="5">
        <v>114.0</v>
      </c>
      <c r="E4218" s="5">
        <v>7.0</v>
      </c>
    </row>
    <row r="4219">
      <c r="A4219" s="5">
        <v>425986.0</v>
      </c>
      <c r="B4219" s="4" t="s">
        <v>4860</v>
      </c>
      <c r="C4219" s="5">
        <v>2023.0</v>
      </c>
      <c r="D4219" s="5">
        <v>172.0</v>
      </c>
      <c r="E4219" s="5">
        <v>8.0</v>
      </c>
    </row>
    <row r="4220">
      <c r="A4220" s="5">
        <v>426314.0</v>
      </c>
      <c r="B4220" s="4" t="s">
        <v>4861</v>
      </c>
      <c r="C4220" s="5">
        <v>2023.0</v>
      </c>
      <c r="D4220" s="5">
        <v>12268.0</v>
      </c>
      <c r="E4220" s="5">
        <v>313.0</v>
      </c>
    </row>
    <row r="4221">
      <c r="A4221" s="5">
        <v>427308.0</v>
      </c>
      <c r="B4221" s="4" t="s">
        <v>4862</v>
      </c>
      <c r="C4221" s="5">
        <v>2023.0</v>
      </c>
      <c r="D4221" s="5">
        <v>153.0</v>
      </c>
      <c r="E4221" s="5">
        <v>8.0</v>
      </c>
    </row>
    <row r="4222">
      <c r="A4222" s="5">
        <v>427335.0</v>
      </c>
      <c r="B4222" s="4" t="s">
        <v>4863</v>
      </c>
      <c r="C4222" s="5">
        <v>2023.0</v>
      </c>
      <c r="D4222" s="5">
        <v>38.0</v>
      </c>
      <c r="E4222" s="5">
        <v>3.0</v>
      </c>
    </row>
    <row r="4223">
      <c r="A4223" s="5">
        <v>427894.0</v>
      </c>
      <c r="B4223" s="4" t="s">
        <v>4864</v>
      </c>
      <c r="C4223" s="5">
        <v>2023.0</v>
      </c>
      <c r="D4223" s="5">
        <v>23.0</v>
      </c>
      <c r="E4223" s="5">
        <v>3.0</v>
      </c>
    </row>
    <row r="4224">
      <c r="A4224" s="5">
        <v>427973.0</v>
      </c>
      <c r="B4224" s="4" t="s">
        <v>4865</v>
      </c>
      <c r="C4224" s="5">
        <v>2023.0</v>
      </c>
      <c r="D4224" s="5">
        <v>237.0</v>
      </c>
      <c r="E4224" s="5">
        <v>17.0</v>
      </c>
    </row>
    <row r="4225">
      <c r="A4225" s="5">
        <v>427982.0</v>
      </c>
      <c r="B4225" s="4" t="s">
        <v>4866</v>
      </c>
      <c r="C4225" s="5">
        <v>2023.0</v>
      </c>
      <c r="D4225" s="5">
        <v>31.0</v>
      </c>
      <c r="E4225" s="5">
        <v>2.0</v>
      </c>
    </row>
    <row r="4226">
      <c r="A4226" s="5">
        <v>427991.0</v>
      </c>
      <c r="B4226" s="4" t="s">
        <v>4867</v>
      </c>
      <c r="C4226" s="5">
        <v>2023.0</v>
      </c>
      <c r="D4226" s="5">
        <v>752.0</v>
      </c>
      <c r="E4226" s="5">
        <v>56.0</v>
      </c>
    </row>
    <row r="4227">
      <c r="A4227" s="5">
        <v>428000.0</v>
      </c>
      <c r="B4227" s="4" t="s">
        <v>4868</v>
      </c>
      <c r="C4227" s="5">
        <v>2023.0</v>
      </c>
      <c r="D4227" s="5">
        <v>33.0</v>
      </c>
      <c r="E4227" s="5">
        <v>0.0</v>
      </c>
    </row>
    <row r="4228">
      <c r="A4228" s="5">
        <v>428019.0</v>
      </c>
      <c r="B4228" s="4" t="s">
        <v>4869</v>
      </c>
      <c r="C4228" s="5">
        <v>2023.0</v>
      </c>
      <c r="D4228" s="5">
        <v>315.0</v>
      </c>
      <c r="E4228" s="5">
        <v>12.0</v>
      </c>
    </row>
    <row r="4229">
      <c r="A4229" s="5">
        <v>428055.0</v>
      </c>
      <c r="B4229" s="4" t="s">
        <v>4870</v>
      </c>
      <c r="C4229" s="5">
        <v>2023.0</v>
      </c>
      <c r="D4229" s="5">
        <v>156.0</v>
      </c>
      <c r="E4229" s="5">
        <v>12.0</v>
      </c>
    </row>
    <row r="4230">
      <c r="A4230" s="5">
        <v>428125.0</v>
      </c>
      <c r="B4230" s="4" t="s">
        <v>4871</v>
      </c>
      <c r="C4230" s="5">
        <v>2023.0</v>
      </c>
      <c r="D4230" s="5">
        <v>61.0</v>
      </c>
      <c r="E4230" s="5">
        <v>1.0</v>
      </c>
    </row>
    <row r="4231">
      <c r="A4231" s="5">
        <v>428170.0</v>
      </c>
      <c r="B4231" s="4" t="s">
        <v>4872</v>
      </c>
      <c r="C4231" s="5">
        <v>2023.0</v>
      </c>
      <c r="D4231" s="5">
        <v>650.0</v>
      </c>
      <c r="E4231" s="5">
        <v>75.0</v>
      </c>
    </row>
    <row r="4232">
      <c r="A4232" s="5">
        <v>428259.0</v>
      </c>
      <c r="B4232" s="4" t="s">
        <v>4873</v>
      </c>
      <c r="C4232" s="5">
        <v>2023.0</v>
      </c>
      <c r="D4232" s="5">
        <v>116.0</v>
      </c>
      <c r="E4232" s="5">
        <v>11.0</v>
      </c>
    </row>
    <row r="4233">
      <c r="A4233" s="5">
        <v>428392.0</v>
      </c>
      <c r="B4233" s="4" t="s">
        <v>4874</v>
      </c>
      <c r="C4233" s="5">
        <v>2023.0</v>
      </c>
      <c r="D4233" s="5">
        <v>1936.0</v>
      </c>
      <c r="E4233" s="5">
        <v>62.0</v>
      </c>
    </row>
    <row r="4234">
      <c r="A4234" s="5">
        <v>428426.0</v>
      </c>
      <c r="B4234" s="4" t="s">
        <v>4875</v>
      </c>
      <c r="C4234" s="5">
        <v>2023.0</v>
      </c>
      <c r="D4234" s="4"/>
      <c r="E4234" s="5">
        <v>0.0</v>
      </c>
    </row>
    <row r="4235">
      <c r="A4235" s="5">
        <v>428453.0</v>
      </c>
      <c r="B4235" s="4" t="s">
        <v>4876</v>
      </c>
      <c r="C4235" s="5">
        <v>2023.0</v>
      </c>
      <c r="D4235" s="4"/>
      <c r="E4235" s="5">
        <v>0.0</v>
      </c>
    </row>
    <row r="4236">
      <c r="A4236" s="5">
        <v>429085.0</v>
      </c>
      <c r="B4236" s="4" t="s">
        <v>4877</v>
      </c>
      <c r="C4236" s="5">
        <v>2023.0</v>
      </c>
      <c r="D4236" s="5">
        <v>73.0</v>
      </c>
      <c r="E4236" s="5">
        <v>8.0</v>
      </c>
    </row>
    <row r="4237">
      <c r="A4237" s="5">
        <v>429094.0</v>
      </c>
      <c r="B4237" s="4" t="s">
        <v>4878</v>
      </c>
      <c r="C4237" s="5">
        <v>2023.0</v>
      </c>
      <c r="D4237" s="5">
        <v>35.0</v>
      </c>
      <c r="E4237" s="5">
        <v>12.0</v>
      </c>
    </row>
    <row r="4238">
      <c r="A4238" s="5">
        <v>429128.0</v>
      </c>
      <c r="B4238" s="4" t="s">
        <v>4879</v>
      </c>
      <c r="C4238" s="5">
        <v>2023.0</v>
      </c>
      <c r="D4238" s="5">
        <v>728.0</v>
      </c>
      <c r="E4238" s="5">
        <v>23.0</v>
      </c>
    </row>
    <row r="4239">
      <c r="A4239" s="5">
        <v>430184.0</v>
      </c>
      <c r="B4239" s="4" t="s">
        <v>4880</v>
      </c>
      <c r="C4239" s="5">
        <v>2023.0</v>
      </c>
      <c r="D4239" s="5">
        <v>1445.0</v>
      </c>
      <c r="E4239" s="5">
        <v>13.0</v>
      </c>
    </row>
    <row r="4240">
      <c r="A4240" s="5">
        <v>430227.0</v>
      </c>
      <c r="B4240" s="4" t="s">
        <v>4881</v>
      </c>
      <c r="C4240" s="5">
        <v>2023.0</v>
      </c>
      <c r="D4240" s="5">
        <v>65.0</v>
      </c>
      <c r="E4240" s="5">
        <v>3.0</v>
      </c>
    </row>
    <row r="4241">
      <c r="A4241" s="5">
        <v>430245.0</v>
      </c>
      <c r="B4241" s="4" t="s">
        <v>4882</v>
      </c>
      <c r="C4241" s="5">
        <v>2023.0</v>
      </c>
      <c r="D4241" s="5">
        <v>596.0</v>
      </c>
      <c r="E4241" s="5">
        <v>15.0</v>
      </c>
    </row>
    <row r="4242">
      <c r="A4242" s="5">
        <v>430306.0</v>
      </c>
      <c r="B4242" s="4" t="s">
        <v>4883</v>
      </c>
      <c r="C4242" s="5">
        <v>2023.0</v>
      </c>
      <c r="D4242" s="5">
        <v>25.0</v>
      </c>
      <c r="E4242" s="5">
        <v>0.0</v>
      </c>
    </row>
    <row r="4243">
      <c r="A4243" s="5">
        <v>430403.0</v>
      </c>
      <c r="B4243" s="4" t="s">
        <v>4884</v>
      </c>
      <c r="C4243" s="5">
        <v>2023.0</v>
      </c>
      <c r="D4243" s="5">
        <v>273.0</v>
      </c>
      <c r="E4243" s="5">
        <v>14.0</v>
      </c>
    </row>
    <row r="4244">
      <c r="A4244" s="5">
        <v>430564.0</v>
      </c>
      <c r="B4244" s="4" t="s">
        <v>4885</v>
      </c>
      <c r="C4244" s="5">
        <v>2023.0</v>
      </c>
      <c r="D4244" s="5">
        <v>65.0</v>
      </c>
      <c r="E4244" s="5">
        <v>2.0</v>
      </c>
    </row>
    <row r="4245">
      <c r="A4245" s="5">
        <v>430582.0</v>
      </c>
      <c r="B4245" s="4" t="s">
        <v>4886</v>
      </c>
      <c r="C4245" s="5">
        <v>2023.0</v>
      </c>
      <c r="D4245" s="5">
        <v>440.0</v>
      </c>
      <c r="E4245" s="5">
        <v>15.0</v>
      </c>
    </row>
    <row r="4246">
      <c r="A4246" s="5">
        <v>430670.0</v>
      </c>
      <c r="B4246" s="4" t="s">
        <v>4887</v>
      </c>
      <c r="C4246" s="5">
        <v>2023.0</v>
      </c>
      <c r="D4246" s="5">
        <v>399.0</v>
      </c>
      <c r="E4246" s="5">
        <v>61.0</v>
      </c>
    </row>
    <row r="4247">
      <c r="A4247" s="5">
        <v>430704.0</v>
      </c>
      <c r="B4247" s="4" t="s">
        <v>4888</v>
      </c>
      <c r="C4247" s="5">
        <v>2023.0</v>
      </c>
      <c r="D4247" s="5">
        <v>65.0</v>
      </c>
      <c r="E4247" s="5">
        <v>5.0</v>
      </c>
    </row>
    <row r="4248">
      <c r="A4248" s="5">
        <v>430795.0</v>
      </c>
      <c r="B4248" s="4" t="s">
        <v>4889</v>
      </c>
      <c r="C4248" s="5">
        <v>2023.0</v>
      </c>
      <c r="D4248" s="5">
        <v>163.0</v>
      </c>
      <c r="E4248" s="5">
        <v>12.0</v>
      </c>
    </row>
    <row r="4249">
      <c r="A4249" s="5">
        <v>430883.0</v>
      </c>
      <c r="B4249" s="4" t="s">
        <v>4890</v>
      </c>
      <c r="C4249" s="5">
        <v>2023.0</v>
      </c>
      <c r="D4249" s="5">
        <v>36.0</v>
      </c>
      <c r="E4249" s="5">
        <v>3.0</v>
      </c>
    </row>
    <row r="4250">
      <c r="A4250" s="5">
        <v>430908.0</v>
      </c>
      <c r="B4250" s="4" t="s">
        <v>4891</v>
      </c>
      <c r="C4250" s="5">
        <v>2023.0</v>
      </c>
      <c r="D4250" s="5">
        <v>37.0</v>
      </c>
      <c r="E4250" s="5">
        <v>6.0</v>
      </c>
    </row>
    <row r="4251">
      <c r="A4251" s="5">
        <v>430935.0</v>
      </c>
      <c r="B4251" s="4" t="s">
        <v>4892</v>
      </c>
      <c r="C4251" s="5">
        <v>2023.0</v>
      </c>
      <c r="D4251" s="5">
        <v>551.0</v>
      </c>
      <c r="E4251" s="5">
        <v>29.0</v>
      </c>
    </row>
    <row r="4252">
      <c r="A4252" s="5">
        <v>430971.0</v>
      </c>
      <c r="B4252" s="4" t="s">
        <v>4893</v>
      </c>
      <c r="C4252" s="5">
        <v>2023.0</v>
      </c>
      <c r="D4252" s="5">
        <v>42.0</v>
      </c>
      <c r="E4252" s="5">
        <v>6.0</v>
      </c>
    </row>
    <row r="4253">
      <c r="A4253" s="5">
        <v>431017.0</v>
      </c>
      <c r="B4253" s="4" t="s">
        <v>4894</v>
      </c>
      <c r="C4253" s="5">
        <v>2023.0</v>
      </c>
      <c r="D4253" s="5">
        <v>372.0</v>
      </c>
      <c r="E4253" s="5">
        <v>32.0</v>
      </c>
    </row>
    <row r="4254">
      <c r="A4254" s="5">
        <v>431071.0</v>
      </c>
      <c r="B4254" s="4" t="s">
        <v>4895</v>
      </c>
      <c r="C4254" s="5">
        <v>2023.0</v>
      </c>
      <c r="D4254" s="5">
        <v>38.0</v>
      </c>
      <c r="E4254" s="5">
        <v>6.0</v>
      </c>
    </row>
    <row r="4255">
      <c r="A4255" s="5">
        <v>431105.0</v>
      </c>
      <c r="B4255" s="4" t="s">
        <v>4896</v>
      </c>
      <c r="C4255" s="5">
        <v>2023.0</v>
      </c>
      <c r="D4255" s="5">
        <v>85.0</v>
      </c>
      <c r="E4255" s="5">
        <v>6.0</v>
      </c>
    </row>
    <row r="4256">
      <c r="A4256" s="5">
        <v>431123.0</v>
      </c>
      <c r="B4256" s="4" t="s">
        <v>4897</v>
      </c>
      <c r="C4256" s="5">
        <v>2023.0</v>
      </c>
      <c r="D4256" s="5">
        <v>195.0</v>
      </c>
      <c r="E4256" s="5">
        <v>12.0</v>
      </c>
    </row>
    <row r="4257">
      <c r="A4257" s="5">
        <v>431141.0</v>
      </c>
      <c r="B4257" s="4" t="s">
        <v>4898</v>
      </c>
      <c r="C4257" s="5">
        <v>2023.0</v>
      </c>
      <c r="D4257" s="5">
        <v>1376.0</v>
      </c>
      <c r="E4257" s="5">
        <v>81.0</v>
      </c>
    </row>
    <row r="4258">
      <c r="A4258" s="5">
        <v>431187.0</v>
      </c>
      <c r="B4258" s="4" t="s">
        <v>4899</v>
      </c>
      <c r="C4258" s="5">
        <v>2023.0</v>
      </c>
      <c r="D4258" s="5">
        <v>152.0</v>
      </c>
      <c r="E4258" s="5">
        <v>10.0</v>
      </c>
    </row>
    <row r="4259">
      <c r="A4259" s="5">
        <v>431196.0</v>
      </c>
      <c r="B4259" s="4" t="s">
        <v>4900</v>
      </c>
      <c r="C4259" s="5">
        <v>2023.0</v>
      </c>
      <c r="D4259" s="5">
        <v>61.0</v>
      </c>
      <c r="E4259" s="5">
        <v>8.0</v>
      </c>
    </row>
    <row r="4260">
      <c r="A4260" s="5">
        <v>431266.0</v>
      </c>
      <c r="B4260" s="4" t="s">
        <v>4901</v>
      </c>
      <c r="C4260" s="5">
        <v>2023.0</v>
      </c>
      <c r="D4260" s="5">
        <v>79.0</v>
      </c>
      <c r="E4260" s="5">
        <v>7.0</v>
      </c>
    </row>
    <row r="4261">
      <c r="A4261" s="5">
        <v>431275.0</v>
      </c>
      <c r="B4261" s="4" t="s">
        <v>4902</v>
      </c>
      <c r="C4261" s="5">
        <v>2023.0</v>
      </c>
      <c r="D4261" s="5">
        <v>62.0</v>
      </c>
      <c r="E4261" s="5">
        <v>4.0</v>
      </c>
    </row>
    <row r="4262">
      <c r="A4262" s="5">
        <v>431284.0</v>
      </c>
      <c r="B4262" s="4" t="s">
        <v>4903</v>
      </c>
      <c r="C4262" s="5">
        <v>2023.0</v>
      </c>
      <c r="D4262" s="5">
        <v>72.0</v>
      </c>
      <c r="E4262" s="5">
        <v>4.0</v>
      </c>
    </row>
    <row r="4263">
      <c r="A4263" s="5">
        <v>431558.0</v>
      </c>
      <c r="B4263" s="4" t="s">
        <v>4904</v>
      </c>
      <c r="C4263" s="5">
        <v>2023.0</v>
      </c>
      <c r="D4263" s="5">
        <v>296.0</v>
      </c>
      <c r="E4263" s="5">
        <v>18.0</v>
      </c>
    </row>
    <row r="4264">
      <c r="A4264" s="5">
        <v>431600.0</v>
      </c>
      <c r="B4264" s="4" t="s">
        <v>4905</v>
      </c>
      <c r="C4264" s="5">
        <v>2023.0</v>
      </c>
      <c r="D4264" s="5">
        <v>305.0</v>
      </c>
      <c r="E4264" s="5">
        <v>24.0</v>
      </c>
    </row>
    <row r="4265">
      <c r="A4265" s="5">
        <v>431716.0</v>
      </c>
      <c r="B4265" s="4" t="s">
        <v>4906</v>
      </c>
      <c r="C4265" s="5">
        <v>2023.0</v>
      </c>
      <c r="D4265" s="5">
        <v>450.0</v>
      </c>
      <c r="E4265" s="5">
        <v>15.0</v>
      </c>
    </row>
    <row r="4266">
      <c r="A4266" s="5">
        <v>431983.0</v>
      </c>
      <c r="B4266" s="4" t="s">
        <v>4907</v>
      </c>
      <c r="C4266" s="5">
        <v>2023.0</v>
      </c>
      <c r="D4266" s="5">
        <v>78.0</v>
      </c>
      <c r="E4266" s="5">
        <v>5.0</v>
      </c>
    </row>
    <row r="4267">
      <c r="A4267" s="5">
        <v>432117.0</v>
      </c>
      <c r="B4267" s="4" t="s">
        <v>4908</v>
      </c>
      <c r="C4267" s="5">
        <v>2023.0</v>
      </c>
      <c r="D4267" s="5">
        <v>172.0</v>
      </c>
      <c r="E4267" s="5">
        <v>13.0</v>
      </c>
    </row>
    <row r="4268">
      <c r="A4268" s="5">
        <v>432144.0</v>
      </c>
      <c r="B4268" s="4" t="s">
        <v>4909</v>
      </c>
      <c r="C4268" s="5">
        <v>2023.0</v>
      </c>
      <c r="D4268" s="4"/>
      <c r="E4268" s="5">
        <v>0.0</v>
      </c>
    </row>
    <row r="4269">
      <c r="A4269" s="5">
        <v>432269.0</v>
      </c>
      <c r="B4269" s="4" t="s">
        <v>4910</v>
      </c>
      <c r="C4269" s="5">
        <v>2023.0</v>
      </c>
      <c r="D4269" s="5">
        <v>74.0</v>
      </c>
      <c r="E4269" s="5">
        <v>6.0</v>
      </c>
    </row>
    <row r="4270">
      <c r="A4270" s="5">
        <v>432348.0</v>
      </c>
      <c r="B4270" s="4" t="s">
        <v>4911</v>
      </c>
      <c r="C4270" s="5">
        <v>2023.0</v>
      </c>
      <c r="D4270" s="5">
        <v>140.0</v>
      </c>
      <c r="E4270" s="5">
        <v>18.0</v>
      </c>
    </row>
    <row r="4271">
      <c r="A4271" s="5">
        <v>432384.0</v>
      </c>
      <c r="B4271" s="4" t="s">
        <v>4912</v>
      </c>
      <c r="C4271" s="5">
        <v>2023.0</v>
      </c>
      <c r="D4271" s="5">
        <v>467.0</v>
      </c>
      <c r="E4271" s="5">
        <v>31.0</v>
      </c>
    </row>
    <row r="4272">
      <c r="A4272" s="5">
        <v>432524.0</v>
      </c>
      <c r="B4272" s="4" t="s">
        <v>4913</v>
      </c>
      <c r="C4272" s="5">
        <v>2023.0</v>
      </c>
      <c r="D4272" s="5">
        <v>104.0</v>
      </c>
      <c r="E4272" s="5">
        <v>11.0</v>
      </c>
    </row>
    <row r="4273">
      <c r="A4273" s="5">
        <v>433004.0</v>
      </c>
      <c r="B4273" s="4" t="s">
        <v>4914</v>
      </c>
      <c r="C4273" s="5">
        <v>2023.0</v>
      </c>
      <c r="D4273" s="5">
        <v>523.0</v>
      </c>
      <c r="E4273" s="5">
        <v>46.0</v>
      </c>
    </row>
    <row r="4274">
      <c r="A4274" s="5">
        <v>433013.0</v>
      </c>
      <c r="B4274" s="4" t="s">
        <v>4915</v>
      </c>
      <c r="C4274" s="5">
        <v>2023.0</v>
      </c>
      <c r="D4274" s="5">
        <v>971.0</v>
      </c>
      <c r="E4274" s="5">
        <v>66.0</v>
      </c>
    </row>
    <row r="4275">
      <c r="A4275" s="5">
        <v>433040.0</v>
      </c>
      <c r="B4275" s="4" t="s">
        <v>4916</v>
      </c>
      <c r="C4275" s="5">
        <v>2023.0</v>
      </c>
      <c r="D4275" s="5">
        <v>33.0</v>
      </c>
      <c r="E4275" s="5">
        <v>3.0</v>
      </c>
    </row>
    <row r="4276">
      <c r="A4276" s="5">
        <v>433068.0</v>
      </c>
      <c r="B4276" s="4" t="s">
        <v>4917</v>
      </c>
      <c r="C4276" s="5">
        <v>2023.0</v>
      </c>
      <c r="D4276" s="5">
        <v>429.0</v>
      </c>
      <c r="E4276" s="5">
        <v>32.0</v>
      </c>
    </row>
    <row r="4277">
      <c r="A4277" s="5">
        <v>433101.0</v>
      </c>
      <c r="B4277" s="4" t="s">
        <v>4918</v>
      </c>
      <c r="C4277" s="5">
        <v>2023.0</v>
      </c>
      <c r="D4277" s="5">
        <v>703.0</v>
      </c>
      <c r="E4277" s="5">
        <v>35.0</v>
      </c>
    </row>
    <row r="4278">
      <c r="A4278" s="5">
        <v>433138.0</v>
      </c>
      <c r="B4278" s="4" t="s">
        <v>4919</v>
      </c>
      <c r="C4278" s="5">
        <v>2023.0</v>
      </c>
      <c r="D4278" s="5">
        <v>90.0</v>
      </c>
      <c r="E4278" s="5">
        <v>24.0</v>
      </c>
    </row>
    <row r="4279">
      <c r="A4279" s="5">
        <v>433174.0</v>
      </c>
      <c r="B4279" s="4" t="s">
        <v>4920</v>
      </c>
      <c r="C4279" s="5">
        <v>2023.0</v>
      </c>
      <c r="D4279" s="5">
        <v>410.0</v>
      </c>
      <c r="E4279" s="5">
        <v>37.0</v>
      </c>
    </row>
    <row r="4280">
      <c r="A4280" s="5">
        <v>433387.0</v>
      </c>
      <c r="B4280" s="4" t="s">
        <v>4921</v>
      </c>
      <c r="C4280" s="5">
        <v>2023.0</v>
      </c>
      <c r="D4280" s="5">
        <v>185015.0</v>
      </c>
      <c r="E4280" s="5">
        <v>3634.0</v>
      </c>
    </row>
    <row r="4281">
      <c r="A4281" s="5">
        <v>433420.0</v>
      </c>
      <c r="B4281" s="4" t="s">
        <v>4922</v>
      </c>
      <c r="C4281" s="5">
        <v>2023.0</v>
      </c>
      <c r="D4281" s="5">
        <v>388.0</v>
      </c>
      <c r="E4281" s="5">
        <v>28.0</v>
      </c>
    </row>
    <row r="4282">
      <c r="A4282" s="5">
        <v>433536.0</v>
      </c>
      <c r="B4282" s="4" t="s">
        <v>4923</v>
      </c>
      <c r="C4282" s="5">
        <v>2023.0</v>
      </c>
      <c r="D4282" s="5">
        <v>368.0</v>
      </c>
      <c r="E4282" s="5">
        <v>9.0</v>
      </c>
    </row>
    <row r="4283">
      <c r="A4283" s="5">
        <v>433660.0</v>
      </c>
      <c r="B4283" s="4" t="s">
        <v>4924</v>
      </c>
      <c r="C4283" s="5">
        <v>2023.0</v>
      </c>
      <c r="D4283" s="5">
        <v>16167.0</v>
      </c>
      <c r="E4283" s="5">
        <v>643.0</v>
      </c>
    </row>
    <row r="4284">
      <c r="A4284" s="5">
        <v>434016.0</v>
      </c>
      <c r="B4284" s="4" t="s">
        <v>4925</v>
      </c>
      <c r="C4284" s="5">
        <v>2023.0</v>
      </c>
      <c r="D4284" s="5">
        <v>208.0</v>
      </c>
      <c r="E4284" s="5">
        <v>13.0</v>
      </c>
    </row>
    <row r="4285">
      <c r="A4285" s="5">
        <v>434061.0</v>
      </c>
      <c r="B4285" s="4" t="s">
        <v>4926</v>
      </c>
      <c r="C4285" s="5">
        <v>2023.0</v>
      </c>
      <c r="D4285" s="5">
        <v>5887.0</v>
      </c>
      <c r="E4285" s="5">
        <v>231.0</v>
      </c>
    </row>
    <row r="4286">
      <c r="A4286" s="5">
        <v>434140.0</v>
      </c>
      <c r="B4286" s="4" t="s">
        <v>4927</v>
      </c>
      <c r="C4286" s="5">
        <v>2023.0</v>
      </c>
      <c r="D4286" s="5">
        <v>675.0</v>
      </c>
      <c r="E4286" s="5">
        <v>34.0</v>
      </c>
    </row>
    <row r="4287">
      <c r="A4287" s="5">
        <v>434159.0</v>
      </c>
      <c r="B4287" s="4" t="s">
        <v>4928</v>
      </c>
      <c r="C4287" s="5">
        <v>2023.0</v>
      </c>
      <c r="D4287" s="5">
        <v>438.0</v>
      </c>
      <c r="E4287" s="5">
        <v>20.0</v>
      </c>
    </row>
    <row r="4288">
      <c r="A4288" s="5">
        <v>434274.0</v>
      </c>
      <c r="B4288" s="4" t="s">
        <v>4929</v>
      </c>
      <c r="C4288" s="5">
        <v>2023.0</v>
      </c>
      <c r="D4288" s="5">
        <v>74.0</v>
      </c>
      <c r="E4288" s="5">
        <v>7.0</v>
      </c>
    </row>
    <row r="4289">
      <c r="A4289" s="5">
        <v>434283.0</v>
      </c>
      <c r="B4289" s="4" t="s">
        <v>4930</v>
      </c>
      <c r="C4289" s="5">
        <v>2023.0</v>
      </c>
      <c r="D4289" s="5">
        <v>18.0</v>
      </c>
      <c r="E4289" s="5">
        <v>3.0</v>
      </c>
    </row>
    <row r="4290">
      <c r="A4290" s="5">
        <v>434308.0</v>
      </c>
      <c r="B4290" s="4" t="s">
        <v>1575</v>
      </c>
      <c r="C4290" s="5">
        <v>2023.0</v>
      </c>
      <c r="D4290" s="5">
        <v>251.0</v>
      </c>
      <c r="E4290" s="5">
        <v>11.0</v>
      </c>
    </row>
    <row r="4291">
      <c r="A4291" s="5">
        <v>434344.0</v>
      </c>
      <c r="B4291" s="4" t="s">
        <v>4931</v>
      </c>
      <c r="C4291" s="5">
        <v>2023.0</v>
      </c>
      <c r="D4291" s="5">
        <v>171.0</v>
      </c>
      <c r="E4291" s="5">
        <v>12.0</v>
      </c>
    </row>
    <row r="4292">
      <c r="A4292" s="5">
        <v>434362.0</v>
      </c>
      <c r="B4292" s="4" t="s">
        <v>4932</v>
      </c>
      <c r="C4292" s="5">
        <v>2023.0</v>
      </c>
      <c r="D4292" s="5">
        <v>49.0</v>
      </c>
      <c r="E4292" s="5">
        <v>2.0</v>
      </c>
    </row>
    <row r="4293">
      <c r="A4293" s="5">
        <v>434432.0</v>
      </c>
      <c r="B4293" s="4" t="s">
        <v>4933</v>
      </c>
      <c r="C4293" s="5">
        <v>2023.0</v>
      </c>
      <c r="D4293" s="5">
        <v>10.0</v>
      </c>
      <c r="E4293" s="5">
        <v>2.0</v>
      </c>
    </row>
    <row r="4294">
      <c r="A4294" s="5">
        <v>434441.0</v>
      </c>
      <c r="B4294" s="4" t="s">
        <v>4934</v>
      </c>
      <c r="C4294" s="5">
        <v>2023.0</v>
      </c>
      <c r="D4294" s="5">
        <v>75.0</v>
      </c>
      <c r="E4294" s="5">
        <v>6.0</v>
      </c>
    </row>
    <row r="4295">
      <c r="A4295" s="5">
        <v>434469.0</v>
      </c>
      <c r="B4295" s="4" t="s">
        <v>4935</v>
      </c>
      <c r="C4295" s="5">
        <v>2023.0</v>
      </c>
      <c r="D4295" s="5">
        <v>340.0</v>
      </c>
      <c r="E4295" s="5">
        <v>25.0</v>
      </c>
    </row>
    <row r="4296">
      <c r="A4296" s="5">
        <v>434496.0</v>
      </c>
      <c r="B4296" s="4" t="s">
        <v>4936</v>
      </c>
      <c r="C4296" s="5">
        <v>2023.0</v>
      </c>
      <c r="D4296" s="5">
        <v>103.0</v>
      </c>
      <c r="E4296" s="5">
        <v>5.0</v>
      </c>
    </row>
    <row r="4297">
      <c r="A4297" s="5">
        <v>434539.0</v>
      </c>
      <c r="B4297" s="4" t="s">
        <v>4937</v>
      </c>
      <c r="C4297" s="5">
        <v>2023.0</v>
      </c>
      <c r="D4297" s="4"/>
      <c r="E4297" s="4"/>
    </row>
    <row r="4298">
      <c r="A4298" s="5">
        <v>434584.0</v>
      </c>
      <c r="B4298" s="4" t="s">
        <v>4938</v>
      </c>
      <c r="C4298" s="5">
        <v>2023.0</v>
      </c>
      <c r="D4298" s="5">
        <v>311.0</v>
      </c>
      <c r="E4298" s="5">
        <v>18.0</v>
      </c>
    </row>
    <row r="4299">
      <c r="A4299" s="5">
        <v>434672.0</v>
      </c>
      <c r="B4299" s="4" t="s">
        <v>4939</v>
      </c>
      <c r="C4299" s="5">
        <v>2023.0</v>
      </c>
      <c r="D4299" s="5">
        <v>15803.0</v>
      </c>
      <c r="E4299" s="5">
        <v>562.0</v>
      </c>
    </row>
    <row r="4300">
      <c r="A4300" s="5">
        <v>434751.0</v>
      </c>
      <c r="B4300" s="4" t="s">
        <v>4940</v>
      </c>
      <c r="C4300" s="5">
        <v>2023.0</v>
      </c>
      <c r="D4300" s="5">
        <v>103.0</v>
      </c>
      <c r="E4300" s="5">
        <v>7.0</v>
      </c>
    </row>
    <row r="4301">
      <c r="A4301" s="5">
        <v>434821.0</v>
      </c>
      <c r="B4301" s="4" t="s">
        <v>4941</v>
      </c>
      <c r="C4301" s="5">
        <v>2023.0</v>
      </c>
      <c r="D4301" s="5">
        <v>584.0</v>
      </c>
      <c r="E4301" s="5">
        <v>24.0</v>
      </c>
    </row>
    <row r="4302">
      <c r="A4302" s="5">
        <v>434830.0</v>
      </c>
      <c r="B4302" s="4" t="s">
        <v>4942</v>
      </c>
      <c r="C4302" s="5">
        <v>2023.0</v>
      </c>
      <c r="D4302" s="5">
        <v>186.0</v>
      </c>
      <c r="E4302" s="5">
        <v>8.0</v>
      </c>
    </row>
    <row r="4303">
      <c r="A4303" s="5">
        <v>434900.0</v>
      </c>
      <c r="B4303" s="4" t="s">
        <v>4943</v>
      </c>
      <c r="C4303" s="5">
        <v>2023.0</v>
      </c>
      <c r="D4303" s="5">
        <v>356.0</v>
      </c>
      <c r="E4303" s="5">
        <v>9.0</v>
      </c>
    </row>
    <row r="4304">
      <c r="A4304" s="5">
        <v>434937.0</v>
      </c>
      <c r="B4304" s="4" t="s">
        <v>4944</v>
      </c>
      <c r="C4304" s="5">
        <v>2023.0</v>
      </c>
      <c r="D4304" s="5">
        <v>57.0</v>
      </c>
      <c r="E4304" s="5">
        <v>8.0</v>
      </c>
    </row>
    <row r="4305">
      <c r="A4305" s="5">
        <v>435000.0</v>
      </c>
      <c r="B4305" s="4" t="s">
        <v>4945</v>
      </c>
      <c r="C4305" s="5">
        <v>2023.0</v>
      </c>
      <c r="D4305" s="5">
        <v>1045.0</v>
      </c>
      <c r="E4305" s="5">
        <v>490.0</v>
      </c>
    </row>
    <row r="4306">
      <c r="A4306" s="5">
        <v>436030.0</v>
      </c>
      <c r="B4306" s="4" t="s">
        <v>4946</v>
      </c>
      <c r="C4306" s="5">
        <v>2023.0</v>
      </c>
      <c r="D4306" s="5">
        <v>230.0</v>
      </c>
      <c r="E4306" s="5">
        <v>9.0</v>
      </c>
    </row>
    <row r="4307">
      <c r="A4307" s="5">
        <v>436261.0</v>
      </c>
      <c r="B4307" s="4" t="s">
        <v>4947</v>
      </c>
      <c r="C4307" s="5">
        <v>2023.0</v>
      </c>
      <c r="D4307" s="4"/>
      <c r="E4307" s="4"/>
    </row>
    <row r="4308">
      <c r="A4308" s="5">
        <v>436304.0</v>
      </c>
      <c r="B4308" s="4" t="s">
        <v>4948</v>
      </c>
      <c r="C4308" s="5">
        <v>2023.0</v>
      </c>
      <c r="D4308" s="5">
        <v>2406.0</v>
      </c>
      <c r="E4308" s="5">
        <v>80.0</v>
      </c>
    </row>
    <row r="4309">
      <c r="A4309" s="5">
        <v>436429.0</v>
      </c>
      <c r="B4309" s="4" t="s">
        <v>4949</v>
      </c>
      <c r="C4309" s="5">
        <v>2023.0</v>
      </c>
      <c r="D4309" s="5">
        <v>5833.0</v>
      </c>
      <c r="E4309" s="5">
        <v>190.0</v>
      </c>
    </row>
    <row r="4310">
      <c r="A4310" s="5">
        <v>436553.0</v>
      </c>
      <c r="B4310" s="4" t="s">
        <v>2551</v>
      </c>
      <c r="C4310" s="5">
        <v>2023.0</v>
      </c>
      <c r="D4310" s="5">
        <v>509.0</v>
      </c>
      <c r="E4310" s="5">
        <v>14.0</v>
      </c>
    </row>
    <row r="4311">
      <c r="A4311" s="5">
        <v>436599.0</v>
      </c>
      <c r="B4311" s="4" t="s">
        <v>4950</v>
      </c>
      <c r="C4311" s="5">
        <v>2023.0</v>
      </c>
      <c r="D4311" s="5">
        <v>176.0</v>
      </c>
      <c r="E4311" s="5">
        <v>4.0</v>
      </c>
    </row>
    <row r="4312">
      <c r="A4312" s="5">
        <v>436614.0</v>
      </c>
      <c r="B4312" s="4" t="s">
        <v>4951</v>
      </c>
      <c r="C4312" s="5">
        <v>2023.0</v>
      </c>
      <c r="D4312" s="5">
        <v>81.0</v>
      </c>
      <c r="E4312" s="5">
        <v>14.0</v>
      </c>
    </row>
    <row r="4313">
      <c r="A4313" s="5">
        <v>436632.0</v>
      </c>
      <c r="B4313" s="4" t="s">
        <v>4952</v>
      </c>
      <c r="C4313" s="5">
        <v>2023.0</v>
      </c>
      <c r="D4313" s="5">
        <v>117.0</v>
      </c>
      <c r="E4313" s="5">
        <v>5.0</v>
      </c>
    </row>
    <row r="4314">
      <c r="A4314" s="5">
        <v>436641.0</v>
      </c>
      <c r="B4314" s="4" t="s">
        <v>4953</v>
      </c>
      <c r="C4314" s="5">
        <v>2023.0</v>
      </c>
      <c r="D4314" s="4"/>
      <c r="E4314" s="4"/>
    </row>
    <row r="4315">
      <c r="A4315" s="5">
        <v>436650.0</v>
      </c>
      <c r="B4315" s="4" t="s">
        <v>4954</v>
      </c>
      <c r="C4315" s="5">
        <v>2023.0</v>
      </c>
      <c r="D4315" s="5">
        <v>146.0</v>
      </c>
      <c r="E4315" s="5">
        <v>6.0</v>
      </c>
    </row>
    <row r="4316">
      <c r="A4316" s="5">
        <v>436775.0</v>
      </c>
      <c r="B4316" s="4" t="s">
        <v>4955</v>
      </c>
      <c r="C4316" s="5">
        <v>2023.0</v>
      </c>
      <c r="D4316" s="4"/>
      <c r="E4316" s="4"/>
    </row>
    <row r="4317">
      <c r="A4317" s="5">
        <v>436818.0</v>
      </c>
      <c r="B4317" s="4" t="s">
        <v>4956</v>
      </c>
      <c r="C4317" s="5">
        <v>2023.0</v>
      </c>
      <c r="D4317" s="5">
        <v>760.0</v>
      </c>
      <c r="E4317" s="5">
        <v>25.0</v>
      </c>
    </row>
    <row r="4318">
      <c r="A4318" s="5">
        <v>436827.0</v>
      </c>
      <c r="B4318" s="4" t="s">
        <v>4957</v>
      </c>
      <c r="C4318" s="5">
        <v>2023.0</v>
      </c>
      <c r="D4318" s="5">
        <v>474.0</v>
      </c>
      <c r="E4318" s="5">
        <v>25.0</v>
      </c>
    </row>
    <row r="4319">
      <c r="A4319" s="5">
        <v>436836.0</v>
      </c>
      <c r="B4319" s="4" t="s">
        <v>4958</v>
      </c>
      <c r="C4319" s="5">
        <v>2023.0</v>
      </c>
      <c r="D4319" s="5">
        <v>2240.0</v>
      </c>
      <c r="E4319" s="5">
        <v>25.0</v>
      </c>
    </row>
    <row r="4320">
      <c r="A4320" s="5">
        <v>437097.0</v>
      </c>
      <c r="B4320" s="4" t="s">
        <v>4959</v>
      </c>
      <c r="C4320" s="5">
        <v>2023.0</v>
      </c>
      <c r="D4320" s="5">
        <v>1167.0</v>
      </c>
      <c r="E4320" s="5">
        <v>21.0</v>
      </c>
    </row>
    <row r="4321">
      <c r="A4321" s="5">
        <v>437103.0</v>
      </c>
      <c r="B4321" s="4" t="s">
        <v>4960</v>
      </c>
      <c r="C4321" s="5">
        <v>2023.0</v>
      </c>
      <c r="D4321" s="5">
        <v>10859.0</v>
      </c>
      <c r="E4321" s="5">
        <v>236.0</v>
      </c>
    </row>
    <row r="4322">
      <c r="A4322" s="5">
        <v>437237.0</v>
      </c>
      <c r="B4322" s="4" t="s">
        <v>4961</v>
      </c>
      <c r="C4322" s="5">
        <v>2023.0</v>
      </c>
      <c r="D4322" s="5">
        <v>76.0</v>
      </c>
      <c r="E4322" s="5">
        <v>9.0</v>
      </c>
    </row>
    <row r="4323">
      <c r="A4323" s="5">
        <v>437556.0</v>
      </c>
      <c r="B4323" s="4" t="s">
        <v>4962</v>
      </c>
      <c r="C4323" s="5">
        <v>2023.0</v>
      </c>
      <c r="D4323" s="5">
        <v>1128.0</v>
      </c>
      <c r="E4323" s="5">
        <v>89.0</v>
      </c>
    </row>
    <row r="4324">
      <c r="A4324" s="5">
        <v>437608.0</v>
      </c>
      <c r="B4324" s="4" t="s">
        <v>4963</v>
      </c>
      <c r="C4324" s="5">
        <v>2023.0</v>
      </c>
      <c r="D4324" s="5">
        <v>150.0</v>
      </c>
      <c r="E4324" s="5">
        <v>7.0</v>
      </c>
    </row>
    <row r="4325">
      <c r="A4325" s="5">
        <v>437635.0</v>
      </c>
      <c r="B4325" s="4" t="s">
        <v>4964</v>
      </c>
      <c r="C4325" s="5">
        <v>2023.0</v>
      </c>
      <c r="D4325" s="5">
        <v>829.0</v>
      </c>
      <c r="E4325" s="5">
        <v>34.0</v>
      </c>
    </row>
    <row r="4326">
      <c r="A4326" s="5">
        <v>437723.0</v>
      </c>
      <c r="B4326" s="4" t="s">
        <v>4965</v>
      </c>
      <c r="C4326" s="5">
        <v>2023.0</v>
      </c>
      <c r="D4326" s="5">
        <v>18.0</v>
      </c>
      <c r="E4326" s="5">
        <v>5.0</v>
      </c>
    </row>
    <row r="4327">
      <c r="A4327" s="5">
        <v>437732.0</v>
      </c>
      <c r="B4327" s="4" t="s">
        <v>4966</v>
      </c>
      <c r="C4327" s="5">
        <v>2023.0</v>
      </c>
      <c r="D4327" s="5">
        <v>2.0</v>
      </c>
      <c r="E4327" s="5">
        <v>4.0</v>
      </c>
    </row>
    <row r="4328">
      <c r="A4328" s="5">
        <v>437750.0</v>
      </c>
      <c r="B4328" s="4" t="s">
        <v>4967</v>
      </c>
      <c r="C4328" s="5">
        <v>2023.0</v>
      </c>
      <c r="D4328" s="5">
        <v>110.0</v>
      </c>
      <c r="E4328" s="5">
        <v>10.0</v>
      </c>
    </row>
    <row r="4329">
      <c r="A4329" s="5">
        <v>437769.0</v>
      </c>
      <c r="B4329" s="4" t="s">
        <v>4968</v>
      </c>
      <c r="C4329" s="5">
        <v>2023.0</v>
      </c>
      <c r="D4329" s="5">
        <v>147.0</v>
      </c>
      <c r="E4329" s="5">
        <v>8.0</v>
      </c>
    </row>
    <row r="4330">
      <c r="A4330" s="5">
        <v>437778.0</v>
      </c>
      <c r="B4330" s="4" t="s">
        <v>4969</v>
      </c>
      <c r="C4330" s="5">
        <v>2023.0</v>
      </c>
      <c r="D4330" s="5">
        <v>349.0</v>
      </c>
      <c r="E4330" s="5">
        <v>25.0</v>
      </c>
    </row>
    <row r="4331">
      <c r="A4331" s="5">
        <v>437857.0</v>
      </c>
      <c r="B4331" s="4" t="s">
        <v>4970</v>
      </c>
      <c r="C4331" s="5">
        <v>2023.0</v>
      </c>
      <c r="D4331" s="5">
        <v>121.0</v>
      </c>
      <c r="E4331" s="5">
        <v>8.0</v>
      </c>
    </row>
    <row r="4332">
      <c r="A4332" s="5">
        <v>437936.0</v>
      </c>
      <c r="B4332" s="4" t="s">
        <v>4971</v>
      </c>
      <c r="C4332" s="5">
        <v>2023.0</v>
      </c>
      <c r="D4332" s="5">
        <v>680.0</v>
      </c>
      <c r="E4332" s="5">
        <v>44.0</v>
      </c>
    </row>
    <row r="4333">
      <c r="A4333" s="5">
        <v>438179.0</v>
      </c>
      <c r="B4333" s="4" t="s">
        <v>4972</v>
      </c>
      <c r="C4333" s="5">
        <v>2023.0</v>
      </c>
      <c r="D4333" s="5">
        <v>211.0</v>
      </c>
      <c r="E4333" s="5">
        <v>7.0</v>
      </c>
    </row>
    <row r="4334">
      <c r="A4334" s="5">
        <v>438221.0</v>
      </c>
      <c r="B4334" s="4" t="s">
        <v>4973</v>
      </c>
      <c r="C4334" s="5">
        <v>2023.0</v>
      </c>
      <c r="D4334" s="5">
        <v>129.0</v>
      </c>
      <c r="E4334" s="5">
        <v>10.0</v>
      </c>
    </row>
    <row r="4335">
      <c r="A4335" s="5">
        <v>438258.0</v>
      </c>
      <c r="B4335" s="4" t="s">
        <v>4974</v>
      </c>
      <c r="C4335" s="5">
        <v>2023.0</v>
      </c>
      <c r="D4335" s="5">
        <v>432.0</v>
      </c>
      <c r="E4335" s="5">
        <v>28.0</v>
      </c>
    </row>
    <row r="4336">
      <c r="A4336" s="5">
        <v>438285.0</v>
      </c>
      <c r="B4336" s="4" t="s">
        <v>1575</v>
      </c>
      <c r="C4336" s="5">
        <v>2023.0</v>
      </c>
      <c r="D4336" s="5">
        <v>211.0</v>
      </c>
      <c r="E4336" s="5">
        <v>12.0</v>
      </c>
    </row>
    <row r="4337">
      <c r="A4337" s="5">
        <v>438337.0</v>
      </c>
      <c r="B4337" s="4" t="s">
        <v>4975</v>
      </c>
      <c r="C4337" s="5">
        <v>2023.0</v>
      </c>
      <c r="D4337" s="5">
        <v>206.0</v>
      </c>
      <c r="E4337" s="5">
        <v>13.0</v>
      </c>
    </row>
    <row r="4338">
      <c r="A4338" s="5">
        <v>438504.0</v>
      </c>
      <c r="B4338" s="4" t="s">
        <v>4976</v>
      </c>
      <c r="C4338" s="5">
        <v>2023.0</v>
      </c>
      <c r="D4338" s="5">
        <v>1484.0</v>
      </c>
      <c r="E4338" s="5">
        <v>31.0</v>
      </c>
    </row>
    <row r="4339">
      <c r="A4339" s="5">
        <v>438586.0</v>
      </c>
      <c r="B4339" s="4" t="s">
        <v>4977</v>
      </c>
      <c r="C4339" s="5">
        <v>2023.0</v>
      </c>
      <c r="D4339" s="5">
        <v>729.0</v>
      </c>
      <c r="E4339" s="5">
        <v>15.0</v>
      </c>
    </row>
    <row r="4340">
      <c r="A4340" s="5">
        <v>438665.0</v>
      </c>
      <c r="B4340" s="4" t="s">
        <v>4978</v>
      </c>
      <c r="C4340" s="5">
        <v>2023.0</v>
      </c>
      <c r="D4340" s="4"/>
      <c r="E4340" s="5">
        <v>4.0</v>
      </c>
    </row>
    <row r="4341">
      <c r="A4341" s="5">
        <v>438674.0</v>
      </c>
      <c r="B4341" s="4" t="s">
        <v>4979</v>
      </c>
      <c r="C4341" s="5">
        <v>2023.0</v>
      </c>
      <c r="D4341" s="5">
        <v>48.0</v>
      </c>
      <c r="E4341" s="5">
        <v>2.0</v>
      </c>
    </row>
    <row r="4342">
      <c r="A4342" s="5">
        <v>438708.0</v>
      </c>
      <c r="B4342" s="4" t="s">
        <v>4980</v>
      </c>
      <c r="C4342" s="5">
        <v>2023.0</v>
      </c>
      <c r="D4342" s="5">
        <v>416.0</v>
      </c>
      <c r="E4342" s="5">
        <v>29.0</v>
      </c>
    </row>
    <row r="4343">
      <c r="A4343" s="5">
        <v>438735.0</v>
      </c>
      <c r="B4343" s="4" t="s">
        <v>4981</v>
      </c>
      <c r="C4343" s="5">
        <v>2023.0</v>
      </c>
      <c r="D4343" s="5">
        <v>160.0</v>
      </c>
      <c r="E4343" s="5">
        <v>13.0</v>
      </c>
    </row>
    <row r="4344">
      <c r="A4344" s="5">
        <v>438984.0</v>
      </c>
      <c r="B4344" s="4" t="s">
        <v>4982</v>
      </c>
      <c r="C4344" s="5">
        <v>2023.0</v>
      </c>
      <c r="D4344" s="5">
        <v>173.0</v>
      </c>
      <c r="E4344" s="5">
        <v>4.0</v>
      </c>
    </row>
    <row r="4345">
      <c r="A4345" s="5">
        <v>439020.0</v>
      </c>
      <c r="B4345" s="4" t="s">
        <v>4983</v>
      </c>
      <c r="C4345" s="5">
        <v>2023.0</v>
      </c>
      <c r="D4345" s="5">
        <v>39.0</v>
      </c>
      <c r="E4345" s="5">
        <v>2.0</v>
      </c>
    </row>
    <row r="4346">
      <c r="A4346" s="5">
        <v>439118.0</v>
      </c>
      <c r="B4346" s="4" t="s">
        <v>4984</v>
      </c>
      <c r="C4346" s="5">
        <v>2023.0</v>
      </c>
      <c r="D4346" s="5">
        <v>296.0</v>
      </c>
      <c r="E4346" s="5">
        <v>10.0</v>
      </c>
    </row>
    <row r="4347">
      <c r="A4347" s="5">
        <v>439154.0</v>
      </c>
      <c r="B4347" s="4" t="s">
        <v>4985</v>
      </c>
      <c r="C4347" s="5">
        <v>2023.0</v>
      </c>
      <c r="D4347" s="4"/>
      <c r="E4347" s="5">
        <v>0.0</v>
      </c>
    </row>
    <row r="4348">
      <c r="A4348" s="5">
        <v>439190.0</v>
      </c>
      <c r="B4348" s="4" t="s">
        <v>690</v>
      </c>
      <c r="C4348" s="5">
        <v>2023.0</v>
      </c>
      <c r="D4348" s="5">
        <v>2013.0</v>
      </c>
      <c r="E4348" s="5">
        <v>61.0</v>
      </c>
    </row>
    <row r="4349">
      <c r="A4349" s="5">
        <v>439367.0</v>
      </c>
      <c r="B4349" s="4" t="s">
        <v>4986</v>
      </c>
      <c r="C4349" s="5">
        <v>2023.0</v>
      </c>
      <c r="D4349" s="5">
        <v>1408.0</v>
      </c>
      <c r="E4349" s="5">
        <v>35.0</v>
      </c>
    </row>
    <row r="4350">
      <c r="A4350" s="5">
        <v>439394.0</v>
      </c>
      <c r="B4350" s="4" t="s">
        <v>4987</v>
      </c>
      <c r="C4350" s="5">
        <v>2023.0</v>
      </c>
      <c r="D4350" s="5">
        <v>57.0</v>
      </c>
      <c r="E4350" s="5">
        <v>6.0</v>
      </c>
    </row>
    <row r="4351">
      <c r="A4351" s="5">
        <v>439446.0</v>
      </c>
      <c r="B4351" s="4" t="s">
        <v>4988</v>
      </c>
      <c r="C4351" s="5">
        <v>2023.0</v>
      </c>
      <c r="D4351" s="5">
        <v>163.0</v>
      </c>
      <c r="E4351" s="5">
        <v>7.0</v>
      </c>
    </row>
    <row r="4352">
      <c r="A4352" s="5">
        <v>439455.0</v>
      </c>
      <c r="B4352" s="4" t="s">
        <v>4989</v>
      </c>
      <c r="C4352" s="5">
        <v>2023.0</v>
      </c>
      <c r="D4352" s="5">
        <v>335.0</v>
      </c>
      <c r="E4352" s="5">
        <v>20.0</v>
      </c>
    </row>
    <row r="4353">
      <c r="A4353" s="5">
        <v>439473.0</v>
      </c>
      <c r="B4353" s="4" t="s">
        <v>4990</v>
      </c>
      <c r="C4353" s="5">
        <v>2023.0</v>
      </c>
      <c r="D4353" s="5">
        <v>177.0</v>
      </c>
      <c r="E4353" s="5">
        <v>6.0</v>
      </c>
    </row>
    <row r="4354">
      <c r="A4354" s="5">
        <v>439491.0</v>
      </c>
      <c r="B4354" s="4" t="s">
        <v>4991</v>
      </c>
      <c r="C4354" s="5">
        <v>2023.0</v>
      </c>
      <c r="D4354" s="5">
        <v>217.0</v>
      </c>
      <c r="E4354" s="5">
        <v>12.0</v>
      </c>
    </row>
    <row r="4355">
      <c r="A4355" s="5">
        <v>439570.0</v>
      </c>
      <c r="B4355" s="4" t="s">
        <v>4992</v>
      </c>
      <c r="C4355" s="5">
        <v>2023.0</v>
      </c>
      <c r="D4355" s="5">
        <v>430.0</v>
      </c>
      <c r="E4355" s="5">
        <v>20.0</v>
      </c>
    </row>
    <row r="4356">
      <c r="A4356" s="5">
        <v>439622.0</v>
      </c>
      <c r="B4356" s="4" t="s">
        <v>4993</v>
      </c>
      <c r="C4356" s="5">
        <v>2023.0</v>
      </c>
      <c r="D4356" s="5">
        <v>312.0</v>
      </c>
      <c r="E4356" s="5">
        <v>41.0</v>
      </c>
    </row>
    <row r="4357">
      <c r="A4357" s="5">
        <v>439668.0</v>
      </c>
      <c r="B4357" s="4" t="s">
        <v>4994</v>
      </c>
      <c r="C4357" s="5">
        <v>2023.0</v>
      </c>
      <c r="D4357" s="5">
        <v>342.0</v>
      </c>
      <c r="E4357" s="5">
        <v>11.0</v>
      </c>
    </row>
    <row r="4358">
      <c r="A4358" s="5">
        <v>439686.0</v>
      </c>
      <c r="B4358" s="4" t="s">
        <v>4995</v>
      </c>
      <c r="C4358" s="5">
        <v>2023.0</v>
      </c>
      <c r="D4358" s="4"/>
      <c r="E4358" s="5">
        <v>0.0</v>
      </c>
    </row>
    <row r="4359">
      <c r="A4359" s="5">
        <v>439701.0</v>
      </c>
      <c r="B4359" s="4" t="s">
        <v>4996</v>
      </c>
      <c r="C4359" s="5">
        <v>2023.0</v>
      </c>
      <c r="D4359" s="5">
        <v>579.0</v>
      </c>
      <c r="E4359" s="5">
        <v>11.0</v>
      </c>
    </row>
    <row r="4360">
      <c r="A4360" s="5">
        <v>439738.0</v>
      </c>
      <c r="B4360" s="4" t="s">
        <v>4997</v>
      </c>
      <c r="C4360" s="5">
        <v>2023.0</v>
      </c>
      <c r="D4360" s="5">
        <v>461.0</v>
      </c>
      <c r="E4360" s="5">
        <v>15.0</v>
      </c>
    </row>
    <row r="4361">
      <c r="A4361" s="5">
        <v>439747.0</v>
      </c>
      <c r="B4361" s="4" t="s">
        <v>4998</v>
      </c>
      <c r="C4361" s="5">
        <v>2023.0</v>
      </c>
      <c r="D4361" s="5">
        <v>168.0</v>
      </c>
      <c r="E4361" s="5">
        <v>6.0</v>
      </c>
    </row>
    <row r="4362">
      <c r="A4362" s="5">
        <v>439774.0</v>
      </c>
      <c r="B4362" s="4" t="s">
        <v>4999</v>
      </c>
      <c r="C4362" s="5">
        <v>2023.0</v>
      </c>
      <c r="D4362" s="5">
        <v>89.0</v>
      </c>
      <c r="E4362" s="5">
        <v>4.0</v>
      </c>
    </row>
    <row r="4363">
      <c r="A4363" s="5">
        <v>439783.0</v>
      </c>
      <c r="B4363" s="4" t="s">
        <v>5000</v>
      </c>
      <c r="C4363" s="5">
        <v>2023.0</v>
      </c>
      <c r="D4363" s="5">
        <v>179.0</v>
      </c>
      <c r="E4363" s="5">
        <v>11.0</v>
      </c>
    </row>
    <row r="4364">
      <c r="A4364" s="5">
        <v>439792.0</v>
      </c>
      <c r="B4364" s="4" t="s">
        <v>5001</v>
      </c>
      <c r="C4364" s="5">
        <v>2023.0</v>
      </c>
      <c r="D4364" s="5">
        <v>327.0</v>
      </c>
      <c r="E4364" s="5">
        <v>14.0</v>
      </c>
    </row>
    <row r="4365">
      <c r="A4365" s="5">
        <v>439817.0</v>
      </c>
      <c r="B4365" s="4" t="s">
        <v>5002</v>
      </c>
      <c r="C4365" s="5">
        <v>2023.0</v>
      </c>
      <c r="D4365" s="5">
        <v>209.0</v>
      </c>
      <c r="E4365" s="5">
        <v>5.0</v>
      </c>
    </row>
    <row r="4366">
      <c r="A4366" s="5">
        <v>439844.0</v>
      </c>
      <c r="B4366" s="4" t="s">
        <v>5003</v>
      </c>
      <c r="C4366" s="5">
        <v>2023.0</v>
      </c>
      <c r="D4366" s="5">
        <v>49.0</v>
      </c>
      <c r="E4366" s="5">
        <v>5.0</v>
      </c>
    </row>
    <row r="4367">
      <c r="A4367" s="5">
        <v>439862.0</v>
      </c>
      <c r="B4367" s="4" t="s">
        <v>5004</v>
      </c>
      <c r="C4367" s="5">
        <v>2023.0</v>
      </c>
      <c r="D4367" s="5">
        <v>55.0</v>
      </c>
      <c r="E4367" s="5">
        <v>2.0</v>
      </c>
    </row>
    <row r="4368">
      <c r="A4368" s="5">
        <v>439871.0</v>
      </c>
      <c r="B4368" s="4" t="s">
        <v>5005</v>
      </c>
      <c r="C4368" s="5">
        <v>2023.0</v>
      </c>
      <c r="D4368" s="5">
        <v>168.0</v>
      </c>
      <c r="E4368" s="5">
        <v>2.0</v>
      </c>
    </row>
    <row r="4369">
      <c r="A4369" s="5">
        <v>439899.0</v>
      </c>
      <c r="B4369" s="4" t="s">
        <v>5006</v>
      </c>
      <c r="C4369" s="5">
        <v>2023.0</v>
      </c>
      <c r="D4369" s="5">
        <v>86.0</v>
      </c>
      <c r="E4369" s="5">
        <v>8.0</v>
      </c>
    </row>
    <row r="4370">
      <c r="A4370" s="5">
        <v>439914.0</v>
      </c>
      <c r="B4370" s="4" t="s">
        <v>5007</v>
      </c>
      <c r="C4370" s="5">
        <v>2023.0</v>
      </c>
      <c r="D4370" s="5">
        <v>43.0</v>
      </c>
      <c r="E4370" s="5">
        <v>9.0</v>
      </c>
    </row>
    <row r="4371">
      <c r="A4371" s="5">
        <v>439932.0</v>
      </c>
      <c r="B4371" s="4" t="s">
        <v>5008</v>
      </c>
      <c r="C4371" s="5">
        <v>2023.0</v>
      </c>
      <c r="D4371" s="5">
        <v>60.0</v>
      </c>
      <c r="E4371" s="5">
        <v>4.0</v>
      </c>
    </row>
    <row r="4372">
      <c r="A4372" s="5">
        <v>439969.0</v>
      </c>
      <c r="B4372" s="4" t="s">
        <v>5009</v>
      </c>
      <c r="C4372" s="5">
        <v>2023.0</v>
      </c>
      <c r="D4372" s="5">
        <v>180.0</v>
      </c>
      <c r="E4372" s="5">
        <v>9.0</v>
      </c>
    </row>
    <row r="4373">
      <c r="A4373" s="5">
        <v>440004.0</v>
      </c>
      <c r="B4373" s="4" t="s">
        <v>5010</v>
      </c>
      <c r="C4373" s="5">
        <v>2023.0</v>
      </c>
      <c r="D4373" s="5">
        <v>39.0</v>
      </c>
      <c r="E4373" s="5">
        <v>6.0</v>
      </c>
    </row>
    <row r="4374">
      <c r="A4374" s="5">
        <v>440031.0</v>
      </c>
      <c r="B4374" s="4" t="s">
        <v>5011</v>
      </c>
      <c r="C4374" s="5">
        <v>2023.0</v>
      </c>
      <c r="D4374" s="5">
        <v>602.0</v>
      </c>
      <c r="E4374" s="5">
        <v>68.0</v>
      </c>
    </row>
    <row r="4375">
      <c r="A4375" s="5">
        <v>440059.0</v>
      </c>
      <c r="B4375" s="4" t="s">
        <v>5012</v>
      </c>
      <c r="C4375" s="5">
        <v>2023.0</v>
      </c>
      <c r="D4375" s="5">
        <v>779.0</v>
      </c>
      <c r="E4375" s="5">
        <v>38.0</v>
      </c>
    </row>
    <row r="4376">
      <c r="A4376" s="5">
        <v>440101.0</v>
      </c>
      <c r="B4376" s="4" t="s">
        <v>5013</v>
      </c>
      <c r="C4376" s="5">
        <v>2023.0</v>
      </c>
      <c r="D4376" s="5">
        <v>165.0</v>
      </c>
      <c r="E4376" s="5">
        <v>5.0</v>
      </c>
    </row>
    <row r="4377">
      <c r="A4377" s="5">
        <v>440138.0</v>
      </c>
      <c r="B4377" s="4" t="s">
        <v>5014</v>
      </c>
      <c r="C4377" s="5">
        <v>2023.0</v>
      </c>
      <c r="D4377" s="4"/>
      <c r="E4377" s="5">
        <v>1.0</v>
      </c>
    </row>
    <row r="4378">
      <c r="A4378" s="5">
        <v>440262.0</v>
      </c>
      <c r="B4378" s="4" t="s">
        <v>5015</v>
      </c>
      <c r="C4378" s="5">
        <v>2023.0</v>
      </c>
      <c r="D4378" s="5">
        <v>448.0</v>
      </c>
      <c r="E4378" s="5">
        <v>20.0</v>
      </c>
    </row>
    <row r="4379">
      <c r="A4379" s="5">
        <v>440271.0</v>
      </c>
      <c r="B4379" s="4" t="s">
        <v>5016</v>
      </c>
      <c r="C4379" s="5">
        <v>2023.0</v>
      </c>
      <c r="D4379" s="5">
        <v>138.0</v>
      </c>
      <c r="E4379" s="5">
        <v>5.0</v>
      </c>
    </row>
    <row r="4380">
      <c r="A4380" s="5">
        <v>440396.0</v>
      </c>
      <c r="B4380" s="4" t="s">
        <v>5017</v>
      </c>
      <c r="C4380" s="5">
        <v>2023.0</v>
      </c>
      <c r="D4380" s="5">
        <v>351.0</v>
      </c>
      <c r="E4380" s="5">
        <v>19.0</v>
      </c>
    </row>
    <row r="4381">
      <c r="A4381" s="5">
        <v>440402.0</v>
      </c>
      <c r="B4381" s="4" t="s">
        <v>5018</v>
      </c>
      <c r="C4381" s="5">
        <v>2023.0</v>
      </c>
      <c r="D4381" s="5">
        <v>1732.0</v>
      </c>
      <c r="E4381" s="5">
        <v>89.0</v>
      </c>
    </row>
    <row r="4382">
      <c r="A4382" s="5">
        <v>440651.0</v>
      </c>
      <c r="B4382" s="4" t="s">
        <v>5019</v>
      </c>
      <c r="C4382" s="5">
        <v>2023.0</v>
      </c>
      <c r="D4382" s="5">
        <v>611.0</v>
      </c>
      <c r="E4382" s="5">
        <v>60.0</v>
      </c>
    </row>
    <row r="4383">
      <c r="A4383" s="5">
        <v>440730.0</v>
      </c>
      <c r="B4383" s="4" t="s">
        <v>5020</v>
      </c>
      <c r="C4383" s="5">
        <v>2023.0</v>
      </c>
      <c r="D4383" s="5">
        <v>342.0</v>
      </c>
      <c r="E4383" s="5">
        <v>14.0</v>
      </c>
    </row>
    <row r="4384">
      <c r="A4384" s="5">
        <v>440749.0</v>
      </c>
      <c r="B4384" s="4" t="s">
        <v>5021</v>
      </c>
      <c r="C4384" s="5">
        <v>2023.0</v>
      </c>
      <c r="D4384" s="4"/>
      <c r="E4384" s="4"/>
    </row>
    <row r="4385">
      <c r="A4385" s="5">
        <v>440776.0</v>
      </c>
      <c r="B4385" s="4" t="s">
        <v>4491</v>
      </c>
      <c r="C4385" s="5">
        <v>2023.0</v>
      </c>
      <c r="D4385" s="5">
        <v>62.0</v>
      </c>
      <c r="E4385" s="5">
        <v>2.0</v>
      </c>
    </row>
    <row r="4386">
      <c r="A4386" s="5">
        <v>440794.0</v>
      </c>
      <c r="B4386" s="4" t="s">
        <v>5022</v>
      </c>
      <c r="C4386" s="5">
        <v>2023.0</v>
      </c>
      <c r="D4386" s="5">
        <v>554.0</v>
      </c>
      <c r="E4386" s="5">
        <v>41.0</v>
      </c>
    </row>
    <row r="4387">
      <c r="A4387" s="5">
        <v>440819.0</v>
      </c>
      <c r="B4387" s="4" t="s">
        <v>5023</v>
      </c>
      <c r="C4387" s="5">
        <v>2023.0</v>
      </c>
      <c r="D4387" s="4"/>
      <c r="E4387" s="4"/>
    </row>
    <row r="4388">
      <c r="A4388" s="5">
        <v>440828.0</v>
      </c>
      <c r="B4388" s="4" t="s">
        <v>5024</v>
      </c>
      <c r="C4388" s="5">
        <v>2023.0</v>
      </c>
      <c r="D4388" s="5">
        <v>1313.0</v>
      </c>
      <c r="E4388" s="5">
        <v>15.0</v>
      </c>
    </row>
    <row r="4389">
      <c r="A4389" s="5">
        <v>440855.0</v>
      </c>
      <c r="B4389" s="4" t="s">
        <v>5025</v>
      </c>
      <c r="C4389" s="5">
        <v>2023.0</v>
      </c>
      <c r="D4389" s="5">
        <v>195.0</v>
      </c>
      <c r="E4389" s="5">
        <v>14.0</v>
      </c>
    </row>
    <row r="4390">
      <c r="A4390" s="5">
        <v>440916.0</v>
      </c>
      <c r="B4390" s="4" t="s">
        <v>5026</v>
      </c>
      <c r="C4390" s="5">
        <v>2023.0</v>
      </c>
      <c r="D4390" s="5">
        <v>908.0</v>
      </c>
      <c r="E4390" s="5">
        <v>54.0</v>
      </c>
    </row>
    <row r="4391">
      <c r="A4391" s="5">
        <v>440989.0</v>
      </c>
      <c r="B4391" s="4" t="s">
        <v>5027</v>
      </c>
      <c r="C4391" s="5">
        <v>2023.0</v>
      </c>
      <c r="D4391" s="5">
        <v>588.0</v>
      </c>
      <c r="E4391" s="5">
        <v>14.0</v>
      </c>
    </row>
    <row r="4392">
      <c r="A4392" s="5">
        <v>441025.0</v>
      </c>
      <c r="B4392" s="4" t="s">
        <v>5028</v>
      </c>
      <c r="C4392" s="5">
        <v>2023.0</v>
      </c>
      <c r="D4392" s="5">
        <v>124.0</v>
      </c>
      <c r="E4392" s="5">
        <v>20.0</v>
      </c>
    </row>
    <row r="4393">
      <c r="A4393" s="5">
        <v>441052.0</v>
      </c>
      <c r="B4393" s="4" t="s">
        <v>5029</v>
      </c>
      <c r="C4393" s="5">
        <v>2023.0</v>
      </c>
      <c r="D4393" s="5">
        <v>1643.0</v>
      </c>
      <c r="E4393" s="5">
        <v>43.0</v>
      </c>
    </row>
    <row r="4394">
      <c r="A4394" s="5">
        <v>441070.0</v>
      </c>
      <c r="B4394" s="4" t="s">
        <v>5030</v>
      </c>
      <c r="C4394" s="5">
        <v>2023.0</v>
      </c>
      <c r="D4394" s="5">
        <v>147.0</v>
      </c>
      <c r="E4394" s="5">
        <v>11.0</v>
      </c>
    </row>
    <row r="4395">
      <c r="A4395" s="5">
        <v>441104.0</v>
      </c>
      <c r="B4395" s="4" t="s">
        <v>5031</v>
      </c>
      <c r="C4395" s="5">
        <v>2023.0</v>
      </c>
      <c r="D4395" s="5">
        <v>351.0</v>
      </c>
      <c r="E4395" s="5">
        <v>35.0</v>
      </c>
    </row>
    <row r="4396">
      <c r="A4396" s="5">
        <v>441131.0</v>
      </c>
      <c r="B4396" s="4" t="s">
        <v>5032</v>
      </c>
      <c r="C4396" s="5">
        <v>2023.0</v>
      </c>
      <c r="D4396" s="5">
        <v>257.0</v>
      </c>
      <c r="E4396" s="5">
        <v>30.0</v>
      </c>
    </row>
    <row r="4397">
      <c r="A4397" s="5">
        <v>441168.0</v>
      </c>
      <c r="B4397" s="4" t="s">
        <v>5033</v>
      </c>
      <c r="C4397" s="5">
        <v>2023.0</v>
      </c>
      <c r="D4397" s="5">
        <v>28.0</v>
      </c>
      <c r="E4397" s="5">
        <v>1.0</v>
      </c>
    </row>
    <row r="4398">
      <c r="A4398" s="5">
        <v>441210.0</v>
      </c>
      <c r="B4398" s="4" t="s">
        <v>5034</v>
      </c>
      <c r="C4398" s="5">
        <v>2023.0</v>
      </c>
      <c r="D4398" s="5">
        <v>522.0</v>
      </c>
      <c r="E4398" s="5">
        <v>13.0</v>
      </c>
    </row>
    <row r="4399">
      <c r="A4399" s="5">
        <v>441229.0</v>
      </c>
      <c r="B4399" s="4" t="s">
        <v>5035</v>
      </c>
      <c r="C4399" s="5">
        <v>2023.0</v>
      </c>
      <c r="D4399" s="5">
        <v>2221.0</v>
      </c>
      <c r="E4399" s="5">
        <v>99.0</v>
      </c>
    </row>
    <row r="4400">
      <c r="A4400" s="5">
        <v>441238.0</v>
      </c>
      <c r="B4400" s="4" t="s">
        <v>5036</v>
      </c>
      <c r="C4400" s="5">
        <v>2023.0</v>
      </c>
      <c r="D4400" s="4"/>
      <c r="E4400" s="4"/>
    </row>
    <row r="4401">
      <c r="A4401" s="5">
        <v>441256.0</v>
      </c>
      <c r="B4401" s="4" t="s">
        <v>5037</v>
      </c>
      <c r="C4401" s="5">
        <v>2023.0</v>
      </c>
      <c r="D4401" s="5">
        <v>93.0</v>
      </c>
      <c r="E4401" s="5">
        <v>4.0</v>
      </c>
    </row>
    <row r="4402">
      <c r="A4402" s="5">
        <v>441371.0</v>
      </c>
      <c r="B4402" s="4" t="s">
        <v>5038</v>
      </c>
      <c r="C4402" s="5">
        <v>2023.0</v>
      </c>
      <c r="D4402" s="5">
        <v>7436.0</v>
      </c>
      <c r="E4402" s="5">
        <v>367.0</v>
      </c>
    </row>
    <row r="4403">
      <c r="A4403" s="5">
        <v>441380.0</v>
      </c>
      <c r="B4403" s="4" t="s">
        <v>5039</v>
      </c>
      <c r="C4403" s="5">
        <v>2023.0</v>
      </c>
      <c r="D4403" s="5">
        <v>205.0</v>
      </c>
      <c r="E4403" s="5">
        <v>9.0</v>
      </c>
    </row>
    <row r="4404">
      <c r="A4404" s="5">
        <v>441414.0</v>
      </c>
      <c r="B4404" s="4" t="s">
        <v>5040</v>
      </c>
      <c r="C4404" s="5">
        <v>2023.0</v>
      </c>
      <c r="D4404" s="5">
        <v>157.0</v>
      </c>
      <c r="E4404" s="5">
        <v>42.0</v>
      </c>
    </row>
    <row r="4405">
      <c r="A4405" s="5">
        <v>441423.0</v>
      </c>
      <c r="B4405" s="4" t="s">
        <v>5041</v>
      </c>
      <c r="C4405" s="5">
        <v>2023.0</v>
      </c>
      <c r="D4405" s="5">
        <v>652.0</v>
      </c>
      <c r="E4405" s="5">
        <v>26.0</v>
      </c>
    </row>
    <row r="4406">
      <c r="A4406" s="5">
        <v>441487.0</v>
      </c>
      <c r="B4406" s="4" t="s">
        <v>5042</v>
      </c>
      <c r="C4406" s="5">
        <v>2023.0</v>
      </c>
      <c r="D4406" s="5">
        <v>71.0</v>
      </c>
      <c r="E4406" s="5">
        <v>6.0</v>
      </c>
    </row>
    <row r="4407">
      <c r="A4407" s="5">
        <v>441496.0</v>
      </c>
      <c r="B4407" s="4" t="s">
        <v>5043</v>
      </c>
      <c r="C4407" s="5">
        <v>2023.0</v>
      </c>
      <c r="D4407" s="5">
        <v>211.0</v>
      </c>
      <c r="E4407" s="5">
        <v>15.0</v>
      </c>
    </row>
    <row r="4408">
      <c r="A4408" s="5">
        <v>441502.0</v>
      </c>
      <c r="B4408" s="4" t="s">
        <v>5044</v>
      </c>
      <c r="C4408" s="5">
        <v>2023.0</v>
      </c>
      <c r="D4408" s="5">
        <v>259.0</v>
      </c>
      <c r="E4408" s="5">
        <v>19.0</v>
      </c>
    </row>
    <row r="4409">
      <c r="A4409" s="5">
        <v>441575.0</v>
      </c>
      <c r="B4409" s="4" t="s">
        <v>5045</v>
      </c>
      <c r="C4409" s="5">
        <v>2023.0</v>
      </c>
      <c r="D4409" s="5">
        <v>318.0</v>
      </c>
      <c r="E4409" s="5">
        <v>23.0</v>
      </c>
    </row>
    <row r="4410">
      <c r="A4410" s="5">
        <v>441593.0</v>
      </c>
      <c r="B4410" s="4" t="s">
        <v>5046</v>
      </c>
      <c r="C4410" s="5">
        <v>2023.0</v>
      </c>
      <c r="D4410" s="4"/>
      <c r="E4410" s="5">
        <v>0.0</v>
      </c>
    </row>
    <row r="4411">
      <c r="A4411" s="5">
        <v>441609.0</v>
      </c>
      <c r="B4411" s="4" t="s">
        <v>5047</v>
      </c>
      <c r="C4411" s="5">
        <v>2023.0</v>
      </c>
      <c r="D4411" s="5">
        <v>141.0</v>
      </c>
      <c r="E4411" s="5">
        <v>13.0</v>
      </c>
    </row>
    <row r="4412">
      <c r="A4412" s="5">
        <v>441618.0</v>
      </c>
      <c r="B4412" s="4" t="s">
        <v>5048</v>
      </c>
      <c r="C4412" s="5">
        <v>2023.0</v>
      </c>
      <c r="D4412" s="5">
        <v>29.0</v>
      </c>
      <c r="E4412" s="5">
        <v>2.0</v>
      </c>
    </row>
    <row r="4413">
      <c r="A4413" s="5">
        <v>441636.0</v>
      </c>
      <c r="B4413" s="4" t="s">
        <v>5049</v>
      </c>
      <c r="C4413" s="5">
        <v>2023.0</v>
      </c>
      <c r="D4413" s="5">
        <v>393.0</v>
      </c>
      <c r="E4413" s="5">
        <v>26.0</v>
      </c>
    </row>
    <row r="4414">
      <c r="A4414" s="5">
        <v>441645.0</v>
      </c>
      <c r="B4414" s="4" t="s">
        <v>5050</v>
      </c>
      <c r="C4414" s="5">
        <v>2023.0</v>
      </c>
      <c r="D4414" s="5">
        <v>118.0</v>
      </c>
      <c r="E4414" s="5">
        <v>9.0</v>
      </c>
    </row>
    <row r="4415">
      <c r="A4415" s="5">
        <v>441663.0</v>
      </c>
      <c r="B4415" s="4" t="s">
        <v>4898</v>
      </c>
      <c r="C4415" s="5">
        <v>2023.0</v>
      </c>
      <c r="D4415" s="5">
        <v>261.0</v>
      </c>
      <c r="E4415" s="5">
        <v>14.0</v>
      </c>
    </row>
    <row r="4416">
      <c r="A4416" s="5">
        <v>441672.0</v>
      </c>
      <c r="B4416" s="4" t="s">
        <v>5051</v>
      </c>
      <c r="C4416" s="5">
        <v>2023.0</v>
      </c>
      <c r="D4416" s="5">
        <v>59.0</v>
      </c>
      <c r="E4416" s="5">
        <v>21.0</v>
      </c>
    </row>
    <row r="4417">
      <c r="A4417" s="5">
        <v>441690.0</v>
      </c>
      <c r="B4417" s="4" t="s">
        <v>5052</v>
      </c>
      <c r="C4417" s="5">
        <v>2023.0</v>
      </c>
      <c r="D4417" s="5">
        <v>232.0</v>
      </c>
      <c r="E4417" s="5">
        <v>0.0</v>
      </c>
    </row>
    <row r="4418">
      <c r="A4418" s="5">
        <v>441706.0</v>
      </c>
      <c r="B4418" s="4" t="s">
        <v>5053</v>
      </c>
      <c r="C4418" s="5">
        <v>2023.0</v>
      </c>
      <c r="D4418" s="5">
        <v>381.0</v>
      </c>
      <c r="E4418" s="5">
        <v>2.0</v>
      </c>
    </row>
    <row r="4419">
      <c r="A4419" s="5">
        <v>441742.0</v>
      </c>
      <c r="B4419" s="4" t="s">
        <v>5054</v>
      </c>
      <c r="C4419" s="5">
        <v>2023.0</v>
      </c>
      <c r="D4419" s="5">
        <v>285.0</v>
      </c>
      <c r="E4419" s="5">
        <v>32.0</v>
      </c>
    </row>
    <row r="4420">
      <c r="A4420" s="5">
        <v>441760.0</v>
      </c>
      <c r="B4420" s="4" t="s">
        <v>5055</v>
      </c>
      <c r="C4420" s="5">
        <v>2023.0</v>
      </c>
      <c r="D4420" s="5">
        <v>5302.0</v>
      </c>
      <c r="E4420" s="5">
        <v>130.0</v>
      </c>
    </row>
    <row r="4421">
      <c r="A4421" s="5">
        <v>441788.0</v>
      </c>
      <c r="B4421" s="4" t="s">
        <v>5056</v>
      </c>
      <c r="C4421" s="5">
        <v>2023.0</v>
      </c>
      <c r="D4421" s="5">
        <v>429.0</v>
      </c>
      <c r="E4421" s="5">
        <v>20.0</v>
      </c>
    </row>
    <row r="4422">
      <c r="A4422" s="5">
        <v>441830.0</v>
      </c>
      <c r="B4422" s="4" t="s">
        <v>5057</v>
      </c>
      <c r="C4422" s="5">
        <v>2023.0</v>
      </c>
      <c r="D4422" s="5">
        <v>39.0</v>
      </c>
      <c r="E4422" s="5">
        <v>12.0</v>
      </c>
    </row>
    <row r="4423">
      <c r="A4423" s="5">
        <v>441858.0</v>
      </c>
      <c r="B4423" s="4" t="s">
        <v>5058</v>
      </c>
      <c r="C4423" s="5">
        <v>2023.0</v>
      </c>
      <c r="D4423" s="5">
        <v>217.0</v>
      </c>
      <c r="E4423" s="5">
        <v>24.0</v>
      </c>
    </row>
    <row r="4424">
      <c r="A4424" s="5">
        <v>441876.0</v>
      </c>
      <c r="B4424" s="4" t="s">
        <v>5059</v>
      </c>
      <c r="C4424" s="5">
        <v>2023.0</v>
      </c>
      <c r="D4424" s="5">
        <v>206.0</v>
      </c>
      <c r="E4424" s="5">
        <v>9.0</v>
      </c>
    </row>
    <row r="4425">
      <c r="A4425" s="5">
        <v>441900.0</v>
      </c>
      <c r="B4425" s="4" t="s">
        <v>770</v>
      </c>
      <c r="C4425" s="5">
        <v>2023.0</v>
      </c>
      <c r="D4425" s="5">
        <v>7283.0</v>
      </c>
      <c r="E4425" s="5">
        <v>249.0</v>
      </c>
    </row>
    <row r="4426">
      <c r="A4426" s="5">
        <v>441937.0</v>
      </c>
      <c r="B4426" s="4" t="s">
        <v>5060</v>
      </c>
      <c r="C4426" s="5">
        <v>2023.0</v>
      </c>
      <c r="D4426" s="5">
        <v>5688.0</v>
      </c>
      <c r="E4426" s="5">
        <v>286.0</v>
      </c>
    </row>
    <row r="4427">
      <c r="A4427" s="5">
        <v>441982.0</v>
      </c>
      <c r="B4427" s="4" t="s">
        <v>5061</v>
      </c>
      <c r="C4427" s="5">
        <v>2023.0</v>
      </c>
      <c r="D4427" s="5">
        <v>402.0</v>
      </c>
      <c r="E4427" s="5">
        <v>51.0</v>
      </c>
    </row>
    <row r="4428">
      <c r="A4428" s="5">
        <v>442064.0</v>
      </c>
      <c r="B4428" s="4" t="s">
        <v>5062</v>
      </c>
      <c r="C4428" s="5">
        <v>2023.0</v>
      </c>
      <c r="D4428" s="5">
        <v>112.0</v>
      </c>
      <c r="E4428" s="5">
        <v>27.0</v>
      </c>
    </row>
    <row r="4429">
      <c r="A4429" s="5">
        <v>442073.0</v>
      </c>
      <c r="B4429" s="4" t="s">
        <v>5063</v>
      </c>
      <c r="C4429" s="5">
        <v>2023.0</v>
      </c>
      <c r="D4429" s="5">
        <v>608.0</v>
      </c>
      <c r="E4429" s="5">
        <v>35.0</v>
      </c>
    </row>
    <row r="4430">
      <c r="A4430" s="5">
        <v>442134.0</v>
      </c>
      <c r="B4430" s="4" t="s">
        <v>5064</v>
      </c>
      <c r="C4430" s="5">
        <v>2023.0</v>
      </c>
      <c r="D4430" s="5">
        <v>339.0</v>
      </c>
      <c r="E4430" s="5">
        <v>15.0</v>
      </c>
    </row>
    <row r="4431">
      <c r="A4431" s="5">
        <v>442240.0</v>
      </c>
      <c r="B4431" s="4" t="s">
        <v>5065</v>
      </c>
      <c r="C4431" s="5">
        <v>2023.0</v>
      </c>
      <c r="D4431" s="5">
        <v>347.0</v>
      </c>
      <c r="E4431" s="5">
        <v>27.0</v>
      </c>
    </row>
    <row r="4432">
      <c r="A4432" s="5">
        <v>442295.0</v>
      </c>
      <c r="B4432" s="4" t="s">
        <v>5066</v>
      </c>
      <c r="C4432" s="5">
        <v>2023.0</v>
      </c>
      <c r="D4432" s="5">
        <v>273.0</v>
      </c>
      <c r="E4432" s="5">
        <v>26.0</v>
      </c>
    </row>
    <row r="4433">
      <c r="A4433" s="5">
        <v>442329.0</v>
      </c>
      <c r="B4433" s="4" t="s">
        <v>5067</v>
      </c>
      <c r="C4433" s="5">
        <v>2023.0</v>
      </c>
      <c r="D4433" s="5">
        <v>949.0</v>
      </c>
      <c r="E4433" s="5">
        <v>23.0</v>
      </c>
    </row>
    <row r="4434">
      <c r="A4434" s="5">
        <v>442356.0</v>
      </c>
      <c r="B4434" s="4" t="s">
        <v>5068</v>
      </c>
      <c r="C4434" s="5">
        <v>2023.0</v>
      </c>
      <c r="D4434" s="5">
        <v>1770.0</v>
      </c>
      <c r="E4434" s="5">
        <v>78.0</v>
      </c>
    </row>
    <row r="4435">
      <c r="A4435" s="5">
        <v>442383.0</v>
      </c>
      <c r="B4435" s="4" t="s">
        <v>5069</v>
      </c>
      <c r="C4435" s="5">
        <v>2023.0</v>
      </c>
      <c r="D4435" s="5">
        <v>175.0</v>
      </c>
      <c r="E4435" s="5">
        <v>14.0</v>
      </c>
    </row>
    <row r="4436">
      <c r="A4436" s="5">
        <v>442426.0</v>
      </c>
      <c r="B4436" s="4" t="s">
        <v>5070</v>
      </c>
      <c r="C4436" s="5">
        <v>2023.0</v>
      </c>
      <c r="D4436" s="5">
        <v>430.0</v>
      </c>
      <c r="E4436" s="5">
        <v>28.0</v>
      </c>
    </row>
    <row r="4437">
      <c r="A4437" s="5">
        <v>442435.0</v>
      </c>
      <c r="B4437" s="4" t="s">
        <v>5071</v>
      </c>
      <c r="C4437" s="5">
        <v>2023.0</v>
      </c>
      <c r="D4437" s="5">
        <v>47.0</v>
      </c>
      <c r="E4437" s="5">
        <v>1.0</v>
      </c>
    </row>
    <row r="4438">
      <c r="A4438" s="5">
        <v>442444.0</v>
      </c>
      <c r="B4438" s="4" t="s">
        <v>5072</v>
      </c>
      <c r="C4438" s="5">
        <v>2023.0</v>
      </c>
      <c r="D4438" s="5">
        <v>1064.0</v>
      </c>
      <c r="E4438" s="5">
        <v>64.0</v>
      </c>
    </row>
    <row r="4439">
      <c r="A4439" s="5">
        <v>442523.0</v>
      </c>
      <c r="B4439" s="4" t="s">
        <v>5073</v>
      </c>
      <c r="C4439" s="5">
        <v>2023.0</v>
      </c>
      <c r="D4439" s="5">
        <v>64.0</v>
      </c>
      <c r="E4439" s="5">
        <v>4.0</v>
      </c>
    </row>
    <row r="4440">
      <c r="A4440" s="5">
        <v>442569.0</v>
      </c>
      <c r="B4440" s="4" t="s">
        <v>5074</v>
      </c>
      <c r="C4440" s="5">
        <v>2023.0</v>
      </c>
      <c r="D4440" s="5">
        <v>3742.0</v>
      </c>
      <c r="E4440" s="5">
        <v>8.0</v>
      </c>
    </row>
    <row r="4441">
      <c r="A4441" s="5">
        <v>442602.0</v>
      </c>
      <c r="B4441" s="4" t="s">
        <v>5075</v>
      </c>
      <c r="C4441" s="5">
        <v>2023.0</v>
      </c>
      <c r="D4441" s="5">
        <v>297.0</v>
      </c>
      <c r="E4441" s="5">
        <v>27.0</v>
      </c>
    </row>
    <row r="4442">
      <c r="A4442" s="5">
        <v>442611.0</v>
      </c>
      <c r="B4442" s="4" t="s">
        <v>5076</v>
      </c>
      <c r="C4442" s="5">
        <v>2023.0</v>
      </c>
      <c r="D4442" s="5">
        <v>1306.0</v>
      </c>
      <c r="E4442" s="5">
        <v>36.0</v>
      </c>
    </row>
    <row r="4443">
      <c r="A4443" s="5">
        <v>442639.0</v>
      </c>
      <c r="B4443" s="4" t="s">
        <v>5077</v>
      </c>
      <c r="C4443" s="5">
        <v>2023.0</v>
      </c>
      <c r="D4443" s="5">
        <v>547.0</v>
      </c>
      <c r="E4443" s="5">
        <v>3.0</v>
      </c>
    </row>
    <row r="4444">
      <c r="A4444" s="5">
        <v>442657.0</v>
      </c>
      <c r="B4444" s="4" t="s">
        <v>5078</v>
      </c>
      <c r="C4444" s="5">
        <v>2023.0</v>
      </c>
      <c r="D4444" s="5">
        <v>290.0</v>
      </c>
      <c r="E4444" s="5">
        <v>27.0</v>
      </c>
    </row>
    <row r="4445">
      <c r="A4445" s="5">
        <v>442781.0</v>
      </c>
      <c r="B4445" s="4" t="s">
        <v>6890</v>
      </c>
      <c r="C4445" s="5">
        <v>2023.0</v>
      </c>
      <c r="D4445" s="5">
        <v>1176.0</v>
      </c>
      <c r="E4445" s="5">
        <v>33.0</v>
      </c>
    </row>
    <row r="4446">
      <c r="A4446" s="5">
        <v>442806.0</v>
      </c>
      <c r="B4446" s="4" t="s">
        <v>5080</v>
      </c>
      <c r="C4446" s="5">
        <v>2023.0</v>
      </c>
      <c r="D4446" s="5">
        <v>2596.0</v>
      </c>
      <c r="E4446" s="5">
        <v>1572.0</v>
      </c>
    </row>
    <row r="4447">
      <c r="A4447" s="5">
        <v>442842.0</v>
      </c>
      <c r="B4447" s="4" t="s">
        <v>4584</v>
      </c>
      <c r="C4447" s="5">
        <v>2023.0</v>
      </c>
      <c r="D4447" s="5">
        <v>279.0</v>
      </c>
      <c r="E4447" s="5">
        <v>7.0</v>
      </c>
    </row>
    <row r="4448">
      <c r="A4448" s="5">
        <v>442879.0</v>
      </c>
      <c r="B4448" s="4" t="s">
        <v>5081</v>
      </c>
      <c r="C4448" s="5">
        <v>2023.0</v>
      </c>
      <c r="D4448" s="5">
        <v>716.0</v>
      </c>
      <c r="E4448" s="5">
        <v>27.0</v>
      </c>
    </row>
    <row r="4449">
      <c r="A4449" s="5">
        <v>442888.0</v>
      </c>
      <c r="B4449" s="4" t="s">
        <v>5082</v>
      </c>
      <c r="C4449" s="5">
        <v>2023.0</v>
      </c>
      <c r="D4449" s="5">
        <v>63.0</v>
      </c>
      <c r="E4449" s="5">
        <v>2.0</v>
      </c>
    </row>
    <row r="4450">
      <c r="A4450" s="5">
        <v>442930.0</v>
      </c>
      <c r="B4450" s="4" t="s">
        <v>5083</v>
      </c>
      <c r="C4450" s="5">
        <v>2023.0</v>
      </c>
      <c r="D4450" s="4"/>
      <c r="E4450" s="4"/>
    </row>
    <row r="4451">
      <c r="A4451" s="5">
        <v>442976.0</v>
      </c>
      <c r="B4451" s="4" t="s">
        <v>5084</v>
      </c>
      <c r="C4451" s="5">
        <v>2023.0</v>
      </c>
      <c r="D4451" s="5">
        <v>68.0</v>
      </c>
      <c r="E4451" s="5">
        <v>6.0</v>
      </c>
    </row>
    <row r="4452">
      <c r="A4452" s="5">
        <v>442985.0</v>
      </c>
      <c r="B4452" s="4" t="s">
        <v>5085</v>
      </c>
      <c r="C4452" s="5">
        <v>2023.0</v>
      </c>
      <c r="D4452" s="5">
        <v>298.0</v>
      </c>
      <c r="E4452" s="5">
        <v>6.0</v>
      </c>
    </row>
    <row r="4453">
      <c r="A4453" s="5">
        <v>443021.0</v>
      </c>
      <c r="B4453" s="4" t="s">
        <v>5086</v>
      </c>
      <c r="C4453" s="5">
        <v>2023.0</v>
      </c>
      <c r="D4453" s="5">
        <v>30.0</v>
      </c>
      <c r="E4453" s="5">
        <v>6.0</v>
      </c>
    </row>
    <row r="4454">
      <c r="A4454" s="5">
        <v>443030.0</v>
      </c>
      <c r="B4454" s="4" t="s">
        <v>5087</v>
      </c>
      <c r="C4454" s="5">
        <v>2023.0</v>
      </c>
      <c r="D4454" s="5">
        <v>75.0</v>
      </c>
      <c r="E4454" s="5">
        <v>3.0</v>
      </c>
    </row>
    <row r="4455">
      <c r="A4455" s="5">
        <v>443049.0</v>
      </c>
      <c r="B4455" s="4" t="s">
        <v>5088</v>
      </c>
      <c r="C4455" s="5">
        <v>2023.0</v>
      </c>
      <c r="D4455" s="5">
        <v>370.0</v>
      </c>
      <c r="E4455" s="5">
        <v>12.0</v>
      </c>
    </row>
    <row r="4456">
      <c r="A4456" s="5">
        <v>443058.0</v>
      </c>
      <c r="B4456" s="4" t="s">
        <v>5089</v>
      </c>
      <c r="C4456" s="5">
        <v>2023.0</v>
      </c>
      <c r="D4456" s="5">
        <v>302.0</v>
      </c>
      <c r="E4456" s="5">
        <v>10.0</v>
      </c>
    </row>
    <row r="4457">
      <c r="A4457" s="5">
        <v>443076.0</v>
      </c>
      <c r="B4457" s="4" t="s">
        <v>5090</v>
      </c>
      <c r="C4457" s="5">
        <v>2023.0</v>
      </c>
      <c r="D4457" s="5">
        <v>132.0</v>
      </c>
      <c r="E4457" s="5">
        <v>9.0</v>
      </c>
    </row>
    <row r="4458">
      <c r="A4458" s="5">
        <v>443100.0</v>
      </c>
      <c r="B4458" s="4" t="s">
        <v>5091</v>
      </c>
      <c r="C4458" s="5">
        <v>2023.0</v>
      </c>
      <c r="D4458" s="5">
        <v>75.0</v>
      </c>
      <c r="E4458" s="5">
        <v>7.0</v>
      </c>
    </row>
    <row r="4459">
      <c r="A4459" s="5">
        <v>443137.0</v>
      </c>
      <c r="B4459" s="4" t="s">
        <v>5092</v>
      </c>
      <c r="C4459" s="5">
        <v>2023.0</v>
      </c>
      <c r="D4459" s="5">
        <v>263.0</v>
      </c>
      <c r="E4459" s="5">
        <v>16.0</v>
      </c>
    </row>
    <row r="4460">
      <c r="A4460" s="5">
        <v>443146.0</v>
      </c>
      <c r="B4460" s="4" t="s">
        <v>5093</v>
      </c>
      <c r="C4460" s="5">
        <v>2023.0</v>
      </c>
      <c r="D4460" s="5">
        <v>26.0</v>
      </c>
      <c r="E4460" s="5">
        <v>3.0</v>
      </c>
    </row>
    <row r="4461">
      <c r="A4461" s="5">
        <v>443207.0</v>
      </c>
      <c r="B4461" s="4" t="s">
        <v>5094</v>
      </c>
      <c r="C4461" s="5">
        <v>2023.0</v>
      </c>
      <c r="D4461" s="5">
        <v>64.0</v>
      </c>
      <c r="E4461" s="5">
        <v>9.0</v>
      </c>
    </row>
    <row r="4462">
      <c r="A4462" s="5">
        <v>443216.0</v>
      </c>
      <c r="B4462" s="4" t="s">
        <v>5095</v>
      </c>
      <c r="C4462" s="5">
        <v>2023.0</v>
      </c>
      <c r="D4462" s="5">
        <v>163.0</v>
      </c>
      <c r="E4462" s="5">
        <v>7.0</v>
      </c>
    </row>
    <row r="4463">
      <c r="A4463" s="5">
        <v>443225.0</v>
      </c>
      <c r="B4463" s="4" t="s">
        <v>5096</v>
      </c>
      <c r="C4463" s="5">
        <v>2023.0</v>
      </c>
      <c r="D4463" s="5">
        <v>56.0</v>
      </c>
      <c r="E4463" s="5">
        <v>2.0</v>
      </c>
    </row>
    <row r="4464">
      <c r="A4464" s="5">
        <v>443234.0</v>
      </c>
      <c r="B4464" s="4" t="s">
        <v>5097</v>
      </c>
      <c r="C4464" s="5">
        <v>2023.0</v>
      </c>
      <c r="D4464" s="5">
        <v>195.0</v>
      </c>
      <c r="E4464" s="5">
        <v>9.0</v>
      </c>
    </row>
    <row r="4465">
      <c r="A4465" s="5">
        <v>443252.0</v>
      </c>
      <c r="B4465" s="4" t="s">
        <v>5098</v>
      </c>
      <c r="C4465" s="5">
        <v>2023.0</v>
      </c>
      <c r="D4465" s="5">
        <v>7800.0</v>
      </c>
      <c r="E4465" s="5">
        <v>60.0</v>
      </c>
    </row>
    <row r="4466">
      <c r="A4466" s="5">
        <v>443261.0</v>
      </c>
      <c r="B4466" s="4" t="s">
        <v>5099</v>
      </c>
      <c r="C4466" s="5">
        <v>2023.0</v>
      </c>
      <c r="D4466" s="5">
        <v>232.0</v>
      </c>
      <c r="E4466" s="5">
        <v>24.0</v>
      </c>
    </row>
    <row r="4467">
      <c r="A4467" s="5">
        <v>443289.0</v>
      </c>
      <c r="B4467" s="4" t="s">
        <v>5100</v>
      </c>
      <c r="C4467" s="5">
        <v>2023.0</v>
      </c>
      <c r="D4467" s="5">
        <v>129.0</v>
      </c>
      <c r="E4467" s="5">
        <v>16.0</v>
      </c>
    </row>
    <row r="4468">
      <c r="A4468" s="5">
        <v>443298.0</v>
      </c>
      <c r="B4468" s="4" t="s">
        <v>5101</v>
      </c>
      <c r="C4468" s="5">
        <v>2023.0</v>
      </c>
      <c r="D4468" s="5">
        <v>11.0</v>
      </c>
      <c r="E4468" s="5">
        <v>2.0</v>
      </c>
    </row>
    <row r="4469">
      <c r="A4469" s="5">
        <v>443322.0</v>
      </c>
      <c r="B4469" s="4" t="s">
        <v>5102</v>
      </c>
      <c r="C4469" s="5">
        <v>2023.0</v>
      </c>
      <c r="D4469" s="5">
        <v>180.0</v>
      </c>
      <c r="E4469" s="5">
        <v>12.0</v>
      </c>
    </row>
    <row r="4470">
      <c r="A4470" s="5">
        <v>443331.0</v>
      </c>
      <c r="B4470" s="4" t="s">
        <v>5103</v>
      </c>
      <c r="C4470" s="5">
        <v>2023.0</v>
      </c>
      <c r="D4470" s="5">
        <v>2687.0</v>
      </c>
      <c r="E4470" s="5">
        <v>128.0</v>
      </c>
    </row>
    <row r="4471">
      <c r="A4471" s="5">
        <v>443340.0</v>
      </c>
      <c r="B4471" s="4" t="s">
        <v>5104</v>
      </c>
      <c r="C4471" s="5">
        <v>2023.0</v>
      </c>
      <c r="D4471" s="5">
        <v>57.0</v>
      </c>
      <c r="E4471" s="5">
        <v>11.0</v>
      </c>
    </row>
    <row r="4472">
      <c r="A4472" s="5">
        <v>443368.0</v>
      </c>
      <c r="B4472" s="4" t="s">
        <v>5105</v>
      </c>
      <c r="C4472" s="5">
        <v>2023.0</v>
      </c>
      <c r="D4472" s="4"/>
      <c r="E4472" s="5">
        <v>0.0</v>
      </c>
    </row>
    <row r="4473">
      <c r="A4473" s="5">
        <v>443377.0</v>
      </c>
      <c r="B4473" s="4" t="s">
        <v>5106</v>
      </c>
      <c r="C4473" s="5">
        <v>2023.0</v>
      </c>
      <c r="D4473" s="5">
        <v>64.0</v>
      </c>
      <c r="E4473" s="5">
        <v>8.0</v>
      </c>
    </row>
    <row r="4474">
      <c r="A4474" s="5">
        <v>443410.0</v>
      </c>
      <c r="B4474" s="4" t="s">
        <v>5107</v>
      </c>
      <c r="C4474" s="5">
        <v>2023.0</v>
      </c>
      <c r="D4474" s="5">
        <v>1100.0</v>
      </c>
      <c r="E4474" s="5">
        <v>93.0</v>
      </c>
    </row>
    <row r="4475">
      <c r="A4475" s="5">
        <v>443492.0</v>
      </c>
      <c r="B4475" s="4" t="s">
        <v>5108</v>
      </c>
      <c r="C4475" s="5">
        <v>2023.0</v>
      </c>
      <c r="D4475" s="5">
        <v>1939.0</v>
      </c>
      <c r="E4475" s="5">
        <v>70.0</v>
      </c>
    </row>
    <row r="4476">
      <c r="A4476" s="5">
        <v>443562.0</v>
      </c>
      <c r="B4476" s="4" t="s">
        <v>5109</v>
      </c>
      <c r="C4476" s="5">
        <v>2023.0</v>
      </c>
      <c r="D4476" s="5">
        <v>387.0</v>
      </c>
      <c r="E4476" s="5">
        <v>35.0</v>
      </c>
    </row>
    <row r="4477">
      <c r="A4477" s="5">
        <v>443571.0</v>
      </c>
      <c r="B4477" s="4" t="s">
        <v>5110</v>
      </c>
      <c r="C4477" s="5">
        <v>2023.0</v>
      </c>
      <c r="D4477" s="5">
        <v>507.0</v>
      </c>
      <c r="E4477" s="5">
        <v>8.0</v>
      </c>
    </row>
    <row r="4478">
      <c r="A4478" s="5">
        <v>443599.0</v>
      </c>
      <c r="B4478" s="4" t="s">
        <v>5111</v>
      </c>
      <c r="C4478" s="5">
        <v>2023.0</v>
      </c>
      <c r="D4478" s="5">
        <v>1042.0</v>
      </c>
      <c r="E4478" s="5">
        <v>26.0</v>
      </c>
    </row>
    <row r="4479">
      <c r="A4479" s="5">
        <v>443632.0</v>
      </c>
      <c r="B4479" s="4" t="s">
        <v>5112</v>
      </c>
      <c r="C4479" s="5">
        <v>2023.0</v>
      </c>
      <c r="D4479" s="5">
        <v>45.0</v>
      </c>
      <c r="E4479" s="5">
        <v>8.0</v>
      </c>
    </row>
    <row r="4480">
      <c r="A4480" s="5">
        <v>443641.0</v>
      </c>
      <c r="B4480" s="4" t="s">
        <v>5113</v>
      </c>
      <c r="C4480" s="5">
        <v>2023.0</v>
      </c>
      <c r="D4480" s="5">
        <v>170.0</v>
      </c>
      <c r="E4480" s="5">
        <v>8.0</v>
      </c>
    </row>
    <row r="4481">
      <c r="A4481" s="5">
        <v>443650.0</v>
      </c>
      <c r="B4481" s="4" t="s">
        <v>5114</v>
      </c>
      <c r="C4481" s="5">
        <v>2023.0</v>
      </c>
      <c r="D4481" s="5">
        <v>3667.0</v>
      </c>
      <c r="E4481" s="5">
        <v>75.0</v>
      </c>
    </row>
    <row r="4482">
      <c r="A4482" s="5">
        <v>443669.0</v>
      </c>
      <c r="B4482" s="4" t="s">
        <v>5115</v>
      </c>
      <c r="C4482" s="5">
        <v>2023.0</v>
      </c>
      <c r="D4482" s="5">
        <v>166.0</v>
      </c>
      <c r="E4482" s="5">
        <v>12.0</v>
      </c>
    </row>
    <row r="4483">
      <c r="A4483" s="5">
        <v>443696.0</v>
      </c>
      <c r="B4483" s="4" t="s">
        <v>4491</v>
      </c>
      <c r="C4483" s="5">
        <v>2023.0</v>
      </c>
      <c r="D4483" s="5">
        <v>48.0</v>
      </c>
      <c r="E4483" s="5">
        <v>1.0</v>
      </c>
    </row>
    <row r="4484">
      <c r="A4484" s="5">
        <v>443702.0</v>
      </c>
      <c r="B4484" s="4" t="s">
        <v>5116</v>
      </c>
      <c r="C4484" s="5">
        <v>2023.0</v>
      </c>
      <c r="D4484" s="5">
        <v>76.0</v>
      </c>
      <c r="E4484" s="5">
        <v>8.0</v>
      </c>
    </row>
    <row r="4485">
      <c r="A4485" s="5">
        <v>443711.0</v>
      </c>
      <c r="B4485" s="4" t="s">
        <v>5117</v>
      </c>
      <c r="C4485" s="5">
        <v>2023.0</v>
      </c>
      <c r="D4485" s="4"/>
      <c r="E4485" s="5">
        <v>0.0</v>
      </c>
    </row>
    <row r="4486">
      <c r="A4486" s="5">
        <v>443748.0</v>
      </c>
      <c r="B4486" s="4" t="s">
        <v>5118</v>
      </c>
      <c r="C4486" s="5">
        <v>2023.0</v>
      </c>
      <c r="D4486" s="4"/>
      <c r="E4486" s="4"/>
    </row>
    <row r="4487">
      <c r="A4487" s="5">
        <v>443766.0</v>
      </c>
      <c r="B4487" s="4" t="s">
        <v>5119</v>
      </c>
      <c r="C4487" s="5">
        <v>2023.0</v>
      </c>
      <c r="D4487" s="5">
        <v>2920.0</v>
      </c>
      <c r="E4487" s="5">
        <v>23.0</v>
      </c>
    </row>
    <row r="4488">
      <c r="A4488" s="5">
        <v>443784.0</v>
      </c>
      <c r="B4488" s="4" t="s">
        <v>5120</v>
      </c>
      <c r="C4488" s="5">
        <v>2023.0</v>
      </c>
      <c r="D4488" s="5">
        <v>1503.0</v>
      </c>
      <c r="E4488" s="5">
        <v>13.0</v>
      </c>
    </row>
    <row r="4489">
      <c r="A4489" s="5">
        <v>443951.0</v>
      </c>
      <c r="B4489" s="4" t="s">
        <v>5121</v>
      </c>
      <c r="C4489" s="5">
        <v>2023.0</v>
      </c>
      <c r="D4489" s="5">
        <v>62.0</v>
      </c>
      <c r="E4489" s="5">
        <v>2.0</v>
      </c>
    </row>
    <row r="4490">
      <c r="A4490" s="5">
        <v>443979.0</v>
      </c>
      <c r="B4490" s="4" t="s">
        <v>5122</v>
      </c>
      <c r="C4490" s="5">
        <v>2023.0</v>
      </c>
      <c r="D4490" s="5">
        <v>114.0</v>
      </c>
      <c r="E4490" s="5">
        <v>13.0</v>
      </c>
    </row>
    <row r="4491">
      <c r="A4491" s="5">
        <v>444051.0</v>
      </c>
      <c r="B4491" s="4" t="s">
        <v>5123</v>
      </c>
      <c r="C4491" s="5">
        <v>2023.0</v>
      </c>
      <c r="D4491" s="5">
        <v>52.0</v>
      </c>
      <c r="E4491" s="5">
        <v>5.0</v>
      </c>
    </row>
    <row r="4492">
      <c r="A4492" s="5">
        <v>444088.0</v>
      </c>
      <c r="B4492" s="4" t="s">
        <v>5124</v>
      </c>
      <c r="C4492" s="5">
        <v>2023.0</v>
      </c>
      <c r="D4492" s="5">
        <v>492.0</v>
      </c>
      <c r="E4492" s="5">
        <v>30.0</v>
      </c>
    </row>
    <row r="4493">
      <c r="A4493" s="5">
        <v>444103.0</v>
      </c>
      <c r="B4493" s="4" t="s">
        <v>5125</v>
      </c>
      <c r="C4493" s="5">
        <v>2023.0</v>
      </c>
      <c r="D4493" s="5">
        <v>35.0</v>
      </c>
      <c r="E4493" s="5">
        <v>7.0</v>
      </c>
    </row>
    <row r="4494">
      <c r="A4494" s="5">
        <v>444130.0</v>
      </c>
      <c r="B4494" s="4" t="s">
        <v>5126</v>
      </c>
      <c r="C4494" s="5">
        <v>2023.0</v>
      </c>
      <c r="D4494" s="5">
        <v>10518.0</v>
      </c>
      <c r="E4494" s="5">
        <v>0.0</v>
      </c>
    </row>
    <row r="4495">
      <c r="A4495" s="5">
        <v>444194.0</v>
      </c>
      <c r="B4495" s="4" t="s">
        <v>5127</v>
      </c>
      <c r="C4495" s="5">
        <v>2023.0</v>
      </c>
      <c r="D4495" s="5">
        <v>151.0</v>
      </c>
      <c r="E4495" s="5">
        <v>6.0</v>
      </c>
    </row>
    <row r="4496">
      <c r="A4496" s="5">
        <v>444219.0</v>
      </c>
      <c r="B4496" s="4" t="s">
        <v>5128</v>
      </c>
      <c r="C4496" s="5">
        <v>2023.0</v>
      </c>
      <c r="D4496" s="5">
        <v>10214.0</v>
      </c>
      <c r="E4496" s="5">
        <v>197.0</v>
      </c>
    </row>
    <row r="4497">
      <c r="A4497" s="5">
        <v>444228.0</v>
      </c>
      <c r="B4497" s="4" t="s">
        <v>5129</v>
      </c>
      <c r="C4497" s="5">
        <v>2023.0</v>
      </c>
      <c r="D4497" s="5">
        <v>30.0</v>
      </c>
      <c r="E4497" s="5">
        <v>2.0</v>
      </c>
    </row>
    <row r="4498">
      <c r="A4498" s="5">
        <v>444255.0</v>
      </c>
      <c r="B4498" s="4" t="s">
        <v>5130</v>
      </c>
      <c r="C4498" s="5">
        <v>2023.0</v>
      </c>
      <c r="D4498" s="4"/>
      <c r="E4498" s="4"/>
    </row>
    <row r="4499">
      <c r="A4499" s="5">
        <v>444264.0</v>
      </c>
      <c r="B4499" s="4" t="s">
        <v>5131</v>
      </c>
      <c r="C4499" s="5">
        <v>2023.0</v>
      </c>
      <c r="D4499" s="5">
        <v>27.0</v>
      </c>
      <c r="E4499" s="5">
        <v>2.0</v>
      </c>
    </row>
    <row r="4500">
      <c r="A4500" s="5">
        <v>444282.0</v>
      </c>
      <c r="B4500" s="4" t="s">
        <v>5132</v>
      </c>
      <c r="C4500" s="5">
        <v>2023.0</v>
      </c>
      <c r="D4500" s="5">
        <v>87.0</v>
      </c>
      <c r="E4500" s="5">
        <v>4.0</v>
      </c>
    </row>
    <row r="4501">
      <c r="A4501" s="5">
        <v>444291.0</v>
      </c>
      <c r="B4501" s="4" t="s">
        <v>5133</v>
      </c>
      <c r="C4501" s="5">
        <v>2023.0</v>
      </c>
      <c r="D4501" s="5">
        <v>131.0</v>
      </c>
      <c r="E4501" s="5">
        <v>7.0</v>
      </c>
    </row>
    <row r="4502">
      <c r="A4502" s="5">
        <v>444307.0</v>
      </c>
      <c r="B4502" s="4" t="s">
        <v>5134</v>
      </c>
      <c r="C4502" s="5">
        <v>2023.0</v>
      </c>
      <c r="D4502" s="5">
        <v>76.0</v>
      </c>
      <c r="E4502" s="5">
        <v>5.0</v>
      </c>
    </row>
    <row r="4503">
      <c r="A4503" s="5">
        <v>444325.0</v>
      </c>
      <c r="B4503" s="4" t="s">
        <v>5135</v>
      </c>
      <c r="C4503" s="5">
        <v>2023.0</v>
      </c>
      <c r="D4503" s="5">
        <v>141.0</v>
      </c>
      <c r="E4503" s="5">
        <v>5.0</v>
      </c>
    </row>
    <row r="4504">
      <c r="A4504" s="5">
        <v>444334.0</v>
      </c>
      <c r="B4504" s="4" t="s">
        <v>5136</v>
      </c>
      <c r="C4504" s="5">
        <v>2023.0</v>
      </c>
      <c r="D4504" s="5">
        <v>44.0</v>
      </c>
      <c r="E4504" s="5">
        <v>4.0</v>
      </c>
    </row>
    <row r="4505">
      <c r="A4505" s="5">
        <v>444361.0</v>
      </c>
      <c r="B4505" s="4" t="s">
        <v>5137</v>
      </c>
      <c r="C4505" s="5">
        <v>2023.0</v>
      </c>
      <c r="D4505" s="5">
        <v>106.0</v>
      </c>
      <c r="E4505" s="5">
        <v>4.0</v>
      </c>
    </row>
    <row r="4506">
      <c r="A4506" s="5">
        <v>444370.0</v>
      </c>
      <c r="B4506" s="4" t="s">
        <v>5138</v>
      </c>
      <c r="C4506" s="5">
        <v>2023.0</v>
      </c>
      <c r="D4506" s="5">
        <v>31.0</v>
      </c>
      <c r="E4506" s="5">
        <v>4.0</v>
      </c>
    </row>
    <row r="4507">
      <c r="A4507" s="5">
        <v>444398.0</v>
      </c>
      <c r="B4507" s="4" t="s">
        <v>5139</v>
      </c>
      <c r="C4507" s="5">
        <v>2023.0</v>
      </c>
      <c r="D4507" s="5">
        <v>101.0</v>
      </c>
      <c r="E4507" s="5">
        <v>13.0</v>
      </c>
    </row>
    <row r="4508">
      <c r="A4508" s="5">
        <v>444404.0</v>
      </c>
      <c r="B4508" s="4" t="s">
        <v>3635</v>
      </c>
      <c r="C4508" s="5">
        <v>2023.0</v>
      </c>
      <c r="D4508" s="5">
        <v>23.0</v>
      </c>
      <c r="E4508" s="5">
        <v>3.0</v>
      </c>
    </row>
    <row r="4509">
      <c r="A4509" s="5">
        <v>444413.0</v>
      </c>
      <c r="B4509" s="4" t="s">
        <v>5140</v>
      </c>
      <c r="C4509" s="5">
        <v>2023.0</v>
      </c>
      <c r="D4509" s="5">
        <v>183.0</v>
      </c>
      <c r="E4509" s="5">
        <v>7.0</v>
      </c>
    </row>
    <row r="4510">
      <c r="A4510" s="5">
        <v>444440.0</v>
      </c>
      <c r="B4510" s="4" t="s">
        <v>5141</v>
      </c>
      <c r="C4510" s="5">
        <v>2023.0</v>
      </c>
      <c r="D4510" s="5">
        <v>41.0</v>
      </c>
      <c r="E4510" s="5">
        <v>8.0</v>
      </c>
    </row>
    <row r="4511">
      <c r="A4511" s="5">
        <v>444468.0</v>
      </c>
      <c r="B4511" s="4" t="s">
        <v>5142</v>
      </c>
      <c r="C4511" s="5">
        <v>2023.0</v>
      </c>
      <c r="D4511" s="5">
        <v>39.0</v>
      </c>
      <c r="E4511" s="5">
        <v>3.0</v>
      </c>
    </row>
    <row r="4512">
      <c r="A4512" s="5">
        <v>444486.0</v>
      </c>
      <c r="B4512" s="4" t="s">
        <v>5143</v>
      </c>
      <c r="C4512" s="5">
        <v>2023.0</v>
      </c>
      <c r="D4512" s="5">
        <v>254.0</v>
      </c>
      <c r="E4512" s="5">
        <v>11.0</v>
      </c>
    </row>
    <row r="4513">
      <c r="A4513" s="5">
        <v>444510.0</v>
      </c>
      <c r="B4513" s="4" t="s">
        <v>5144</v>
      </c>
      <c r="C4513" s="5">
        <v>2023.0</v>
      </c>
      <c r="D4513" s="5">
        <v>106.0</v>
      </c>
      <c r="E4513" s="5">
        <v>4.0</v>
      </c>
    </row>
    <row r="4514">
      <c r="A4514" s="5">
        <v>444529.0</v>
      </c>
      <c r="B4514" s="4" t="s">
        <v>5145</v>
      </c>
      <c r="C4514" s="5">
        <v>2023.0</v>
      </c>
      <c r="D4514" s="5">
        <v>50.0</v>
      </c>
      <c r="E4514" s="5">
        <v>1.0</v>
      </c>
    </row>
    <row r="4515">
      <c r="A4515" s="5">
        <v>444556.0</v>
      </c>
      <c r="B4515" s="4" t="s">
        <v>5146</v>
      </c>
      <c r="C4515" s="5">
        <v>2023.0</v>
      </c>
      <c r="D4515" s="5">
        <v>372.0</v>
      </c>
      <c r="E4515" s="5">
        <v>14.0</v>
      </c>
    </row>
    <row r="4516">
      <c r="A4516" s="5">
        <v>444565.0</v>
      </c>
      <c r="B4516" s="4" t="s">
        <v>5147</v>
      </c>
      <c r="C4516" s="5">
        <v>2023.0</v>
      </c>
      <c r="D4516" s="5">
        <v>334.0</v>
      </c>
      <c r="E4516" s="5">
        <v>11.0</v>
      </c>
    </row>
    <row r="4517">
      <c r="A4517" s="5">
        <v>444583.0</v>
      </c>
      <c r="B4517" s="4" t="s">
        <v>5148</v>
      </c>
      <c r="C4517" s="5">
        <v>2023.0</v>
      </c>
      <c r="D4517" s="5">
        <v>394.0</v>
      </c>
      <c r="E4517" s="5">
        <v>10.0</v>
      </c>
    </row>
    <row r="4518">
      <c r="A4518" s="5">
        <v>444635.0</v>
      </c>
      <c r="B4518" s="4" t="s">
        <v>5149</v>
      </c>
      <c r="C4518" s="5">
        <v>2023.0</v>
      </c>
      <c r="D4518" s="5">
        <v>60.0</v>
      </c>
      <c r="E4518" s="5">
        <v>3.0</v>
      </c>
    </row>
    <row r="4519">
      <c r="A4519" s="5">
        <v>444662.0</v>
      </c>
      <c r="B4519" s="4" t="s">
        <v>5150</v>
      </c>
      <c r="C4519" s="5">
        <v>2023.0</v>
      </c>
      <c r="D4519" s="5">
        <v>69.0</v>
      </c>
      <c r="E4519" s="5">
        <v>4.0</v>
      </c>
    </row>
    <row r="4520">
      <c r="A4520" s="5">
        <v>444671.0</v>
      </c>
      <c r="B4520" s="4" t="s">
        <v>5151</v>
      </c>
      <c r="C4520" s="5">
        <v>2023.0</v>
      </c>
      <c r="D4520" s="5">
        <v>96.0</v>
      </c>
      <c r="E4520" s="5">
        <v>10.0</v>
      </c>
    </row>
    <row r="4521">
      <c r="A4521" s="5">
        <v>444699.0</v>
      </c>
      <c r="B4521" s="4" t="s">
        <v>5152</v>
      </c>
      <c r="C4521" s="5">
        <v>2023.0</v>
      </c>
      <c r="D4521" s="5">
        <v>57.0</v>
      </c>
      <c r="E4521" s="5">
        <v>8.0</v>
      </c>
    </row>
    <row r="4522">
      <c r="A4522" s="5">
        <v>444714.0</v>
      </c>
      <c r="B4522" s="4" t="s">
        <v>5153</v>
      </c>
      <c r="C4522" s="5">
        <v>2023.0</v>
      </c>
      <c r="D4522" s="5">
        <v>168.0</v>
      </c>
      <c r="E4522" s="5">
        <v>6.0</v>
      </c>
    </row>
    <row r="4523">
      <c r="A4523" s="5">
        <v>444732.0</v>
      </c>
      <c r="B4523" s="4" t="s">
        <v>5154</v>
      </c>
      <c r="C4523" s="5">
        <v>2023.0</v>
      </c>
      <c r="D4523" s="5">
        <v>26.0</v>
      </c>
      <c r="E4523" s="5">
        <v>5.0</v>
      </c>
    </row>
    <row r="4524">
      <c r="A4524" s="5">
        <v>444778.0</v>
      </c>
      <c r="B4524" s="4" t="s">
        <v>5155</v>
      </c>
      <c r="C4524" s="5">
        <v>2023.0</v>
      </c>
      <c r="D4524" s="5">
        <v>82.0</v>
      </c>
      <c r="E4524" s="5">
        <v>15.0</v>
      </c>
    </row>
    <row r="4525">
      <c r="A4525" s="5">
        <v>444787.0</v>
      </c>
      <c r="B4525" s="4" t="s">
        <v>5156</v>
      </c>
      <c r="C4525" s="5">
        <v>2023.0</v>
      </c>
      <c r="D4525" s="5">
        <v>4265.0</v>
      </c>
      <c r="E4525" s="5">
        <v>198.0</v>
      </c>
    </row>
    <row r="4526">
      <c r="A4526" s="5">
        <v>444811.0</v>
      </c>
      <c r="B4526" s="4" t="s">
        <v>5157</v>
      </c>
      <c r="C4526" s="5">
        <v>2023.0</v>
      </c>
      <c r="D4526" s="5">
        <v>113.0</v>
      </c>
      <c r="E4526" s="5">
        <v>18.0</v>
      </c>
    </row>
    <row r="4527">
      <c r="A4527" s="5">
        <v>444857.0</v>
      </c>
      <c r="B4527" s="4" t="s">
        <v>5158</v>
      </c>
      <c r="C4527" s="5">
        <v>2023.0</v>
      </c>
      <c r="D4527" s="5">
        <v>116.0</v>
      </c>
      <c r="E4527" s="5">
        <v>15.0</v>
      </c>
    </row>
    <row r="4528">
      <c r="A4528" s="5">
        <v>444866.0</v>
      </c>
      <c r="B4528" s="4" t="s">
        <v>5159</v>
      </c>
      <c r="C4528" s="5">
        <v>2023.0</v>
      </c>
      <c r="D4528" s="5">
        <v>249.0</v>
      </c>
      <c r="E4528" s="5">
        <v>23.0</v>
      </c>
    </row>
    <row r="4529">
      <c r="A4529" s="5">
        <v>444936.0</v>
      </c>
      <c r="B4529" s="4" t="s">
        <v>5160</v>
      </c>
      <c r="C4529" s="5">
        <v>2023.0</v>
      </c>
      <c r="D4529" s="5">
        <v>95.0</v>
      </c>
      <c r="E4529" s="5">
        <v>5.0</v>
      </c>
    </row>
    <row r="4530">
      <c r="A4530" s="5">
        <v>444945.0</v>
      </c>
      <c r="B4530" s="4" t="s">
        <v>5161</v>
      </c>
      <c r="C4530" s="5">
        <v>2023.0</v>
      </c>
      <c r="D4530" s="5">
        <v>259.0</v>
      </c>
      <c r="E4530" s="5">
        <v>21.0</v>
      </c>
    </row>
    <row r="4531">
      <c r="A4531" s="5">
        <v>444954.0</v>
      </c>
      <c r="B4531" s="4" t="s">
        <v>5162</v>
      </c>
      <c r="C4531" s="5">
        <v>2023.0</v>
      </c>
      <c r="D4531" s="5">
        <v>1459.0</v>
      </c>
      <c r="E4531" s="5">
        <v>77.0</v>
      </c>
    </row>
    <row r="4532">
      <c r="A4532" s="5">
        <v>445027.0</v>
      </c>
      <c r="B4532" s="4" t="s">
        <v>5163</v>
      </c>
      <c r="C4532" s="5">
        <v>2023.0</v>
      </c>
      <c r="D4532" s="5">
        <v>10997.0</v>
      </c>
      <c r="E4532" s="5">
        <v>345.0</v>
      </c>
    </row>
    <row r="4533">
      <c r="A4533" s="5">
        <v>445054.0</v>
      </c>
      <c r="B4533" s="4" t="s">
        <v>981</v>
      </c>
      <c r="C4533" s="5">
        <v>2023.0</v>
      </c>
      <c r="D4533" s="5">
        <v>38.0</v>
      </c>
      <c r="E4533" s="5">
        <v>12.0</v>
      </c>
    </row>
    <row r="4534">
      <c r="A4534" s="5">
        <v>445133.0</v>
      </c>
      <c r="B4534" s="4" t="s">
        <v>5164</v>
      </c>
      <c r="C4534" s="5">
        <v>2023.0</v>
      </c>
      <c r="D4534" s="5">
        <v>163.0</v>
      </c>
      <c r="E4534" s="5">
        <v>9.0</v>
      </c>
    </row>
    <row r="4535">
      <c r="A4535" s="5">
        <v>445188.0</v>
      </c>
      <c r="B4535" s="4" t="s">
        <v>5165</v>
      </c>
      <c r="C4535" s="5">
        <v>2023.0</v>
      </c>
      <c r="D4535" s="5">
        <v>9147.0</v>
      </c>
      <c r="E4535" s="5">
        <v>438.0</v>
      </c>
    </row>
    <row r="4536">
      <c r="A4536" s="5">
        <v>445203.0</v>
      </c>
      <c r="B4536" s="4" t="s">
        <v>5166</v>
      </c>
      <c r="C4536" s="5">
        <v>2023.0</v>
      </c>
      <c r="D4536" s="5">
        <v>163.0</v>
      </c>
      <c r="E4536" s="5">
        <v>6.0</v>
      </c>
    </row>
    <row r="4537">
      <c r="A4537" s="5">
        <v>445212.0</v>
      </c>
      <c r="B4537" s="4" t="s">
        <v>5167</v>
      </c>
      <c r="C4537" s="5">
        <v>2023.0</v>
      </c>
      <c r="D4537" s="5">
        <v>133.0</v>
      </c>
      <c r="E4537" s="5">
        <v>11.0</v>
      </c>
    </row>
    <row r="4538">
      <c r="A4538" s="5">
        <v>445230.0</v>
      </c>
      <c r="B4538" s="4" t="s">
        <v>5168</v>
      </c>
      <c r="C4538" s="5">
        <v>2023.0</v>
      </c>
      <c r="D4538" s="5">
        <v>748.0</v>
      </c>
      <c r="E4538" s="5">
        <v>39.0</v>
      </c>
    </row>
    <row r="4539">
      <c r="A4539" s="5">
        <v>445249.0</v>
      </c>
      <c r="B4539" s="4" t="s">
        <v>5169</v>
      </c>
      <c r="C4539" s="5">
        <v>2023.0</v>
      </c>
      <c r="D4539" s="5">
        <v>279.0</v>
      </c>
      <c r="E4539" s="5">
        <v>11.0</v>
      </c>
    </row>
    <row r="4540">
      <c r="A4540" s="5">
        <v>445267.0</v>
      </c>
      <c r="B4540" s="4" t="s">
        <v>5170</v>
      </c>
      <c r="C4540" s="5">
        <v>2023.0</v>
      </c>
      <c r="D4540" s="5">
        <v>3601.0</v>
      </c>
      <c r="E4540" s="5">
        <v>69.0</v>
      </c>
    </row>
    <row r="4541">
      <c r="A4541" s="5">
        <v>445364.0</v>
      </c>
      <c r="B4541" s="4" t="s">
        <v>5171</v>
      </c>
      <c r="C4541" s="5">
        <v>2023.0</v>
      </c>
      <c r="D4541" s="5">
        <v>680.0</v>
      </c>
      <c r="E4541" s="5">
        <v>21.0</v>
      </c>
    </row>
    <row r="4542">
      <c r="A4542" s="5">
        <v>445461.0</v>
      </c>
      <c r="B4542" s="4" t="s">
        <v>5172</v>
      </c>
      <c r="C4542" s="5">
        <v>2023.0</v>
      </c>
      <c r="D4542" s="4"/>
      <c r="E4542" s="4"/>
    </row>
    <row r="4543">
      <c r="A4543" s="5">
        <v>445498.0</v>
      </c>
      <c r="B4543" s="4" t="s">
        <v>5173</v>
      </c>
      <c r="C4543" s="5">
        <v>2023.0</v>
      </c>
      <c r="D4543" s="5">
        <v>7.0</v>
      </c>
      <c r="E4543" s="5">
        <v>6.0</v>
      </c>
    </row>
    <row r="4544">
      <c r="A4544" s="5">
        <v>445540.0</v>
      </c>
      <c r="B4544" s="4" t="s">
        <v>1176</v>
      </c>
      <c r="C4544" s="5">
        <v>2023.0</v>
      </c>
      <c r="D4544" s="5">
        <v>65.0</v>
      </c>
      <c r="E4544" s="5">
        <v>3.0</v>
      </c>
    </row>
    <row r="4545">
      <c r="A4545" s="5">
        <v>445647.0</v>
      </c>
      <c r="B4545" s="4" t="s">
        <v>5174</v>
      </c>
      <c r="C4545" s="5">
        <v>2023.0</v>
      </c>
      <c r="D4545" s="5">
        <v>194.0</v>
      </c>
      <c r="E4545" s="5">
        <v>9.0</v>
      </c>
    </row>
    <row r="4546">
      <c r="A4546" s="5">
        <v>445656.0</v>
      </c>
      <c r="B4546" s="4" t="s">
        <v>5175</v>
      </c>
      <c r="C4546" s="5">
        <v>2023.0</v>
      </c>
      <c r="D4546" s="5">
        <v>236.0</v>
      </c>
      <c r="E4546" s="5">
        <v>8.0</v>
      </c>
    </row>
    <row r="4547">
      <c r="A4547" s="5">
        <v>445692.0</v>
      </c>
      <c r="B4547" s="4" t="s">
        <v>5176</v>
      </c>
      <c r="C4547" s="5">
        <v>2023.0</v>
      </c>
      <c r="D4547" s="5">
        <v>530.0</v>
      </c>
      <c r="E4547" s="5">
        <v>16.0</v>
      </c>
    </row>
    <row r="4548">
      <c r="A4548" s="5">
        <v>445708.0</v>
      </c>
      <c r="B4548" s="4" t="s">
        <v>5177</v>
      </c>
      <c r="C4548" s="5">
        <v>2023.0</v>
      </c>
      <c r="D4548" s="5">
        <v>1128.0</v>
      </c>
      <c r="E4548" s="5">
        <v>87.0</v>
      </c>
    </row>
    <row r="4549">
      <c r="A4549" s="5">
        <v>445735.0</v>
      </c>
      <c r="B4549" s="4" t="s">
        <v>5178</v>
      </c>
      <c r="C4549" s="5">
        <v>2023.0</v>
      </c>
      <c r="D4549" s="5">
        <v>1398.0</v>
      </c>
      <c r="E4549" s="5">
        <v>143.0</v>
      </c>
    </row>
    <row r="4550">
      <c r="A4550" s="5">
        <v>445744.0</v>
      </c>
      <c r="B4550" s="4" t="s">
        <v>5179</v>
      </c>
      <c r="C4550" s="5">
        <v>2023.0</v>
      </c>
      <c r="D4550" s="5">
        <v>472.0</v>
      </c>
      <c r="E4550" s="5">
        <v>18.0</v>
      </c>
    </row>
    <row r="4551">
      <c r="A4551" s="5">
        <v>445762.0</v>
      </c>
      <c r="B4551" s="4" t="s">
        <v>5180</v>
      </c>
      <c r="C4551" s="5">
        <v>2023.0</v>
      </c>
      <c r="D4551" s="5">
        <v>189.0</v>
      </c>
      <c r="E4551" s="5">
        <v>12.0</v>
      </c>
    </row>
    <row r="4552">
      <c r="A4552" s="5">
        <v>445780.0</v>
      </c>
      <c r="B4552" s="4" t="s">
        <v>5181</v>
      </c>
      <c r="C4552" s="5">
        <v>2023.0</v>
      </c>
      <c r="D4552" s="5">
        <v>38.0</v>
      </c>
      <c r="E4552" s="5">
        <v>4.0</v>
      </c>
    </row>
    <row r="4553">
      <c r="A4553" s="5">
        <v>445799.0</v>
      </c>
      <c r="B4553" s="4" t="s">
        <v>5182</v>
      </c>
      <c r="C4553" s="5">
        <v>2023.0</v>
      </c>
      <c r="D4553" s="5">
        <v>1004.0</v>
      </c>
      <c r="E4553" s="5">
        <v>29.0</v>
      </c>
    </row>
    <row r="4554">
      <c r="A4554" s="5">
        <v>445841.0</v>
      </c>
      <c r="B4554" s="4" t="s">
        <v>5183</v>
      </c>
      <c r="C4554" s="5">
        <v>2023.0</v>
      </c>
      <c r="D4554" s="5">
        <v>132.0</v>
      </c>
      <c r="E4554" s="5">
        <v>10.0</v>
      </c>
    </row>
    <row r="4555">
      <c r="A4555" s="5">
        <v>445850.0</v>
      </c>
      <c r="B4555" s="4" t="s">
        <v>5184</v>
      </c>
      <c r="C4555" s="5">
        <v>2023.0</v>
      </c>
      <c r="D4555" s="5">
        <v>74.0</v>
      </c>
      <c r="E4555" s="5">
        <v>6.0</v>
      </c>
    </row>
    <row r="4556">
      <c r="A4556" s="5">
        <v>445869.0</v>
      </c>
      <c r="B4556" s="4" t="s">
        <v>5185</v>
      </c>
      <c r="C4556" s="5">
        <v>2023.0</v>
      </c>
      <c r="D4556" s="5">
        <v>442.0</v>
      </c>
      <c r="E4556" s="5">
        <v>31.0</v>
      </c>
    </row>
    <row r="4557">
      <c r="A4557" s="5">
        <v>445911.0</v>
      </c>
      <c r="B4557" s="4" t="s">
        <v>5186</v>
      </c>
      <c r="C4557" s="5">
        <v>2023.0</v>
      </c>
      <c r="D4557" s="5">
        <v>798.0</v>
      </c>
      <c r="E4557" s="5">
        <v>43.0</v>
      </c>
    </row>
    <row r="4558">
      <c r="A4558" s="5">
        <v>445948.0</v>
      </c>
      <c r="B4558" s="4" t="s">
        <v>5187</v>
      </c>
      <c r="C4558" s="5">
        <v>2023.0</v>
      </c>
      <c r="D4558" s="5">
        <v>2222.0</v>
      </c>
      <c r="E4558" s="5">
        <v>61.0</v>
      </c>
    </row>
    <row r="4559">
      <c r="A4559" s="5">
        <v>445957.0</v>
      </c>
      <c r="B4559" s="4" t="s">
        <v>5188</v>
      </c>
      <c r="C4559" s="5">
        <v>2023.0</v>
      </c>
      <c r="D4559" s="5">
        <v>253.0</v>
      </c>
      <c r="E4559" s="5">
        <v>6.0</v>
      </c>
    </row>
    <row r="4560">
      <c r="A4560" s="5">
        <v>446002.0</v>
      </c>
      <c r="B4560" s="4" t="s">
        <v>5189</v>
      </c>
      <c r="C4560" s="5">
        <v>2023.0</v>
      </c>
      <c r="D4560" s="5">
        <v>29.0</v>
      </c>
      <c r="E4560" s="5">
        <v>8.0</v>
      </c>
    </row>
    <row r="4561">
      <c r="A4561" s="5">
        <v>446039.0</v>
      </c>
      <c r="B4561" s="4" t="s">
        <v>5190</v>
      </c>
      <c r="C4561" s="5">
        <v>2023.0</v>
      </c>
      <c r="D4561" s="5">
        <v>20.0</v>
      </c>
      <c r="E4561" s="5">
        <v>5.0</v>
      </c>
    </row>
    <row r="4562">
      <c r="A4562" s="5">
        <v>446048.0</v>
      </c>
      <c r="B4562" s="4" t="s">
        <v>5191</v>
      </c>
      <c r="C4562" s="5">
        <v>2023.0</v>
      </c>
      <c r="D4562" s="5">
        <v>1335.0</v>
      </c>
      <c r="E4562" s="5">
        <v>88.0</v>
      </c>
    </row>
    <row r="4563">
      <c r="A4563" s="5">
        <v>446084.0</v>
      </c>
      <c r="B4563" s="4" t="s">
        <v>5192</v>
      </c>
      <c r="C4563" s="5">
        <v>2023.0</v>
      </c>
      <c r="D4563" s="5">
        <v>63.0</v>
      </c>
      <c r="E4563" s="5">
        <v>5.0</v>
      </c>
    </row>
    <row r="4564">
      <c r="A4564" s="5">
        <v>446093.0</v>
      </c>
      <c r="B4564" s="4" t="s">
        <v>5193</v>
      </c>
      <c r="C4564" s="5">
        <v>2023.0</v>
      </c>
      <c r="D4564" s="5">
        <v>50.0</v>
      </c>
      <c r="E4564" s="5">
        <v>3.0</v>
      </c>
    </row>
    <row r="4565">
      <c r="A4565" s="5">
        <v>446109.0</v>
      </c>
      <c r="B4565" s="4" t="s">
        <v>5194</v>
      </c>
      <c r="C4565" s="5">
        <v>2023.0</v>
      </c>
      <c r="D4565" s="5">
        <v>298.0</v>
      </c>
      <c r="E4565" s="5">
        <v>17.0</v>
      </c>
    </row>
    <row r="4566">
      <c r="A4566" s="5">
        <v>446118.0</v>
      </c>
      <c r="B4566" s="4" t="s">
        <v>5195</v>
      </c>
      <c r="C4566" s="5">
        <v>2023.0</v>
      </c>
      <c r="D4566" s="5">
        <v>649.0</v>
      </c>
      <c r="E4566" s="5">
        <v>54.0</v>
      </c>
    </row>
    <row r="4567">
      <c r="A4567" s="5">
        <v>446127.0</v>
      </c>
      <c r="B4567" s="4" t="s">
        <v>5196</v>
      </c>
      <c r="C4567" s="5">
        <v>2023.0</v>
      </c>
      <c r="D4567" s="5">
        <v>226.0</v>
      </c>
      <c r="E4567" s="5">
        <v>15.0</v>
      </c>
    </row>
    <row r="4568">
      <c r="A4568" s="5">
        <v>446163.0</v>
      </c>
      <c r="B4568" s="4" t="s">
        <v>5197</v>
      </c>
      <c r="C4568" s="5">
        <v>2023.0</v>
      </c>
      <c r="D4568" s="5">
        <v>428.0</v>
      </c>
      <c r="E4568" s="5">
        <v>1.0</v>
      </c>
    </row>
    <row r="4569">
      <c r="A4569" s="5">
        <v>446206.0</v>
      </c>
      <c r="B4569" s="4" t="s">
        <v>5198</v>
      </c>
      <c r="C4569" s="5">
        <v>2023.0</v>
      </c>
      <c r="D4569" s="5">
        <v>68.0</v>
      </c>
      <c r="E4569" s="5">
        <v>1.0</v>
      </c>
    </row>
    <row r="4570">
      <c r="A4570" s="5">
        <v>446224.0</v>
      </c>
      <c r="B4570" s="4" t="s">
        <v>5199</v>
      </c>
      <c r="C4570" s="5">
        <v>2023.0</v>
      </c>
      <c r="D4570" s="5">
        <v>50.0</v>
      </c>
      <c r="E4570" s="5">
        <v>9.0</v>
      </c>
    </row>
    <row r="4571">
      <c r="A4571" s="5">
        <v>446233.0</v>
      </c>
      <c r="B4571" s="4" t="s">
        <v>5200</v>
      </c>
      <c r="C4571" s="5">
        <v>2023.0</v>
      </c>
      <c r="D4571" s="5">
        <v>138.0</v>
      </c>
      <c r="E4571" s="5">
        <v>14.0</v>
      </c>
    </row>
    <row r="4572">
      <c r="A4572" s="5">
        <v>446242.0</v>
      </c>
      <c r="B4572" s="4" t="s">
        <v>5201</v>
      </c>
      <c r="C4572" s="5">
        <v>2023.0</v>
      </c>
      <c r="D4572" s="5">
        <v>200.0</v>
      </c>
      <c r="E4572" s="5">
        <v>12.0</v>
      </c>
    </row>
    <row r="4573">
      <c r="A4573" s="5">
        <v>446251.0</v>
      </c>
      <c r="B4573" s="4" t="s">
        <v>5202</v>
      </c>
      <c r="C4573" s="5">
        <v>2023.0</v>
      </c>
      <c r="D4573" s="5">
        <v>64.0</v>
      </c>
      <c r="E4573" s="5">
        <v>4.0</v>
      </c>
    </row>
    <row r="4574">
      <c r="A4574" s="5">
        <v>446260.0</v>
      </c>
      <c r="B4574" s="4" t="s">
        <v>5203</v>
      </c>
      <c r="C4574" s="5">
        <v>2023.0</v>
      </c>
      <c r="D4574" s="5">
        <v>1019.0</v>
      </c>
      <c r="E4574" s="5">
        <v>67.0</v>
      </c>
    </row>
    <row r="4575">
      <c r="A4575" s="5">
        <v>446288.0</v>
      </c>
      <c r="B4575" s="4" t="s">
        <v>5204</v>
      </c>
      <c r="C4575" s="5">
        <v>2023.0</v>
      </c>
      <c r="D4575" s="5">
        <v>64.0</v>
      </c>
      <c r="E4575" s="5">
        <v>3.0</v>
      </c>
    </row>
    <row r="4576">
      <c r="A4576" s="5">
        <v>446303.0</v>
      </c>
      <c r="B4576" s="4" t="s">
        <v>5205</v>
      </c>
      <c r="C4576" s="5">
        <v>2023.0</v>
      </c>
      <c r="D4576" s="5">
        <v>103.0</v>
      </c>
      <c r="E4576" s="5">
        <v>7.0</v>
      </c>
    </row>
    <row r="4577">
      <c r="A4577" s="5">
        <v>446349.0</v>
      </c>
      <c r="B4577" s="4" t="s">
        <v>5206</v>
      </c>
      <c r="C4577" s="5">
        <v>2023.0</v>
      </c>
      <c r="D4577" s="5">
        <v>14.0</v>
      </c>
      <c r="E4577" s="5">
        <v>0.0</v>
      </c>
    </row>
    <row r="4578">
      <c r="A4578" s="5">
        <v>446385.0</v>
      </c>
      <c r="B4578" s="4" t="s">
        <v>5207</v>
      </c>
      <c r="C4578" s="5">
        <v>2023.0</v>
      </c>
      <c r="D4578" s="5">
        <v>279.0</v>
      </c>
      <c r="E4578" s="5">
        <v>43.0</v>
      </c>
    </row>
    <row r="4579">
      <c r="A4579" s="5">
        <v>446516.0</v>
      </c>
      <c r="B4579" s="4" t="s">
        <v>5208</v>
      </c>
      <c r="C4579" s="5">
        <v>2023.0</v>
      </c>
      <c r="D4579" s="5">
        <v>6.0</v>
      </c>
      <c r="E4579" s="5">
        <v>3.0</v>
      </c>
    </row>
    <row r="4580">
      <c r="A4580" s="5">
        <v>446525.0</v>
      </c>
      <c r="B4580" s="4" t="s">
        <v>5209</v>
      </c>
      <c r="C4580" s="5">
        <v>2023.0</v>
      </c>
      <c r="D4580" s="5">
        <v>1800.0</v>
      </c>
      <c r="E4580" s="5">
        <v>46.0</v>
      </c>
    </row>
    <row r="4581">
      <c r="A4581" s="5">
        <v>446552.0</v>
      </c>
      <c r="B4581" s="4" t="s">
        <v>4479</v>
      </c>
      <c r="C4581" s="5">
        <v>2023.0</v>
      </c>
      <c r="D4581" s="5">
        <v>1686.0</v>
      </c>
      <c r="E4581" s="5">
        <v>72.0</v>
      </c>
    </row>
    <row r="4582">
      <c r="A4582" s="5">
        <v>446561.0</v>
      </c>
      <c r="B4582" s="4" t="s">
        <v>5210</v>
      </c>
      <c r="C4582" s="5">
        <v>2023.0</v>
      </c>
      <c r="D4582" s="5">
        <v>2642.0</v>
      </c>
      <c r="E4582" s="5">
        <v>116.0</v>
      </c>
    </row>
    <row r="4583">
      <c r="A4583" s="5">
        <v>446598.0</v>
      </c>
      <c r="B4583" s="4" t="s">
        <v>5211</v>
      </c>
      <c r="C4583" s="5">
        <v>2023.0</v>
      </c>
      <c r="D4583" s="5">
        <v>27.0</v>
      </c>
      <c r="E4583" s="5">
        <v>5.0</v>
      </c>
    </row>
    <row r="4584">
      <c r="A4584" s="5">
        <v>446604.0</v>
      </c>
      <c r="B4584" s="4" t="s">
        <v>5212</v>
      </c>
      <c r="C4584" s="5">
        <v>2023.0</v>
      </c>
      <c r="D4584" s="5">
        <v>2729.0</v>
      </c>
      <c r="E4584" s="5">
        <v>181.0</v>
      </c>
    </row>
    <row r="4585">
      <c r="A4585" s="5">
        <v>446640.0</v>
      </c>
      <c r="B4585" s="4" t="s">
        <v>5213</v>
      </c>
      <c r="C4585" s="5">
        <v>2023.0</v>
      </c>
      <c r="D4585" s="5">
        <v>3558.0</v>
      </c>
      <c r="E4585" s="5">
        <v>202.0</v>
      </c>
    </row>
    <row r="4586">
      <c r="A4586" s="5">
        <v>446774.0</v>
      </c>
      <c r="B4586" s="4" t="s">
        <v>5214</v>
      </c>
      <c r="C4586" s="5">
        <v>2023.0</v>
      </c>
      <c r="D4586" s="5">
        <v>4309.0</v>
      </c>
      <c r="E4586" s="5">
        <v>157.0</v>
      </c>
    </row>
    <row r="4587">
      <c r="A4587" s="5">
        <v>446978.0</v>
      </c>
      <c r="B4587" s="4" t="s">
        <v>5215</v>
      </c>
      <c r="C4587" s="5">
        <v>2023.0</v>
      </c>
      <c r="D4587" s="4"/>
      <c r="E4587" s="5">
        <v>0.0</v>
      </c>
    </row>
    <row r="4588">
      <c r="A4588" s="5">
        <v>447014.0</v>
      </c>
      <c r="B4588" s="4" t="s">
        <v>5216</v>
      </c>
      <c r="C4588" s="5">
        <v>2023.0</v>
      </c>
      <c r="D4588" s="5">
        <v>199.0</v>
      </c>
      <c r="E4588" s="5">
        <v>19.0</v>
      </c>
    </row>
    <row r="4589">
      <c r="A4589" s="5">
        <v>447023.0</v>
      </c>
      <c r="B4589" s="4" t="s">
        <v>5217</v>
      </c>
      <c r="C4589" s="5">
        <v>2023.0</v>
      </c>
      <c r="D4589" s="5">
        <v>2320.0</v>
      </c>
      <c r="E4589" s="5">
        <v>100.0</v>
      </c>
    </row>
    <row r="4590">
      <c r="A4590" s="5">
        <v>447050.0</v>
      </c>
      <c r="B4590" s="4" t="s">
        <v>5218</v>
      </c>
      <c r="C4590" s="5">
        <v>2023.0</v>
      </c>
      <c r="D4590" s="5">
        <v>2539.0</v>
      </c>
      <c r="E4590" s="5">
        <v>134.0</v>
      </c>
    </row>
    <row r="4591">
      <c r="A4591" s="5">
        <v>447148.0</v>
      </c>
      <c r="B4591" s="4" t="s">
        <v>5219</v>
      </c>
      <c r="C4591" s="5">
        <v>2023.0</v>
      </c>
      <c r="D4591" s="5">
        <v>239.0</v>
      </c>
      <c r="E4591" s="5">
        <v>8.0</v>
      </c>
    </row>
    <row r="4592">
      <c r="A4592" s="5">
        <v>447166.0</v>
      </c>
      <c r="B4592" s="4" t="s">
        <v>5220</v>
      </c>
      <c r="C4592" s="5">
        <v>2023.0</v>
      </c>
      <c r="D4592" s="5">
        <v>44.0</v>
      </c>
      <c r="E4592" s="5">
        <v>2.0</v>
      </c>
    </row>
    <row r="4593">
      <c r="A4593" s="5">
        <v>447175.0</v>
      </c>
      <c r="B4593" s="4" t="s">
        <v>5221</v>
      </c>
      <c r="C4593" s="5">
        <v>2023.0</v>
      </c>
      <c r="D4593" s="5">
        <v>98.0</v>
      </c>
      <c r="E4593" s="5">
        <v>2.0</v>
      </c>
    </row>
    <row r="4594">
      <c r="A4594" s="5">
        <v>447263.0</v>
      </c>
      <c r="B4594" s="4" t="s">
        <v>5222</v>
      </c>
      <c r="C4594" s="5">
        <v>2023.0</v>
      </c>
      <c r="D4594" s="5">
        <v>1937.0</v>
      </c>
      <c r="E4594" s="5">
        <v>144.0</v>
      </c>
    </row>
    <row r="4595">
      <c r="A4595" s="5">
        <v>447351.0</v>
      </c>
      <c r="B4595" s="4" t="s">
        <v>5223</v>
      </c>
      <c r="C4595" s="5">
        <v>2023.0</v>
      </c>
      <c r="D4595" s="5">
        <v>590.0</v>
      </c>
      <c r="E4595" s="5">
        <v>12.0</v>
      </c>
    </row>
    <row r="4596">
      <c r="A4596" s="5">
        <v>447421.0</v>
      </c>
      <c r="B4596" s="4" t="s">
        <v>5224</v>
      </c>
      <c r="C4596" s="5">
        <v>2023.0</v>
      </c>
      <c r="D4596" s="5">
        <v>205.0</v>
      </c>
      <c r="E4596" s="5">
        <v>7.0</v>
      </c>
    </row>
    <row r="4597">
      <c r="A4597" s="5">
        <v>447449.0</v>
      </c>
      <c r="B4597" s="4" t="s">
        <v>5225</v>
      </c>
      <c r="C4597" s="5">
        <v>2023.0</v>
      </c>
      <c r="D4597" s="5">
        <v>49.0</v>
      </c>
      <c r="E4597" s="5">
        <v>3.0</v>
      </c>
    </row>
    <row r="4598">
      <c r="A4598" s="5">
        <v>447467.0</v>
      </c>
      <c r="B4598" s="4" t="s">
        <v>5226</v>
      </c>
      <c r="C4598" s="5">
        <v>2023.0</v>
      </c>
      <c r="D4598" s="5">
        <v>98.0</v>
      </c>
      <c r="E4598" s="5">
        <v>8.0</v>
      </c>
    </row>
    <row r="4599">
      <c r="A4599" s="5">
        <v>447582.0</v>
      </c>
      <c r="B4599" s="4" t="s">
        <v>5227</v>
      </c>
      <c r="C4599" s="5">
        <v>2023.0</v>
      </c>
      <c r="D4599" s="5">
        <v>1262.0</v>
      </c>
      <c r="E4599" s="5">
        <v>64.0</v>
      </c>
    </row>
    <row r="4600">
      <c r="A4600" s="5">
        <v>447591.0</v>
      </c>
      <c r="B4600" s="4" t="s">
        <v>5228</v>
      </c>
      <c r="C4600" s="5">
        <v>2023.0</v>
      </c>
      <c r="D4600" s="5">
        <v>666.0</v>
      </c>
      <c r="E4600" s="5">
        <v>30.0</v>
      </c>
    </row>
    <row r="4601">
      <c r="A4601" s="5">
        <v>447607.0</v>
      </c>
      <c r="B4601" s="4" t="s">
        <v>5229</v>
      </c>
      <c r="C4601" s="5">
        <v>2023.0</v>
      </c>
      <c r="D4601" s="5">
        <v>1344.0</v>
      </c>
      <c r="E4601" s="5">
        <v>31.0</v>
      </c>
    </row>
    <row r="4602">
      <c r="A4602" s="5">
        <v>447616.0</v>
      </c>
      <c r="B4602" s="4" t="s">
        <v>5230</v>
      </c>
      <c r="C4602" s="5">
        <v>2023.0</v>
      </c>
      <c r="D4602" s="5">
        <v>1022.0</v>
      </c>
      <c r="E4602" s="5">
        <v>23.0</v>
      </c>
    </row>
    <row r="4603">
      <c r="A4603" s="5">
        <v>447689.0</v>
      </c>
      <c r="B4603" s="4" t="s">
        <v>5231</v>
      </c>
      <c r="C4603" s="5">
        <v>2023.0</v>
      </c>
      <c r="D4603" s="5">
        <v>11907.0</v>
      </c>
      <c r="E4603" s="5">
        <v>459.0</v>
      </c>
    </row>
    <row r="4604">
      <c r="A4604" s="5">
        <v>447698.0</v>
      </c>
      <c r="B4604" s="4" t="s">
        <v>5232</v>
      </c>
      <c r="C4604" s="5">
        <v>2023.0</v>
      </c>
      <c r="D4604" s="5">
        <v>115.0</v>
      </c>
      <c r="E4604" s="5">
        <v>9.0</v>
      </c>
    </row>
    <row r="4605">
      <c r="A4605" s="5">
        <v>447704.0</v>
      </c>
      <c r="B4605" s="4" t="s">
        <v>5233</v>
      </c>
      <c r="C4605" s="5">
        <v>2023.0</v>
      </c>
      <c r="D4605" s="5">
        <v>134.0</v>
      </c>
      <c r="E4605" s="5">
        <v>9.0</v>
      </c>
    </row>
    <row r="4606">
      <c r="A4606" s="5">
        <v>447713.0</v>
      </c>
      <c r="B4606" s="4" t="s">
        <v>5234</v>
      </c>
      <c r="C4606" s="5">
        <v>2023.0</v>
      </c>
      <c r="D4606" s="5">
        <v>195.0</v>
      </c>
      <c r="E4606" s="5">
        <v>14.0</v>
      </c>
    </row>
    <row r="4607">
      <c r="A4607" s="5">
        <v>447722.0</v>
      </c>
      <c r="B4607" s="4" t="s">
        <v>5235</v>
      </c>
      <c r="C4607" s="5">
        <v>2023.0</v>
      </c>
      <c r="D4607" s="5">
        <v>45.0</v>
      </c>
      <c r="E4607" s="5">
        <v>3.0</v>
      </c>
    </row>
    <row r="4608">
      <c r="A4608" s="5">
        <v>447731.0</v>
      </c>
      <c r="B4608" s="4" t="s">
        <v>5236</v>
      </c>
      <c r="C4608" s="5">
        <v>2023.0</v>
      </c>
      <c r="D4608" s="5">
        <v>101.0</v>
      </c>
      <c r="E4608" s="5">
        <v>5.0</v>
      </c>
    </row>
    <row r="4609">
      <c r="A4609" s="5">
        <v>447759.0</v>
      </c>
      <c r="B4609" s="4" t="s">
        <v>5237</v>
      </c>
      <c r="C4609" s="5">
        <v>2023.0</v>
      </c>
      <c r="D4609" s="5">
        <v>299.0</v>
      </c>
      <c r="E4609" s="5">
        <v>9.0</v>
      </c>
    </row>
    <row r="4610">
      <c r="A4610" s="5">
        <v>447768.0</v>
      </c>
      <c r="B4610" s="4" t="s">
        <v>5238</v>
      </c>
      <c r="C4610" s="5">
        <v>2023.0</v>
      </c>
      <c r="D4610" s="5">
        <v>2014.0</v>
      </c>
      <c r="E4610" s="5">
        <v>47.0</v>
      </c>
    </row>
    <row r="4611">
      <c r="A4611" s="5">
        <v>447777.0</v>
      </c>
      <c r="B4611" s="4" t="s">
        <v>5239</v>
      </c>
      <c r="C4611" s="5">
        <v>2023.0</v>
      </c>
      <c r="D4611" s="5">
        <v>699.0</v>
      </c>
      <c r="E4611" s="5">
        <v>21.0</v>
      </c>
    </row>
    <row r="4612">
      <c r="A4612" s="5">
        <v>447795.0</v>
      </c>
      <c r="B4612" s="4" t="s">
        <v>5240</v>
      </c>
      <c r="C4612" s="5">
        <v>2023.0</v>
      </c>
      <c r="D4612" s="5">
        <v>17.0</v>
      </c>
      <c r="E4612" s="5">
        <v>1.0</v>
      </c>
    </row>
    <row r="4613">
      <c r="A4613" s="5">
        <v>447801.0</v>
      </c>
      <c r="B4613" s="4" t="s">
        <v>5241</v>
      </c>
      <c r="C4613" s="5">
        <v>2023.0</v>
      </c>
      <c r="D4613" s="5">
        <v>110.0</v>
      </c>
      <c r="E4613" s="5">
        <v>8.0</v>
      </c>
    </row>
    <row r="4614">
      <c r="A4614" s="5">
        <v>447810.0</v>
      </c>
      <c r="B4614" s="4" t="s">
        <v>5242</v>
      </c>
      <c r="C4614" s="5">
        <v>2023.0</v>
      </c>
      <c r="D4614" s="5">
        <v>11.0</v>
      </c>
      <c r="E4614" s="5">
        <v>6.0</v>
      </c>
    </row>
    <row r="4615">
      <c r="A4615" s="5">
        <v>447847.0</v>
      </c>
      <c r="B4615" s="4" t="s">
        <v>5243</v>
      </c>
      <c r="C4615" s="5">
        <v>2023.0</v>
      </c>
      <c r="D4615" s="5">
        <v>314.0</v>
      </c>
      <c r="E4615" s="5">
        <v>71.0</v>
      </c>
    </row>
    <row r="4616">
      <c r="A4616" s="5">
        <v>447865.0</v>
      </c>
      <c r="B4616" s="4" t="s">
        <v>5244</v>
      </c>
      <c r="C4616" s="5">
        <v>2023.0</v>
      </c>
      <c r="D4616" s="5">
        <v>26.0</v>
      </c>
      <c r="E4616" s="5">
        <v>2.0</v>
      </c>
    </row>
    <row r="4617">
      <c r="A4617" s="5">
        <v>447883.0</v>
      </c>
      <c r="B4617" s="4" t="s">
        <v>5245</v>
      </c>
      <c r="C4617" s="5">
        <v>2023.0</v>
      </c>
      <c r="D4617" s="5">
        <v>179.0</v>
      </c>
      <c r="E4617" s="5">
        <v>18.0</v>
      </c>
    </row>
    <row r="4618">
      <c r="A4618" s="5">
        <v>447892.0</v>
      </c>
      <c r="B4618" s="4" t="s">
        <v>5246</v>
      </c>
      <c r="C4618" s="5">
        <v>2023.0</v>
      </c>
      <c r="D4618" s="5">
        <v>70.0</v>
      </c>
      <c r="E4618" s="5">
        <v>4.0</v>
      </c>
    </row>
    <row r="4619">
      <c r="A4619" s="5">
        <v>447908.0</v>
      </c>
      <c r="B4619" s="4" t="s">
        <v>5247</v>
      </c>
      <c r="C4619" s="5">
        <v>2023.0</v>
      </c>
      <c r="D4619" s="5">
        <v>67.0</v>
      </c>
      <c r="E4619" s="5">
        <v>5.0</v>
      </c>
    </row>
    <row r="4620">
      <c r="A4620" s="5">
        <v>447917.0</v>
      </c>
      <c r="B4620" s="4" t="s">
        <v>5248</v>
      </c>
      <c r="C4620" s="5">
        <v>2023.0</v>
      </c>
      <c r="D4620" s="5">
        <v>27.0</v>
      </c>
      <c r="E4620" s="5">
        <v>3.0</v>
      </c>
    </row>
    <row r="4621">
      <c r="A4621" s="5">
        <v>447935.0</v>
      </c>
      <c r="B4621" s="4" t="s">
        <v>5137</v>
      </c>
      <c r="C4621" s="5">
        <v>2023.0</v>
      </c>
      <c r="D4621" s="5">
        <v>337.0</v>
      </c>
      <c r="E4621" s="5">
        <v>22.0</v>
      </c>
    </row>
    <row r="4622">
      <c r="A4622" s="5">
        <v>447953.0</v>
      </c>
      <c r="B4622" s="4" t="s">
        <v>5249</v>
      </c>
      <c r="C4622" s="5">
        <v>2023.0</v>
      </c>
      <c r="D4622" s="5">
        <v>508.0</v>
      </c>
      <c r="E4622" s="5">
        <v>5.0</v>
      </c>
    </row>
    <row r="4623">
      <c r="A4623" s="5">
        <v>447962.0</v>
      </c>
      <c r="B4623" s="4" t="s">
        <v>5250</v>
      </c>
      <c r="C4623" s="5">
        <v>2023.0</v>
      </c>
      <c r="D4623" s="5">
        <v>159.0</v>
      </c>
      <c r="E4623" s="5">
        <v>6.0</v>
      </c>
    </row>
    <row r="4624">
      <c r="A4624" s="5">
        <v>447971.0</v>
      </c>
      <c r="B4624" s="4" t="s">
        <v>5251</v>
      </c>
      <c r="C4624" s="5">
        <v>2023.0</v>
      </c>
      <c r="D4624" s="4"/>
      <c r="E4624" s="4"/>
    </row>
    <row r="4625">
      <c r="A4625" s="5">
        <v>447980.0</v>
      </c>
      <c r="B4625" s="4" t="s">
        <v>5252</v>
      </c>
      <c r="C4625" s="5">
        <v>2023.0</v>
      </c>
      <c r="D4625" s="5">
        <v>87.0</v>
      </c>
      <c r="E4625" s="5">
        <v>3.0</v>
      </c>
    </row>
    <row r="4626">
      <c r="A4626" s="5">
        <v>447999.0</v>
      </c>
      <c r="B4626" s="4" t="s">
        <v>5253</v>
      </c>
      <c r="C4626" s="5">
        <v>2023.0</v>
      </c>
      <c r="D4626" s="5">
        <v>179.0</v>
      </c>
      <c r="E4626" s="5">
        <v>14.0</v>
      </c>
    </row>
    <row r="4627">
      <c r="A4627" s="5">
        <v>448026.0</v>
      </c>
      <c r="B4627" s="4" t="s">
        <v>5254</v>
      </c>
      <c r="C4627" s="5">
        <v>2023.0</v>
      </c>
      <c r="D4627" s="5">
        <v>173.0</v>
      </c>
      <c r="E4627" s="5">
        <v>6.0</v>
      </c>
    </row>
    <row r="4628">
      <c r="A4628" s="5">
        <v>448071.0</v>
      </c>
      <c r="B4628" s="4" t="s">
        <v>5255</v>
      </c>
      <c r="C4628" s="5">
        <v>2023.0</v>
      </c>
      <c r="D4628" s="5">
        <v>76.0</v>
      </c>
      <c r="E4628" s="5">
        <v>14.0</v>
      </c>
    </row>
    <row r="4629">
      <c r="A4629" s="5">
        <v>448123.0</v>
      </c>
      <c r="B4629" s="4" t="s">
        <v>5256</v>
      </c>
      <c r="C4629" s="5">
        <v>2023.0</v>
      </c>
      <c r="D4629" s="5">
        <v>175.0</v>
      </c>
      <c r="E4629" s="5">
        <v>10.0</v>
      </c>
    </row>
    <row r="4630">
      <c r="A4630" s="5">
        <v>448196.0</v>
      </c>
      <c r="B4630" s="4" t="s">
        <v>5257</v>
      </c>
      <c r="C4630" s="5">
        <v>2023.0</v>
      </c>
      <c r="D4630" s="5">
        <v>186.0</v>
      </c>
      <c r="E4630" s="5">
        <v>8.0</v>
      </c>
    </row>
    <row r="4631">
      <c r="A4631" s="5">
        <v>448220.0</v>
      </c>
      <c r="B4631" s="4" t="s">
        <v>5258</v>
      </c>
      <c r="C4631" s="5">
        <v>2023.0</v>
      </c>
      <c r="D4631" s="5">
        <v>125.0</v>
      </c>
      <c r="E4631" s="5">
        <v>7.0</v>
      </c>
    </row>
    <row r="4632">
      <c r="A4632" s="5">
        <v>448239.0</v>
      </c>
      <c r="B4632" s="4" t="s">
        <v>5259</v>
      </c>
      <c r="C4632" s="5">
        <v>2023.0</v>
      </c>
      <c r="D4632" s="5">
        <v>118.0</v>
      </c>
      <c r="E4632" s="5">
        <v>9.0</v>
      </c>
    </row>
    <row r="4633">
      <c r="A4633" s="5">
        <v>448248.0</v>
      </c>
      <c r="B4633" s="4" t="s">
        <v>5260</v>
      </c>
      <c r="C4633" s="5">
        <v>2023.0</v>
      </c>
      <c r="D4633" s="5">
        <v>3758.0</v>
      </c>
      <c r="E4633" s="5">
        <v>128.0</v>
      </c>
    </row>
    <row r="4634">
      <c r="A4634" s="5">
        <v>448257.0</v>
      </c>
      <c r="B4634" s="4" t="s">
        <v>5261</v>
      </c>
      <c r="C4634" s="5">
        <v>2023.0</v>
      </c>
      <c r="D4634" s="5">
        <v>74.0</v>
      </c>
      <c r="E4634" s="5">
        <v>4.0</v>
      </c>
    </row>
    <row r="4635">
      <c r="A4635" s="5">
        <v>448275.0</v>
      </c>
      <c r="B4635" s="4" t="s">
        <v>5262</v>
      </c>
      <c r="C4635" s="5">
        <v>2023.0</v>
      </c>
      <c r="D4635" s="5">
        <v>33.0</v>
      </c>
      <c r="E4635" s="5">
        <v>2.0</v>
      </c>
    </row>
    <row r="4636">
      <c r="A4636" s="5">
        <v>448336.0</v>
      </c>
      <c r="B4636" s="4" t="s">
        <v>5263</v>
      </c>
      <c r="C4636" s="5">
        <v>2023.0</v>
      </c>
      <c r="D4636" s="4"/>
      <c r="E4636" s="5">
        <v>0.0</v>
      </c>
    </row>
    <row r="4637">
      <c r="A4637" s="5">
        <v>448372.0</v>
      </c>
      <c r="B4637" s="4" t="s">
        <v>5264</v>
      </c>
      <c r="C4637" s="5">
        <v>2023.0</v>
      </c>
      <c r="D4637" s="5">
        <v>226.0</v>
      </c>
      <c r="E4637" s="5">
        <v>10.0</v>
      </c>
    </row>
    <row r="4638">
      <c r="A4638" s="5">
        <v>448381.0</v>
      </c>
      <c r="B4638" s="4" t="s">
        <v>5265</v>
      </c>
      <c r="C4638" s="5">
        <v>2023.0</v>
      </c>
      <c r="D4638" s="4"/>
      <c r="E4638" s="5">
        <v>0.0</v>
      </c>
    </row>
    <row r="4639">
      <c r="A4639" s="5">
        <v>448424.0</v>
      </c>
      <c r="B4639" s="4" t="s">
        <v>5266</v>
      </c>
      <c r="C4639" s="5">
        <v>2023.0</v>
      </c>
      <c r="D4639" s="5">
        <v>66.0</v>
      </c>
      <c r="E4639" s="5">
        <v>4.0</v>
      </c>
    </row>
    <row r="4640">
      <c r="A4640" s="5">
        <v>448433.0</v>
      </c>
      <c r="B4640" s="4" t="s">
        <v>5267</v>
      </c>
      <c r="C4640" s="5">
        <v>2023.0</v>
      </c>
      <c r="D4640" s="5">
        <v>1107.0</v>
      </c>
      <c r="E4640" s="5">
        <v>26.0</v>
      </c>
    </row>
    <row r="4641">
      <c r="A4641" s="5">
        <v>448594.0</v>
      </c>
      <c r="B4641" s="4" t="s">
        <v>5268</v>
      </c>
      <c r="C4641" s="5">
        <v>2023.0</v>
      </c>
      <c r="D4641" s="5">
        <v>4160.0</v>
      </c>
      <c r="E4641" s="5">
        <v>73.0</v>
      </c>
    </row>
    <row r="4642">
      <c r="A4642" s="5">
        <v>448600.0</v>
      </c>
      <c r="B4642" s="4" t="s">
        <v>5269</v>
      </c>
      <c r="C4642" s="5">
        <v>2023.0</v>
      </c>
      <c r="D4642" s="5">
        <v>98.0</v>
      </c>
      <c r="E4642" s="5">
        <v>7.0</v>
      </c>
    </row>
    <row r="4643">
      <c r="A4643" s="5">
        <v>448637.0</v>
      </c>
      <c r="B4643" s="4" t="s">
        <v>5270</v>
      </c>
      <c r="C4643" s="5">
        <v>2023.0</v>
      </c>
      <c r="D4643" s="4"/>
      <c r="E4643" s="5">
        <v>0.0</v>
      </c>
    </row>
    <row r="4644">
      <c r="A4644" s="5">
        <v>448646.0</v>
      </c>
      <c r="B4644" s="4" t="s">
        <v>5271</v>
      </c>
      <c r="C4644" s="5">
        <v>2023.0</v>
      </c>
      <c r="D4644" s="5">
        <v>73.0</v>
      </c>
      <c r="E4644" s="5">
        <v>8.0</v>
      </c>
    </row>
    <row r="4645">
      <c r="A4645" s="5">
        <v>448673.0</v>
      </c>
      <c r="B4645" s="4" t="s">
        <v>5272</v>
      </c>
      <c r="C4645" s="5">
        <v>2023.0</v>
      </c>
      <c r="D4645" s="5">
        <v>1332.0</v>
      </c>
      <c r="E4645" s="5">
        <v>111.0</v>
      </c>
    </row>
    <row r="4646">
      <c r="A4646" s="5">
        <v>448691.0</v>
      </c>
      <c r="B4646" s="4" t="s">
        <v>5273</v>
      </c>
      <c r="C4646" s="5">
        <v>2023.0</v>
      </c>
      <c r="D4646" s="5">
        <v>135.0</v>
      </c>
      <c r="E4646" s="5">
        <v>17.0</v>
      </c>
    </row>
    <row r="4647">
      <c r="A4647" s="5">
        <v>448770.0</v>
      </c>
      <c r="B4647" s="4" t="s">
        <v>5274</v>
      </c>
      <c r="C4647" s="5">
        <v>2023.0</v>
      </c>
      <c r="D4647" s="5">
        <v>275.0</v>
      </c>
      <c r="E4647" s="5">
        <v>15.0</v>
      </c>
    </row>
    <row r="4648">
      <c r="A4648" s="5">
        <v>448798.0</v>
      </c>
      <c r="B4648" s="4" t="s">
        <v>5275</v>
      </c>
      <c r="C4648" s="5">
        <v>2023.0</v>
      </c>
      <c r="D4648" s="5">
        <v>98.0</v>
      </c>
      <c r="E4648" s="5">
        <v>6.0</v>
      </c>
    </row>
    <row r="4649">
      <c r="A4649" s="5">
        <v>448859.0</v>
      </c>
      <c r="B4649" s="4" t="s">
        <v>5276</v>
      </c>
      <c r="C4649" s="5">
        <v>2023.0</v>
      </c>
      <c r="D4649" s="5">
        <v>94.0</v>
      </c>
      <c r="E4649" s="5">
        <v>13.0</v>
      </c>
    </row>
    <row r="4650">
      <c r="A4650" s="5">
        <v>448895.0</v>
      </c>
      <c r="B4650" s="4" t="s">
        <v>5277</v>
      </c>
      <c r="C4650" s="5">
        <v>2023.0</v>
      </c>
      <c r="D4650" s="5">
        <v>569.0</v>
      </c>
      <c r="E4650" s="5">
        <v>36.0</v>
      </c>
    </row>
    <row r="4651">
      <c r="A4651" s="5">
        <v>449038.0</v>
      </c>
      <c r="B4651" s="4" t="s">
        <v>5278</v>
      </c>
      <c r="C4651" s="5">
        <v>2023.0</v>
      </c>
      <c r="D4651" s="5">
        <v>1512.0</v>
      </c>
      <c r="E4651" s="5">
        <v>13.0</v>
      </c>
    </row>
    <row r="4652">
      <c r="A4652" s="5">
        <v>449074.0</v>
      </c>
      <c r="B4652" s="4" t="s">
        <v>5279</v>
      </c>
      <c r="C4652" s="5">
        <v>2023.0</v>
      </c>
      <c r="D4652" s="5">
        <v>400.0</v>
      </c>
      <c r="E4652" s="5">
        <v>23.0</v>
      </c>
    </row>
    <row r="4653">
      <c r="A4653" s="5">
        <v>449083.0</v>
      </c>
      <c r="B4653" s="4" t="s">
        <v>5280</v>
      </c>
      <c r="C4653" s="5">
        <v>2023.0</v>
      </c>
      <c r="D4653" s="5">
        <v>452.0</v>
      </c>
      <c r="E4653" s="5">
        <v>16.0</v>
      </c>
    </row>
    <row r="4654">
      <c r="A4654" s="5">
        <v>449092.0</v>
      </c>
      <c r="B4654" s="4" t="s">
        <v>5281</v>
      </c>
      <c r="C4654" s="5">
        <v>2023.0</v>
      </c>
      <c r="D4654" s="5">
        <v>493.0</v>
      </c>
      <c r="E4654" s="5">
        <v>13.0</v>
      </c>
    </row>
    <row r="4655">
      <c r="A4655" s="5">
        <v>449135.0</v>
      </c>
      <c r="B4655" s="4" t="s">
        <v>5282</v>
      </c>
      <c r="C4655" s="5">
        <v>2023.0</v>
      </c>
      <c r="D4655" s="5">
        <v>248.0</v>
      </c>
      <c r="E4655" s="5">
        <v>12.0</v>
      </c>
    </row>
    <row r="4656">
      <c r="A4656" s="5">
        <v>449250.0</v>
      </c>
      <c r="B4656" s="4" t="s">
        <v>5283</v>
      </c>
      <c r="C4656" s="5">
        <v>2023.0</v>
      </c>
      <c r="D4656" s="5">
        <v>718.0</v>
      </c>
      <c r="E4656" s="5">
        <v>31.0</v>
      </c>
    </row>
    <row r="4657">
      <c r="A4657" s="5">
        <v>449311.0</v>
      </c>
      <c r="B4657" s="4" t="s">
        <v>2870</v>
      </c>
      <c r="C4657" s="5">
        <v>2023.0</v>
      </c>
      <c r="D4657" s="5">
        <v>148.0</v>
      </c>
      <c r="E4657" s="5">
        <v>9.0</v>
      </c>
    </row>
    <row r="4658">
      <c r="A4658" s="5">
        <v>449320.0</v>
      </c>
      <c r="B4658" s="4" t="s">
        <v>5284</v>
      </c>
      <c r="C4658" s="5">
        <v>2023.0</v>
      </c>
      <c r="D4658" s="5">
        <v>793.0</v>
      </c>
      <c r="E4658" s="5">
        <v>37.0</v>
      </c>
    </row>
    <row r="4659">
      <c r="A4659" s="5">
        <v>449339.0</v>
      </c>
      <c r="B4659" s="4" t="s">
        <v>5285</v>
      </c>
      <c r="C4659" s="5">
        <v>2023.0</v>
      </c>
      <c r="D4659" s="5">
        <v>50187.0</v>
      </c>
      <c r="E4659" s="5">
        <v>785.0</v>
      </c>
    </row>
    <row r="4660">
      <c r="A4660" s="5">
        <v>449348.0</v>
      </c>
      <c r="B4660" s="4" t="s">
        <v>5286</v>
      </c>
      <c r="C4660" s="5">
        <v>2023.0</v>
      </c>
      <c r="D4660" s="5">
        <v>121.0</v>
      </c>
      <c r="E4660" s="5">
        <v>12.0</v>
      </c>
    </row>
    <row r="4661">
      <c r="A4661" s="5">
        <v>449357.0</v>
      </c>
      <c r="B4661" s="4" t="s">
        <v>5287</v>
      </c>
      <c r="C4661" s="5">
        <v>2023.0</v>
      </c>
      <c r="D4661" s="5">
        <v>101.0</v>
      </c>
      <c r="E4661" s="5">
        <v>6.0</v>
      </c>
    </row>
    <row r="4662">
      <c r="A4662" s="5">
        <v>449384.0</v>
      </c>
      <c r="B4662" s="4" t="s">
        <v>5288</v>
      </c>
      <c r="C4662" s="5">
        <v>2023.0</v>
      </c>
      <c r="D4662" s="5">
        <v>555.0</v>
      </c>
      <c r="E4662" s="5">
        <v>39.0</v>
      </c>
    </row>
    <row r="4663">
      <c r="A4663" s="5">
        <v>449393.0</v>
      </c>
      <c r="B4663" s="4" t="s">
        <v>5289</v>
      </c>
      <c r="C4663" s="5">
        <v>2023.0</v>
      </c>
      <c r="D4663" s="5">
        <v>88.0</v>
      </c>
      <c r="E4663" s="5">
        <v>5.0</v>
      </c>
    </row>
    <row r="4664">
      <c r="A4664" s="5">
        <v>449445.0</v>
      </c>
      <c r="B4664" s="4" t="s">
        <v>5290</v>
      </c>
      <c r="C4664" s="5">
        <v>2023.0</v>
      </c>
      <c r="D4664" s="5">
        <v>57.0</v>
      </c>
      <c r="E4664" s="5">
        <v>7.0</v>
      </c>
    </row>
    <row r="4665">
      <c r="A4665" s="5">
        <v>449454.0</v>
      </c>
      <c r="B4665" s="4" t="s">
        <v>5291</v>
      </c>
      <c r="C4665" s="5">
        <v>2023.0</v>
      </c>
      <c r="D4665" s="5">
        <v>52.0</v>
      </c>
      <c r="E4665" s="5">
        <v>4.0</v>
      </c>
    </row>
    <row r="4666">
      <c r="A4666" s="5">
        <v>449463.0</v>
      </c>
      <c r="B4666" s="4" t="s">
        <v>5292</v>
      </c>
      <c r="C4666" s="5">
        <v>2023.0</v>
      </c>
      <c r="D4666" s="5">
        <v>188.0</v>
      </c>
      <c r="E4666" s="5">
        <v>13.0</v>
      </c>
    </row>
    <row r="4667">
      <c r="A4667" s="5">
        <v>449472.0</v>
      </c>
      <c r="B4667" s="4" t="s">
        <v>5293</v>
      </c>
      <c r="C4667" s="5">
        <v>2023.0</v>
      </c>
      <c r="D4667" s="5">
        <v>73.0</v>
      </c>
      <c r="E4667" s="5">
        <v>6.0</v>
      </c>
    </row>
    <row r="4668">
      <c r="A4668" s="5">
        <v>449481.0</v>
      </c>
      <c r="B4668" s="4" t="s">
        <v>5294</v>
      </c>
      <c r="C4668" s="5">
        <v>2023.0</v>
      </c>
      <c r="D4668" s="5">
        <v>62.0</v>
      </c>
      <c r="E4668" s="5">
        <v>0.0</v>
      </c>
    </row>
    <row r="4669">
      <c r="A4669" s="5">
        <v>449490.0</v>
      </c>
      <c r="B4669" s="4" t="s">
        <v>5295</v>
      </c>
      <c r="C4669" s="5">
        <v>2023.0</v>
      </c>
      <c r="D4669" s="5">
        <v>116.0</v>
      </c>
      <c r="E4669" s="5">
        <v>7.0</v>
      </c>
    </row>
    <row r="4670">
      <c r="A4670" s="5">
        <v>449506.0</v>
      </c>
      <c r="B4670" s="4" t="s">
        <v>5296</v>
      </c>
      <c r="C4670" s="5">
        <v>2023.0</v>
      </c>
      <c r="D4670" s="5">
        <v>202.0</v>
      </c>
      <c r="E4670" s="5">
        <v>12.0</v>
      </c>
    </row>
    <row r="4671">
      <c r="A4671" s="5">
        <v>449524.0</v>
      </c>
      <c r="B4671" s="4" t="s">
        <v>5297</v>
      </c>
      <c r="C4671" s="5">
        <v>2023.0</v>
      </c>
      <c r="D4671" s="5">
        <v>216.0</v>
      </c>
      <c r="E4671" s="5">
        <v>17.0</v>
      </c>
    </row>
    <row r="4672">
      <c r="A4672" s="5">
        <v>449533.0</v>
      </c>
      <c r="B4672" s="4" t="s">
        <v>5298</v>
      </c>
      <c r="C4672" s="5">
        <v>2023.0</v>
      </c>
      <c r="D4672" s="5">
        <v>56.0</v>
      </c>
      <c r="E4672" s="5">
        <v>3.0</v>
      </c>
    </row>
    <row r="4673">
      <c r="A4673" s="5">
        <v>449597.0</v>
      </c>
      <c r="B4673" s="4" t="s">
        <v>5299</v>
      </c>
      <c r="C4673" s="5">
        <v>2023.0</v>
      </c>
      <c r="D4673" s="5">
        <v>2.0</v>
      </c>
      <c r="E4673" s="5">
        <v>3.0</v>
      </c>
    </row>
    <row r="4674">
      <c r="A4674" s="5">
        <v>449603.0</v>
      </c>
      <c r="B4674" s="4" t="s">
        <v>5300</v>
      </c>
      <c r="C4674" s="5">
        <v>2023.0</v>
      </c>
      <c r="D4674" s="5">
        <v>178.0</v>
      </c>
      <c r="E4674" s="5">
        <v>11.0</v>
      </c>
    </row>
    <row r="4675">
      <c r="A4675" s="5">
        <v>449612.0</v>
      </c>
      <c r="B4675" s="4" t="s">
        <v>5301</v>
      </c>
      <c r="C4675" s="5">
        <v>2023.0</v>
      </c>
      <c r="D4675" s="5">
        <v>90.0</v>
      </c>
      <c r="E4675" s="5">
        <v>6.0</v>
      </c>
    </row>
    <row r="4676">
      <c r="A4676" s="5">
        <v>449658.0</v>
      </c>
      <c r="B4676" s="4" t="s">
        <v>5302</v>
      </c>
      <c r="C4676" s="5">
        <v>2023.0</v>
      </c>
      <c r="D4676" s="5">
        <v>125.0</v>
      </c>
      <c r="E4676" s="5">
        <v>8.0</v>
      </c>
    </row>
    <row r="4677">
      <c r="A4677" s="5">
        <v>449676.0</v>
      </c>
      <c r="B4677" s="4" t="s">
        <v>5303</v>
      </c>
      <c r="C4677" s="5">
        <v>2023.0</v>
      </c>
      <c r="D4677" s="5">
        <v>264.0</v>
      </c>
      <c r="E4677" s="5">
        <v>6.0</v>
      </c>
    </row>
    <row r="4678">
      <c r="A4678" s="5">
        <v>449685.0</v>
      </c>
      <c r="B4678" s="4" t="s">
        <v>5304</v>
      </c>
      <c r="C4678" s="5">
        <v>2023.0</v>
      </c>
      <c r="D4678" s="5">
        <v>157.0</v>
      </c>
      <c r="E4678" s="5">
        <v>7.0</v>
      </c>
    </row>
    <row r="4679">
      <c r="A4679" s="5">
        <v>449700.0</v>
      </c>
      <c r="B4679" s="4" t="s">
        <v>5305</v>
      </c>
      <c r="C4679" s="5">
        <v>2023.0</v>
      </c>
      <c r="D4679" s="5">
        <v>425.0</v>
      </c>
      <c r="E4679" s="5">
        <v>13.0</v>
      </c>
    </row>
    <row r="4680">
      <c r="A4680" s="5">
        <v>449728.0</v>
      </c>
      <c r="B4680" s="4" t="s">
        <v>5137</v>
      </c>
      <c r="C4680" s="5">
        <v>2023.0</v>
      </c>
      <c r="D4680" s="5">
        <v>178.0</v>
      </c>
      <c r="E4680" s="5">
        <v>15.0</v>
      </c>
    </row>
    <row r="4681">
      <c r="A4681" s="5">
        <v>449764.0</v>
      </c>
      <c r="B4681" s="4" t="s">
        <v>5306</v>
      </c>
      <c r="C4681" s="5">
        <v>2023.0</v>
      </c>
      <c r="D4681" s="5">
        <v>182.0</v>
      </c>
      <c r="E4681" s="5">
        <v>21.0</v>
      </c>
    </row>
    <row r="4682">
      <c r="A4682" s="5">
        <v>449773.0</v>
      </c>
      <c r="B4682" s="4" t="s">
        <v>5307</v>
      </c>
      <c r="C4682" s="5">
        <v>2023.0</v>
      </c>
      <c r="D4682" s="5">
        <v>187.0</v>
      </c>
      <c r="E4682" s="5">
        <v>6.0</v>
      </c>
    </row>
    <row r="4683">
      <c r="A4683" s="5">
        <v>449782.0</v>
      </c>
      <c r="B4683" s="4" t="s">
        <v>5308</v>
      </c>
      <c r="C4683" s="5">
        <v>2023.0</v>
      </c>
      <c r="D4683" s="5">
        <v>26.0</v>
      </c>
      <c r="E4683" s="5">
        <v>3.0</v>
      </c>
    </row>
    <row r="4684">
      <c r="A4684" s="5">
        <v>449807.0</v>
      </c>
      <c r="B4684" s="4" t="s">
        <v>5309</v>
      </c>
      <c r="C4684" s="5">
        <v>2023.0</v>
      </c>
      <c r="D4684" s="5">
        <v>74.0</v>
      </c>
      <c r="E4684" s="5">
        <v>3.0</v>
      </c>
    </row>
    <row r="4685">
      <c r="A4685" s="5">
        <v>449816.0</v>
      </c>
      <c r="B4685" s="4" t="s">
        <v>5310</v>
      </c>
      <c r="C4685" s="5">
        <v>2023.0</v>
      </c>
      <c r="D4685" s="5">
        <v>649.0</v>
      </c>
      <c r="E4685" s="5">
        <v>59.0</v>
      </c>
    </row>
    <row r="4686">
      <c r="A4686" s="5">
        <v>449834.0</v>
      </c>
      <c r="B4686" s="4" t="s">
        <v>5311</v>
      </c>
      <c r="C4686" s="5">
        <v>2023.0</v>
      </c>
      <c r="D4686" s="5">
        <v>35.0</v>
      </c>
      <c r="E4686" s="5">
        <v>6.0</v>
      </c>
    </row>
    <row r="4687">
      <c r="A4687" s="5">
        <v>449861.0</v>
      </c>
      <c r="B4687" s="4" t="s">
        <v>5312</v>
      </c>
      <c r="C4687" s="5">
        <v>2023.0</v>
      </c>
      <c r="D4687" s="5">
        <v>73.0</v>
      </c>
      <c r="E4687" s="5">
        <v>8.0</v>
      </c>
    </row>
    <row r="4688">
      <c r="A4688" s="5">
        <v>449870.0</v>
      </c>
      <c r="B4688" s="4" t="s">
        <v>5313</v>
      </c>
      <c r="C4688" s="5">
        <v>2023.0</v>
      </c>
      <c r="D4688" s="5">
        <v>154.0</v>
      </c>
      <c r="E4688" s="5">
        <v>29.0</v>
      </c>
    </row>
    <row r="4689">
      <c r="A4689" s="5">
        <v>449889.0</v>
      </c>
      <c r="B4689" s="4" t="s">
        <v>5314</v>
      </c>
      <c r="C4689" s="5">
        <v>2023.0</v>
      </c>
      <c r="D4689" s="5">
        <v>11961.0</v>
      </c>
      <c r="E4689" s="5">
        <v>186.0</v>
      </c>
    </row>
    <row r="4690">
      <c r="A4690" s="5">
        <v>449898.0</v>
      </c>
      <c r="B4690" s="4" t="s">
        <v>5315</v>
      </c>
      <c r="C4690" s="5">
        <v>2023.0</v>
      </c>
      <c r="D4690" s="5">
        <v>720.0</v>
      </c>
      <c r="E4690" s="5">
        <v>42.0</v>
      </c>
    </row>
    <row r="4691">
      <c r="A4691" s="5">
        <v>449904.0</v>
      </c>
      <c r="B4691" s="4" t="s">
        <v>5316</v>
      </c>
      <c r="C4691" s="5">
        <v>2023.0</v>
      </c>
      <c r="D4691" s="5">
        <v>202.0</v>
      </c>
      <c r="E4691" s="5">
        <v>15.0</v>
      </c>
    </row>
    <row r="4692">
      <c r="A4692" s="5">
        <v>449922.0</v>
      </c>
      <c r="B4692" s="4" t="s">
        <v>5317</v>
      </c>
      <c r="C4692" s="5">
        <v>2023.0</v>
      </c>
      <c r="D4692" s="5">
        <v>125.0</v>
      </c>
      <c r="E4692" s="5">
        <v>22.0</v>
      </c>
    </row>
    <row r="4693">
      <c r="A4693" s="5">
        <v>449959.0</v>
      </c>
      <c r="B4693" s="4" t="s">
        <v>5318</v>
      </c>
      <c r="C4693" s="5">
        <v>2023.0</v>
      </c>
      <c r="D4693" s="5">
        <v>136.0</v>
      </c>
      <c r="E4693" s="5">
        <v>9.0</v>
      </c>
    </row>
    <row r="4694">
      <c r="A4694" s="5">
        <v>449968.0</v>
      </c>
      <c r="B4694" s="4" t="s">
        <v>5319</v>
      </c>
      <c r="C4694" s="5">
        <v>2023.0</v>
      </c>
      <c r="D4694" s="5">
        <v>250.0</v>
      </c>
      <c r="E4694" s="5">
        <v>16.0</v>
      </c>
    </row>
    <row r="4695">
      <c r="A4695" s="5">
        <v>449977.0</v>
      </c>
      <c r="B4695" s="4" t="s">
        <v>5320</v>
      </c>
      <c r="C4695" s="5">
        <v>2023.0</v>
      </c>
      <c r="D4695" s="5">
        <v>162.0</v>
      </c>
      <c r="E4695" s="5">
        <v>6.0</v>
      </c>
    </row>
    <row r="4696">
      <c r="A4696" s="5">
        <v>449986.0</v>
      </c>
      <c r="B4696" s="4" t="s">
        <v>5321</v>
      </c>
      <c r="C4696" s="5">
        <v>2023.0</v>
      </c>
      <c r="D4696" s="5">
        <v>280.0</v>
      </c>
      <c r="E4696" s="5">
        <v>16.0</v>
      </c>
    </row>
    <row r="4697">
      <c r="A4697" s="5">
        <v>449995.0</v>
      </c>
      <c r="B4697" s="4" t="s">
        <v>5322</v>
      </c>
      <c r="C4697" s="5">
        <v>2023.0</v>
      </c>
      <c r="D4697" s="5">
        <v>94.0</v>
      </c>
      <c r="E4697" s="5">
        <v>4.0</v>
      </c>
    </row>
    <row r="4698">
      <c r="A4698" s="5">
        <v>450021.0</v>
      </c>
      <c r="B4698" s="4" t="s">
        <v>5323</v>
      </c>
      <c r="C4698" s="5">
        <v>2023.0</v>
      </c>
      <c r="D4698" s="4"/>
      <c r="E4698" s="4"/>
    </row>
    <row r="4699">
      <c r="A4699" s="5">
        <v>450058.0</v>
      </c>
      <c r="B4699" s="4" t="s">
        <v>5324</v>
      </c>
      <c r="C4699" s="5">
        <v>2023.0</v>
      </c>
      <c r="D4699" s="5">
        <v>761.0</v>
      </c>
      <c r="E4699" s="5">
        <v>38.0</v>
      </c>
    </row>
    <row r="4700">
      <c r="A4700" s="5">
        <v>450067.0</v>
      </c>
      <c r="B4700" s="4" t="s">
        <v>5325</v>
      </c>
      <c r="C4700" s="5">
        <v>2023.0</v>
      </c>
      <c r="D4700" s="5">
        <v>403.0</v>
      </c>
      <c r="E4700" s="5">
        <v>24.0</v>
      </c>
    </row>
    <row r="4701">
      <c r="A4701" s="5">
        <v>450119.0</v>
      </c>
      <c r="B4701" s="4" t="s">
        <v>5326</v>
      </c>
      <c r="C4701" s="5">
        <v>2023.0</v>
      </c>
      <c r="D4701" s="4"/>
      <c r="E4701" s="4"/>
    </row>
    <row r="4702">
      <c r="A4702" s="5">
        <v>450128.0</v>
      </c>
      <c r="B4702" s="4" t="s">
        <v>5327</v>
      </c>
      <c r="C4702" s="5">
        <v>2023.0</v>
      </c>
      <c r="D4702" s="5">
        <v>479.0</v>
      </c>
      <c r="E4702" s="5">
        <v>17.0</v>
      </c>
    </row>
    <row r="4703">
      <c r="A4703" s="5">
        <v>450298.0</v>
      </c>
      <c r="B4703" s="4" t="s">
        <v>5328</v>
      </c>
      <c r="C4703" s="5">
        <v>2023.0</v>
      </c>
      <c r="D4703" s="5">
        <v>269.0</v>
      </c>
      <c r="E4703" s="5">
        <v>3.0</v>
      </c>
    </row>
    <row r="4704">
      <c r="A4704" s="5">
        <v>450304.0</v>
      </c>
      <c r="B4704" s="4" t="s">
        <v>137</v>
      </c>
      <c r="C4704" s="5">
        <v>2023.0</v>
      </c>
      <c r="D4704" s="5">
        <v>119.0</v>
      </c>
      <c r="E4704" s="5">
        <v>12.0</v>
      </c>
    </row>
    <row r="4705">
      <c r="A4705" s="5">
        <v>450377.0</v>
      </c>
      <c r="B4705" s="4" t="s">
        <v>5329</v>
      </c>
      <c r="C4705" s="5">
        <v>2023.0</v>
      </c>
      <c r="D4705" s="5">
        <v>1596.0</v>
      </c>
      <c r="E4705" s="5">
        <v>13.0</v>
      </c>
    </row>
    <row r="4706">
      <c r="A4706" s="5">
        <v>450395.0</v>
      </c>
      <c r="B4706" s="4" t="s">
        <v>5330</v>
      </c>
      <c r="C4706" s="5">
        <v>2023.0</v>
      </c>
      <c r="D4706" s="5">
        <v>139.0</v>
      </c>
      <c r="E4706" s="5">
        <v>9.0</v>
      </c>
    </row>
    <row r="4707">
      <c r="A4707" s="5">
        <v>450401.0</v>
      </c>
      <c r="B4707" s="4" t="s">
        <v>5331</v>
      </c>
      <c r="C4707" s="5">
        <v>2023.0</v>
      </c>
      <c r="D4707" s="5">
        <v>367.0</v>
      </c>
      <c r="E4707" s="5">
        <v>23.0</v>
      </c>
    </row>
    <row r="4708">
      <c r="A4708" s="5">
        <v>450571.0</v>
      </c>
      <c r="B4708" s="4" t="s">
        <v>5332</v>
      </c>
      <c r="C4708" s="5">
        <v>2023.0</v>
      </c>
      <c r="D4708" s="5">
        <v>154.0</v>
      </c>
      <c r="E4708" s="5">
        <v>18.0</v>
      </c>
    </row>
    <row r="4709">
      <c r="A4709" s="5">
        <v>450599.0</v>
      </c>
      <c r="B4709" s="4" t="s">
        <v>5333</v>
      </c>
      <c r="C4709" s="5">
        <v>2023.0</v>
      </c>
      <c r="D4709" s="5">
        <v>70.0</v>
      </c>
      <c r="E4709" s="5">
        <v>4.0</v>
      </c>
    </row>
    <row r="4710">
      <c r="A4710" s="5">
        <v>450605.0</v>
      </c>
      <c r="B4710" s="4" t="s">
        <v>5334</v>
      </c>
      <c r="C4710" s="5">
        <v>2023.0</v>
      </c>
      <c r="D4710" s="5">
        <v>59.0</v>
      </c>
      <c r="E4710" s="5">
        <v>4.0</v>
      </c>
    </row>
    <row r="4711">
      <c r="A4711" s="5">
        <v>450614.0</v>
      </c>
      <c r="B4711" s="4" t="s">
        <v>5335</v>
      </c>
      <c r="C4711" s="5">
        <v>2023.0</v>
      </c>
      <c r="D4711" s="5">
        <v>135.0</v>
      </c>
      <c r="E4711" s="5">
        <v>5.0</v>
      </c>
    </row>
    <row r="4712">
      <c r="A4712" s="5">
        <v>450632.0</v>
      </c>
      <c r="B4712" s="4" t="s">
        <v>5336</v>
      </c>
      <c r="C4712" s="5">
        <v>2023.0</v>
      </c>
      <c r="D4712" s="5">
        <v>89.0</v>
      </c>
      <c r="E4712" s="5">
        <v>7.0</v>
      </c>
    </row>
    <row r="4713">
      <c r="A4713" s="5">
        <v>450641.0</v>
      </c>
      <c r="B4713" s="4" t="s">
        <v>5337</v>
      </c>
      <c r="C4713" s="5">
        <v>2023.0</v>
      </c>
      <c r="D4713" s="5">
        <v>327.0</v>
      </c>
      <c r="E4713" s="5">
        <v>15.0</v>
      </c>
    </row>
    <row r="4714">
      <c r="A4714" s="5">
        <v>450650.0</v>
      </c>
      <c r="B4714" s="4" t="s">
        <v>5338</v>
      </c>
      <c r="C4714" s="5">
        <v>2023.0</v>
      </c>
      <c r="D4714" s="5">
        <v>207.0</v>
      </c>
      <c r="E4714" s="5">
        <v>14.0</v>
      </c>
    </row>
    <row r="4715">
      <c r="A4715" s="5">
        <v>450696.0</v>
      </c>
      <c r="B4715" s="4" t="s">
        <v>5339</v>
      </c>
      <c r="C4715" s="5">
        <v>2023.0</v>
      </c>
      <c r="D4715" s="5">
        <v>429.0</v>
      </c>
      <c r="E4715" s="5">
        <v>18.0</v>
      </c>
    </row>
    <row r="4716">
      <c r="A4716" s="5">
        <v>450702.0</v>
      </c>
      <c r="B4716" s="4" t="s">
        <v>5340</v>
      </c>
      <c r="C4716" s="5">
        <v>2023.0</v>
      </c>
      <c r="D4716" s="4"/>
      <c r="E4716" s="4"/>
    </row>
    <row r="4717">
      <c r="A4717" s="5">
        <v>450711.0</v>
      </c>
      <c r="B4717" s="4" t="s">
        <v>5101</v>
      </c>
      <c r="C4717" s="5">
        <v>2023.0</v>
      </c>
      <c r="D4717" s="5">
        <v>90.0</v>
      </c>
      <c r="E4717" s="5">
        <v>3.0</v>
      </c>
    </row>
    <row r="4718">
      <c r="A4718" s="5">
        <v>450720.0</v>
      </c>
      <c r="B4718" s="4" t="s">
        <v>5341</v>
      </c>
      <c r="C4718" s="5">
        <v>2023.0</v>
      </c>
      <c r="D4718" s="5">
        <v>588.0</v>
      </c>
      <c r="E4718" s="5">
        <v>23.0</v>
      </c>
    </row>
    <row r="4719">
      <c r="A4719" s="5">
        <v>450933.0</v>
      </c>
      <c r="B4719" s="4" t="s">
        <v>5342</v>
      </c>
      <c r="C4719" s="5">
        <v>2023.0</v>
      </c>
      <c r="D4719" s="5">
        <v>18487.0</v>
      </c>
      <c r="E4719" s="5">
        <v>341.0</v>
      </c>
    </row>
    <row r="4720">
      <c r="A4720" s="5">
        <v>450951.0</v>
      </c>
      <c r="B4720" s="4" t="s">
        <v>5343</v>
      </c>
      <c r="C4720" s="5">
        <v>2023.0</v>
      </c>
      <c r="D4720" s="5">
        <v>157.0</v>
      </c>
      <c r="E4720" s="5">
        <v>12.0</v>
      </c>
    </row>
    <row r="4721">
      <c r="A4721" s="5">
        <v>450960.0</v>
      </c>
      <c r="B4721" s="4" t="s">
        <v>5344</v>
      </c>
      <c r="C4721" s="5">
        <v>2023.0</v>
      </c>
      <c r="D4721" s="5">
        <v>381.0</v>
      </c>
      <c r="E4721" s="5">
        <v>8.0</v>
      </c>
    </row>
    <row r="4722">
      <c r="A4722" s="5">
        <v>450988.0</v>
      </c>
      <c r="B4722" s="4" t="s">
        <v>5345</v>
      </c>
      <c r="C4722" s="5">
        <v>2023.0</v>
      </c>
      <c r="D4722" s="5">
        <v>185.0</v>
      </c>
      <c r="E4722" s="5">
        <v>6.0</v>
      </c>
    </row>
    <row r="4723">
      <c r="A4723" s="5">
        <v>451042.0</v>
      </c>
      <c r="B4723" s="4" t="s">
        <v>5346</v>
      </c>
      <c r="C4723" s="5">
        <v>2023.0</v>
      </c>
      <c r="D4723" s="5">
        <v>39.0</v>
      </c>
      <c r="E4723" s="5">
        <v>3.0</v>
      </c>
    </row>
    <row r="4724">
      <c r="A4724" s="5">
        <v>451051.0</v>
      </c>
      <c r="B4724" s="4" t="s">
        <v>5347</v>
      </c>
      <c r="C4724" s="5">
        <v>2023.0</v>
      </c>
      <c r="D4724" s="5">
        <v>113.0</v>
      </c>
      <c r="E4724" s="5">
        <v>3.0</v>
      </c>
    </row>
    <row r="4725">
      <c r="A4725" s="5">
        <v>451079.0</v>
      </c>
      <c r="B4725" s="4" t="s">
        <v>5348</v>
      </c>
      <c r="C4725" s="5">
        <v>2023.0</v>
      </c>
      <c r="D4725" s="5">
        <v>55.0</v>
      </c>
      <c r="E4725" s="5">
        <v>8.0</v>
      </c>
    </row>
    <row r="4726">
      <c r="A4726" s="5">
        <v>451097.0</v>
      </c>
      <c r="B4726" s="4" t="s">
        <v>5349</v>
      </c>
      <c r="C4726" s="5">
        <v>2023.0</v>
      </c>
      <c r="D4726" s="5">
        <v>24.0</v>
      </c>
      <c r="E4726" s="5">
        <v>2.0</v>
      </c>
    </row>
    <row r="4727">
      <c r="A4727" s="5">
        <v>451103.0</v>
      </c>
      <c r="B4727" s="4" t="s">
        <v>5350</v>
      </c>
      <c r="C4727" s="5">
        <v>2023.0</v>
      </c>
      <c r="D4727" s="5">
        <v>955.0</v>
      </c>
      <c r="E4727" s="5">
        <v>87.0</v>
      </c>
    </row>
    <row r="4728">
      <c r="A4728" s="5">
        <v>451121.0</v>
      </c>
      <c r="B4728" s="4" t="s">
        <v>5351</v>
      </c>
      <c r="C4728" s="5">
        <v>2023.0</v>
      </c>
      <c r="D4728" s="5">
        <v>112.0</v>
      </c>
      <c r="E4728" s="5">
        <v>5.0</v>
      </c>
    </row>
    <row r="4729">
      <c r="A4729" s="5">
        <v>451149.0</v>
      </c>
      <c r="B4729" s="4" t="s">
        <v>5352</v>
      </c>
      <c r="C4729" s="5">
        <v>2023.0</v>
      </c>
      <c r="D4729" s="5">
        <v>1012.0</v>
      </c>
      <c r="E4729" s="5">
        <v>44.0</v>
      </c>
    </row>
    <row r="4730">
      <c r="A4730" s="5">
        <v>451158.0</v>
      </c>
      <c r="B4730" s="4" t="s">
        <v>5353</v>
      </c>
      <c r="C4730" s="5">
        <v>2023.0</v>
      </c>
      <c r="D4730" s="5">
        <v>764.0</v>
      </c>
      <c r="E4730" s="5">
        <v>39.0</v>
      </c>
    </row>
    <row r="4731">
      <c r="A4731" s="5">
        <v>451167.0</v>
      </c>
      <c r="B4731" s="4" t="s">
        <v>5354</v>
      </c>
      <c r="C4731" s="5">
        <v>2023.0</v>
      </c>
      <c r="D4731" s="5">
        <v>149.0</v>
      </c>
      <c r="E4731" s="5">
        <v>12.0</v>
      </c>
    </row>
    <row r="4732">
      <c r="A4732" s="5">
        <v>451194.0</v>
      </c>
      <c r="B4732" s="4" t="s">
        <v>5355</v>
      </c>
      <c r="C4732" s="5">
        <v>2023.0</v>
      </c>
      <c r="D4732" s="5">
        <v>19.0</v>
      </c>
      <c r="E4732" s="5">
        <v>5.0</v>
      </c>
    </row>
    <row r="4733">
      <c r="A4733" s="5">
        <v>451228.0</v>
      </c>
      <c r="B4733" s="4" t="s">
        <v>5356</v>
      </c>
      <c r="C4733" s="5">
        <v>2023.0</v>
      </c>
      <c r="D4733" s="5">
        <v>1034.0</v>
      </c>
      <c r="E4733" s="5">
        <v>26.0</v>
      </c>
    </row>
    <row r="4734">
      <c r="A4734" s="5">
        <v>451237.0</v>
      </c>
      <c r="B4734" s="4" t="s">
        <v>5357</v>
      </c>
      <c r="C4734" s="5">
        <v>2023.0</v>
      </c>
      <c r="D4734" s="5">
        <v>307.0</v>
      </c>
      <c r="E4734" s="5">
        <v>18.0</v>
      </c>
    </row>
    <row r="4735">
      <c r="A4735" s="5">
        <v>451255.0</v>
      </c>
      <c r="B4735" s="4" t="s">
        <v>5358</v>
      </c>
      <c r="C4735" s="5">
        <v>2023.0</v>
      </c>
      <c r="D4735" s="5">
        <v>28.0</v>
      </c>
      <c r="E4735" s="5">
        <v>5.0</v>
      </c>
    </row>
    <row r="4736">
      <c r="A4736" s="5">
        <v>451282.0</v>
      </c>
      <c r="B4736" s="4" t="s">
        <v>5359</v>
      </c>
      <c r="C4736" s="5">
        <v>2023.0</v>
      </c>
      <c r="D4736" s="5">
        <v>169.0</v>
      </c>
      <c r="E4736" s="5">
        <v>10.0</v>
      </c>
    </row>
    <row r="4737">
      <c r="A4737" s="5">
        <v>451291.0</v>
      </c>
      <c r="B4737" s="4" t="s">
        <v>5360</v>
      </c>
      <c r="C4737" s="5">
        <v>2023.0</v>
      </c>
      <c r="D4737" s="5">
        <v>14.0</v>
      </c>
      <c r="E4737" s="5">
        <v>1.0</v>
      </c>
    </row>
    <row r="4738">
      <c r="A4738" s="5">
        <v>451307.0</v>
      </c>
      <c r="B4738" s="4" t="s">
        <v>5361</v>
      </c>
      <c r="C4738" s="5">
        <v>2023.0</v>
      </c>
      <c r="D4738" s="5">
        <v>44.0</v>
      </c>
      <c r="E4738" s="5">
        <v>4.0</v>
      </c>
    </row>
    <row r="4739">
      <c r="A4739" s="5">
        <v>451316.0</v>
      </c>
      <c r="B4739" s="4" t="s">
        <v>5362</v>
      </c>
      <c r="C4739" s="5">
        <v>2023.0</v>
      </c>
      <c r="D4739" s="5">
        <v>69.0</v>
      </c>
      <c r="E4739" s="5">
        <v>5.0</v>
      </c>
    </row>
    <row r="4740">
      <c r="A4740" s="5">
        <v>451334.0</v>
      </c>
      <c r="B4740" s="4" t="s">
        <v>5363</v>
      </c>
      <c r="C4740" s="5">
        <v>2023.0</v>
      </c>
      <c r="D4740" s="5">
        <v>267.0</v>
      </c>
      <c r="E4740" s="5">
        <v>13.0</v>
      </c>
    </row>
    <row r="4741">
      <c r="A4741" s="5">
        <v>451343.0</v>
      </c>
      <c r="B4741" s="4" t="s">
        <v>5364</v>
      </c>
      <c r="C4741" s="5">
        <v>2023.0</v>
      </c>
      <c r="D4741" s="5">
        <v>105.0</v>
      </c>
      <c r="E4741" s="5">
        <v>5.0</v>
      </c>
    </row>
    <row r="4742">
      <c r="A4742" s="5">
        <v>451352.0</v>
      </c>
      <c r="B4742" s="4" t="s">
        <v>5365</v>
      </c>
      <c r="C4742" s="5">
        <v>2023.0</v>
      </c>
      <c r="D4742" s="5">
        <v>217.0</v>
      </c>
      <c r="E4742" s="5">
        <v>30.0</v>
      </c>
    </row>
    <row r="4743">
      <c r="A4743" s="5">
        <v>451370.0</v>
      </c>
      <c r="B4743" s="4" t="s">
        <v>5366</v>
      </c>
      <c r="C4743" s="5">
        <v>2023.0</v>
      </c>
      <c r="D4743" s="5">
        <v>52.0</v>
      </c>
      <c r="E4743" s="5">
        <v>7.0</v>
      </c>
    </row>
    <row r="4744">
      <c r="A4744" s="5">
        <v>451398.0</v>
      </c>
      <c r="B4744" s="4" t="s">
        <v>5367</v>
      </c>
      <c r="C4744" s="5">
        <v>2023.0</v>
      </c>
      <c r="D4744" s="5">
        <v>225.0</v>
      </c>
      <c r="E4744" s="5">
        <v>10.0</v>
      </c>
    </row>
    <row r="4745">
      <c r="A4745" s="5">
        <v>451404.0</v>
      </c>
      <c r="B4745" s="4" t="s">
        <v>5368</v>
      </c>
      <c r="C4745" s="5">
        <v>2023.0</v>
      </c>
      <c r="D4745" s="5">
        <v>515.0</v>
      </c>
      <c r="E4745" s="5">
        <v>50.0</v>
      </c>
    </row>
    <row r="4746">
      <c r="A4746" s="5">
        <v>451413.0</v>
      </c>
      <c r="B4746" s="4" t="s">
        <v>5369</v>
      </c>
      <c r="C4746" s="5">
        <v>2023.0</v>
      </c>
      <c r="D4746" s="5">
        <v>113.0</v>
      </c>
      <c r="E4746" s="5">
        <v>65.0</v>
      </c>
    </row>
    <row r="4747">
      <c r="A4747" s="5">
        <v>451459.0</v>
      </c>
      <c r="B4747" s="4" t="s">
        <v>5370</v>
      </c>
      <c r="C4747" s="5">
        <v>2023.0</v>
      </c>
      <c r="D4747" s="4"/>
      <c r="E4747" s="5">
        <v>11.0</v>
      </c>
    </row>
    <row r="4748">
      <c r="A4748" s="5">
        <v>451468.0</v>
      </c>
      <c r="B4748" s="4" t="s">
        <v>5371</v>
      </c>
      <c r="C4748" s="5">
        <v>2023.0</v>
      </c>
      <c r="D4748" s="5">
        <v>482.0</v>
      </c>
      <c r="E4748" s="5">
        <v>28.0</v>
      </c>
    </row>
    <row r="4749">
      <c r="A4749" s="5">
        <v>451477.0</v>
      </c>
      <c r="B4749" s="4" t="s">
        <v>5372</v>
      </c>
      <c r="C4749" s="5">
        <v>2023.0</v>
      </c>
      <c r="D4749" s="5">
        <v>824.0</v>
      </c>
      <c r="E4749" s="5">
        <v>21.0</v>
      </c>
    </row>
    <row r="4750">
      <c r="A4750" s="5">
        <v>451495.0</v>
      </c>
      <c r="B4750" s="4" t="s">
        <v>5373</v>
      </c>
      <c r="C4750" s="5">
        <v>2023.0</v>
      </c>
      <c r="D4750" s="5">
        <v>308.0</v>
      </c>
      <c r="E4750" s="5">
        <v>6.0</v>
      </c>
    </row>
    <row r="4751">
      <c r="A4751" s="5">
        <v>451501.0</v>
      </c>
      <c r="B4751" s="4" t="s">
        <v>5374</v>
      </c>
      <c r="C4751" s="5">
        <v>2023.0</v>
      </c>
      <c r="D4751" s="5">
        <v>283.0</v>
      </c>
      <c r="E4751" s="5">
        <v>22.0</v>
      </c>
    </row>
    <row r="4752">
      <c r="A4752" s="5">
        <v>451510.0</v>
      </c>
      <c r="B4752" s="4" t="s">
        <v>5375</v>
      </c>
      <c r="C4752" s="5">
        <v>2023.0</v>
      </c>
      <c r="D4752" s="5">
        <v>675.0</v>
      </c>
      <c r="E4752" s="5">
        <v>35.0</v>
      </c>
    </row>
    <row r="4753">
      <c r="A4753" s="5">
        <v>451529.0</v>
      </c>
      <c r="B4753" s="4" t="s">
        <v>5376</v>
      </c>
      <c r="C4753" s="5">
        <v>2023.0</v>
      </c>
      <c r="D4753" s="5">
        <v>68.0</v>
      </c>
      <c r="E4753" s="5">
        <v>3.0</v>
      </c>
    </row>
    <row r="4754">
      <c r="A4754" s="5">
        <v>451547.0</v>
      </c>
      <c r="B4754" s="4" t="s">
        <v>5377</v>
      </c>
      <c r="C4754" s="5">
        <v>2023.0</v>
      </c>
      <c r="D4754" s="5">
        <v>19.0</v>
      </c>
      <c r="E4754" s="5">
        <v>2.0</v>
      </c>
    </row>
    <row r="4755">
      <c r="A4755" s="5">
        <v>451556.0</v>
      </c>
      <c r="B4755" s="4" t="s">
        <v>5378</v>
      </c>
      <c r="C4755" s="5">
        <v>2023.0</v>
      </c>
      <c r="D4755" s="5">
        <v>1817.0</v>
      </c>
      <c r="E4755" s="5">
        <v>95.0</v>
      </c>
    </row>
    <row r="4756">
      <c r="A4756" s="5">
        <v>451565.0</v>
      </c>
      <c r="B4756" s="4" t="s">
        <v>5379</v>
      </c>
      <c r="C4756" s="5">
        <v>2023.0</v>
      </c>
      <c r="D4756" s="5">
        <v>192.0</v>
      </c>
      <c r="E4756" s="5">
        <v>12.0</v>
      </c>
    </row>
    <row r="4757">
      <c r="A4757" s="5">
        <v>451574.0</v>
      </c>
      <c r="B4757" s="4" t="s">
        <v>5380</v>
      </c>
      <c r="C4757" s="5">
        <v>2023.0</v>
      </c>
      <c r="D4757" s="5">
        <v>142.0</v>
      </c>
      <c r="E4757" s="5">
        <v>11.0</v>
      </c>
    </row>
    <row r="4758">
      <c r="A4758" s="5">
        <v>451583.0</v>
      </c>
      <c r="B4758" s="4" t="s">
        <v>5381</v>
      </c>
      <c r="C4758" s="5">
        <v>2023.0</v>
      </c>
      <c r="D4758" s="5">
        <v>1172.0</v>
      </c>
      <c r="E4758" s="5">
        <v>78.0</v>
      </c>
    </row>
    <row r="4759">
      <c r="A4759" s="5">
        <v>451626.0</v>
      </c>
      <c r="B4759" s="4" t="s">
        <v>5382</v>
      </c>
      <c r="C4759" s="5">
        <v>2023.0</v>
      </c>
      <c r="D4759" s="5">
        <v>28.0</v>
      </c>
      <c r="E4759" s="5">
        <v>5.0</v>
      </c>
    </row>
    <row r="4760">
      <c r="A4760" s="5">
        <v>451714.0</v>
      </c>
      <c r="B4760" s="4" t="s">
        <v>5383</v>
      </c>
      <c r="C4760" s="5">
        <v>2023.0</v>
      </c>
      <c r="D4760" s="5">
        <v>352.0</v>
      </c>
      <c r="E4760" s="5">
        <v>15.0</v>
      </c>
    </row>
    <row r="4761">
      <c r="A4761" s="5">
        <v>451741.0</v>
      </c>
      <c r="B4761" s="4" t="s">
        <v>5384</v>
      </c>
      <c r="C4761" s="5">
        <v>2023.0</v>
      </c>
      <c r="D4761" s="4"/>
      <c r="E4761" s="4"/>
    </row>
    <row r="4762">
      <c r="A4762" s="5">
        <v>451750.0</v>
      </c>
      <c r="B4762" s="4" t="s">
        <v>5385</v>
      </c>
      <c r="C4762" s="5">
        <v>2023.0</v>
      </c>
      <c r="D4762" s="5">
        <v>952.0</v>
      </c>
      <c r="E4762" s="5">
        <v>65.0</v>
      </c>
    </row>
    <row r="4763">
      <c r="A4763" s="5">
        <v>451820.0</v>
      </c>
      <c r="B4763" s="4" t="s">
        <v>5386</v>
      </c>
      <c r="C4763" s="5">
        <v>2023.0</v>
      </c>
      <c r="D4763" s="4"/>
      <c r="E4763" s="4"/>
    </row>
    <row r="4764">
      <c r="A4764" s="5">
        <v>451857.0</v>
      </c>
      <c r="B4764" s="4" t="s">
        <v>5387</v>
      </c>
      <c r="C4764" s="5">
        <v>2023.0</v>
      </c>
      <c r="D4764" s="5">
        <v>65.0</v>
      </c>
      <c r="E4764" s="5">
        <v>1.0</v>
      </c>
    </row>
    <row r="4765">
      <c r="A4765" s="5">
        <v>451866.0</v>
      </c>
      <c r="B4765" s="4" t="s">
        <v>5388</v>
      </c>
      <c r="C4765" s="5">
        <v>2023.0</v>
      </c>
      <c r="D4765" s="5">
        <v>342.0</v>
      </c>
      <c r="E4765" s="5">
        <v>5.0</v>
      </c>
    </row>
    <row r="4766">
      <c r="A4766" s="5">
        <v>451918.0</v>
      </c>
      <c r="B4766" s="4" t="s">
        <v>5389</v>
      </c>
      <c r="C4766" s="5">
        <v>2023.0</v>
      </c>
      <c r="D4766" s="5">
        <v>139.0</v>
      </c>
      <c r="E4766" s="5">
        <v>10.0</v>
      </c>
    </row>
    <row r="4767">
      <c r="A4767" s="5">
        <v>451927.0</v>
      </c>
      <c r="B4767" s="4" t="s">
        <v>5390</v>
      </c>
      <c r="C4767" s="5">
        <v>2023.0</v>
      </c>
      <c r="D4767" s="5">
        <v>408.0</v>
      </c>
      <c r="E4767" s="5">
        <v>18.0</v>
      </c>
    </row>
    <row r="4768">
      <c r="A4768" s="5">
        <v>452009.0</v>
      </c>
      <c r="B4768" s="4" t="s">
        <v>5391</v>
      </c>
      <c r="C4768" s="5">
        <v>2023.0</v>
      </c>
      <c r="D4768" s="5">
        <v>56.0</v>
      </c>
      <c r="E4768" s="5">
        <v>4.0</v>
      </c>
    </row>
    <row r="4769">
      <c r="A4769" s="5">
        <v>452072.0</v>
      </c>
      <c r="B4769" s="4" t="s">
        <v>5392</v>
      </c>
      <c r="C4769" s="5">
        <v>2023.0</v>
      </c>
      <c r="D4769" s="5">
        <v>39.0</v>
      </c>
      <c r="E4769" s="5">
        <v>3.0</v>
      </c>
    </row>
    <row r="4770">
      <c r="A4770" s="5">
        <v>452081.0</v>
      </c>
      <c r="B4770" s="4" t="s">
        <v>5393</v>
      </c>
      <c r="C4770" s="5">
        <v>2023.0</v>
      </c>
      <c r="D4770" s="5">
        <v>1273.0</v>
      </c>
      <c r="E4770" s="5">
        <v>28.0</v>
      </c>
    </row>
    <row r="4771">
      <c r="A4771" s="5">
        <v>452106.0</v>
      </c>
      <c r="B4771" s="4" t="s">
        <v>5394</v>
      </c>
      <c r="C4771" s="5">
        <v>2023.0</v>
      </c>
      <c r="D4771" s="5">
        <v>67.0</v>
      </c>
      <c r="E4771" s="5">
        <v>8.0</v>
      </c>
    </row>
    <row r="4772">
      <c r="A4772" s="5">
        <v>452124.0</v>
      </c>
      <c r="B4772" s="4" t="s">
        <v>5395</v>
      </c>
      <c r="C4772" s="5">
        <v>2023.0</v>
      </c>
      <c r="D4772" s="5">
        <v>392.0</v>
      </c>
      <c r="E4772" s="5">
        <v>19.0</v>
      </c>
    </row>
    <row r="4773">
      <c r="A4773" s="5">
        <v>452373.0</v>
      </c>
      <c r="B4773" s="4" t="s">
        <v>5396</v>
      </c>
      <c r="C4773" s="5">
        <v>2023.0</v>
      </c>
      <c r="D4773" s="5">
        <v>264.0</v>
      </c>
      <c r="E4773" s="5">
        <v>22.0</v>
      </c>
    </row>
    <row r="4774">
      <c r="A4774" s="5">
        <v>452540.0</v>
      </c>
      <c r="B4774" s="4" t="s">
        <v>5397</v>
      </c>
      <c r="C4774" s="5">
        <v>2023.0</v>
      </c>
      <c r="D4774" s="4"/>
      <c r="E4774" s="4"/>
    </row>
    <row r="4775">
      <c r="A4775" s="5">
        <v>452771.0</v>
      </c>
      <c r="B4775" s="4" t="s">
        <v>5398</v>
      </c>
      <c r="C4775" s="5">
        <v>2023.0</v>
      </c>
      <c r="D4775" s="5">
        <v>10.0</v>
      </c>
      <c r="E4775" s="5">
        <v>1.0</v>
      </c>
    </row>
    <row r="4776">
      <c r="A4776" s="5">
        <v>452780.0</v>
      </c>
      <c r="B4776" s="4" t="s">
        <v>5399</v>
      </c>
      <c r="C4776" s="5">
        <v>2023.0</v>
      </c>
      <c r="D4776" s="5">
        <v>14.0</v>
      </c>
      <c r="E4776" s="5">
        <v>0.0</v>
      </c>
    </row>
    <row r="4777">
      <c r="A4777" s="5">
        <v>452887.0</v>
      </c>
      <c r="B4777" s="4" t="s">
        <v>5400</v>
      </c>
      <c r="C4777" s="5">
        <v>2023.0</v>
      </c>
      <c r="D4777" s="5">
        <v>65.0</v>
      </c>
      <c r="E4777" s="5">
        <v>5.0</v>
      </c>
    </row>
    <row r="4778">
      <c r="A4778" s="5">
        <v>452948.0</v>
      </c>
      <c r="B4778" s="4" t="s">
        <v>5401</v>
      </c>
      <c r="C4778" s="5">
        <v>2023.0</v>
      </c>
      <c r="D4778" s="5">
        <v>670.0</v>
      </c>
      <c r="E4778" s="5">
        <v>29.0</v>
      </c>
    </row>
    <row r="4779">
      <c r="A4779" s="5">
        <v>453163.0</v>
      </c>
      <c r="B4779" s="4" t="s">
        <v>5402</v>
      </c>
      <c r="C4779" s="5">
        <v>2023.0</v>
      </c>
      <c r="D4779" s="5">
        <v>3112.0</v>
      </c>
      <c r="E4779" s="5">
        <v>26.0</v>
      </c>
    </row>
    <row r="4780">
      <c r="A4780" s="5">
        <v>453215.0</v>
      </c>
      <c r="B4780" s="4" t="s">
        <v>5403</v>
      </c>
      <c r="C4780" s="5">
        <v>2023.0</v>
      </c>
      <c r="D4780" s="5">
        <v>602.0</v>
      </c>
      <c r="E4780" s="5">
        <v>3.0</v>
      </c>
    </row>
    <row r="4781">
      <c r="A4781" s="5">
        <v>453297.0</v>
      </c>
      <c r="B4781" s="4" t="s">
        <v>5404</v>
      </c>
      <c r="C4781" s="5">
        <v>2023.0</v>
      </c>
      <c r="D4781" s="5">
        <v>26.0</v>
      </c>
      <c r="E4781" s="5">
        <v>2.0</v>
      </c>
    </row>
    <row r="4782">
      <c r="A4782" s="5">
        <v>453756.0</v>
      </c>
      <c r="B4782" s="4" t="s">
        <v>5405</v>
      </c>
      <c r="C4782" s="5">
        <v>2023.0</v>
      </c>
      <c r="D4782" s="5">
        <v>43.0</v>
      </c>
      <c r="E4782" s="5">
        <v>6.0</v>
      </c>
    </row>
    <row r="4783">
      <c r="A4783" s="5">
        <v>453792.0</v>
      </c>
      <c r="B4783" s="4" t="s">
        <v>5406</v>
      </c>
      <c r="C4783" s="5">
        <v>2023.0</v>
      </c>
      <c r="D4783" s="5">
        <v>121.0</v>
      </c>
      <c r="E4783" s="5">
        <v>7.0</v>
      </c>
    </row>
    <row r="4784">
      <c r="A4784" s="5">
        <v>454184.0</v>
      </c>
      <c r="B4784" s="4" t="s">
        <v>5407</v>
      </c>
      <c r="C4784" s="5">
        <v>2023.0</v>
      </c>
      <c r="D4784" s="4"/>
      <c r="E4784" s="4"/>
    </row>
    <row r="4785">
      <c r="A4785" s="5">
        <v>454218.0</v>
      </c>
      <c r="B4785" s="4" t="s">
        <v>5408</v>
      </c>
      <c r="C4785" s="5">
        <v>2023.0</v>
      </c>
      <c r="D4785" s="4"/>
      <c r="E4785" s="5">
        <v>221.0</v>
      </c>
    </row>
    <row r="4786">
      <c r="A4786" s="5">
        <v>454227.0</v>
      </c>
      <c r="B4786" s="4" t="s">
        <v>5409</v>
      </c>
      <c r="C4786" s="5">
        <v>2023.0</v>
      </c>
      <c r="D4786" s="5">
        <v>28897.0</v>
      </c>
      <c r="E4786" s="5">
        <v>559.0</v>
      </c>
    </row>
    <row r="4787">
      <c r="A4787" s="5">
        <v>454236.0</v>
      </c>
      <c r="B4787" s="4" t="s">
        <v>5410</v>
      </c>
      <c r="C4787" s="5">
        <v>2023.0</v>
      </c>
      <c r="D4787" s="5">
        <v>336.0</v>
      </c>
      <c r="E4787" s="5">
        <v>24.0</v>
      </c>
    </row>
    <row r="4788">
      <c r="A4788" s="5">
        <v>454245.0</v>
      </c>
      <c r="B4788" s="4" t="s">
        <v>5411</v>
      </c>
      <c r="C4788" s="5">
        <v>2023.0</v>
      </c>
      <c r="D4788" s="5">
        <v>745.0</v>
      </c>
      <c r="E4788" s="5">
        <v>24.0</v>
      </c>
    </row>
    <row r="4789">
      <c r="A4789" s="5">
        <v>454537.0</v>
      </c>
      <c r="B4789" s="4" t="s">
        <v>5412</v>
      </c>
      <c r="C4789" s="5">
        <v>2023.0</v>
      </c>
      <c r="D4789" s="5">
        <v>85.0</v>
      </c>
      <c r="E4789" s="5">
        <v>4.0</v>
      </c>
    </row>
    <row r="4790">
      <c r="A4790" s="5">
        <v>454546.0</v>
      </c>
      <c r="B4790" s="4" t="s">
        <v>5413</v>
      </c>
      <c r="C4790" s="5">
        <v>2023.0</v>
      </c>
      <c r="D4790" s="5">
        <v>234.0</v>
      </c>
      <c r="E4790" s="5">
        <v>18.0</v>
      </c>
    </row>
    <row r="4791">
      <c r="A4791" s="5">
        <v>454555.0</v>
      </c>
      <c r="B4791" s="4" t="s">
        <v>5414</v>
      </c>
      <c r="C4791" s="5">
        <v>2023.0</v>
      </c>
      <c r="D4791" s="5">
        <v>243.0</v>
      </c>
      <c r="E4791" s="5">
        <v>12.0</v>
      </c>
    </row>
    <row r="4792">
      <c r="A4792" s="5">
        <v>454582.0</v>
      </c>
      <c r="B4792" s="4" t="s">
        <v>5415</v>
      </c>
      <c r="C4792" s="5">
        <v>2023.0</v>
      </c>
      <c r="D4792" s="5">
        <v>957.0</v>
      </c>
      <c r="E4792" s="5">
        <v>64.0</v>
      </c>
    </row>
    <row r="4793">
      <c r="A4793" s="5">
        <v>454607.0</v>
      </c>
      <c r="B4793" s="4" t="s">
        <v>5416</v>
      </c>
      <c r="C4793" s="5">
        <v>2023.0</v>
      </c>
      <c r="D4793" s="5">
        <v>337.0</v>
      </c>
      <c r="E4793" s="5">
        <v>16.0</v>
      </c>
    </row>
    <row r="4794">
      <c r="A4794" s="5">
        <v>454652.0</v>
      </c>
      <c r="B4794" s="4" t="s">
        <v>5417</v>
      </c>
      <c r="C4794" s="5">
        <v>2023.0</v>
      </c>
      <c r="D4794" s="5">
        <v>128.0</v>
      </c>
      <c r="E4794" s="5">
        <v>9.0</v>
      </c>
    </row>
    <row r="4795">
      <c r="A4795" s="5">
        <v>454689.0</v>
      </c>
      <c r="B4795" s="4" t="s">
        <v>5418</v>
      </c>
      <c r="C4795" s="5">
        <v>2023.0</v>
      </c>
      <c r="D4795" s="5">
        <v>496.0</v>
      </c>
      <c r="E4795" s="5">
        <v>17.0</v>
      </c>
    </row>
    <row r="4796">
      <c r="A4796" s="5">
        <v>454698.0</v>
      </c>
      <c r="B4796" s="4" t="s">
        <v>5419</v>
      </c>
      <c r="C4796" s="5">
        <v>2023.0</v>
      </c>
      <c r="D4796" s="5">
        <v>316.0</v>
      </c>
      <c r="E4796" s="5">
        <v>13.0</v>
      </c>
    </row>
    <row r="4797">
      <c r="A4797" s="5">
        <v>454722.0</v>
      </c>
      <c r="B4797" s="4" t="s">
        <v>5420</v>
      </c>
      <c r="C4797" s="5">
        <v>2023.0</v>
      </c>
      <c r="D4797" s="5">
        <v>28.0</v>
      </c>
      <c r="E4797" s="5">
        <v>1.0</v>
      </c>
    </row>
    <row r="4798">
      <c r="A4798" s="5">
        <v>454759.0</v>
      </c>
      <c r="B4798" s="4" t="s">
        <v>5421</v>
      </c>
      <c r="C4798" s="5">
        <v>2023.0</v>
      </c>
      <c r="D4798" s="5">
        <v>41.0</v>
      </c>
      <c r="E4798" s="5">
        <v>4.0</v>
      </c>
    </row>
    <row r="4799">
      <c r="A4799" s="5">
        <v>454768.0</v>
      </c>
      <c r="B4799" s="4" t="s">
        <v>5422</v>
      </c>
      <c r="C4799" s="5">
        <v>2023.0</v>
      </c>
      <c r="D4799" s="5">
        <v>200.0</v>
      </c>
      <c r="E4799" s="5">
        <v>14.0</v>
      </c>
    </row>
    <row r="4800">
      <c r="A4800" s="5">
        <v>454777.0</v>
      </c>
      <c r="B4800" s="4" t="s">
        <v>5423</v>
      </c>
      <c r="C4800" s="5">
        <v>2023.0</v>
      </c>
      <c r="D4800" s="5">
        <v>202.0</v>
      </c>
      <c r="E4800" s="5">
        <v>8.0</v>
      </c>
    </row>
    <row r="4801">
      <c r="A4801" s="5">
        <v>454786.0</v>
      </c>
      <c r="B4801" s="4" t="s">
        <v>5424</v>
      </c>
      <c r="C4801" s="5">
        <v>2023.0</v>
      </c>
      <c r="D4801" s="5">
        <v>794.0</v>
      </c>
      <c r="E4801" s="5">
        <v>30.0</v>
      </c>
    </row>
    <row r="4802">
      <c r="A4802" s="5">
        <v>454795.0</v>
      </c>
      <c r="B4802" s="4" t="s">
        <v>5425</v>
      </c>
      <c r="C4802" s="5">
        <v>2023.0</v>
      </c>
      <c r="D4802" s="5">
        <v>256.0</v>
      </c>
      <c r="E4802" s="5">
        <v>5.0</v>
      </c>
    </row>
    <row r="4803">
      <c r="A4803" s="5">
        <v>454801.0</v>
      </c>
      <c r="B4803" s="4" t="s">
        <v>5426</v>
      </c>
      <c r="C4803" s="5">
        <v>2023.0</v>
      </c>
      <c r="D4803" s="5">
        <v>168.0</v>
      </c>
      <c r="E4803" s="5">
        <v>7.0</v>
      </c>
    </row>
    <row r="4804">
      <c r="A4804" s="5">
        <v>454810.0</v>
      </c>
      <c r="B4804" s="4" t="s">
        <v>5427</v>
      </c>
      <c r="C4804" s="5">
        <v>2023.0</v>
      </c>
      <c r="D4804" s="5">
        <v>8571.0</v>
      </c>
      <c r="E4804" s="5">
        <v>105.0</v>
      </c>
    </row>
    <row r="4805">
      <c r="A4805" s="5">
        <v>454829.0</v>
      </c>
      <c r="B4805" s="4" t="s">
        <v>5428</v>
      </c>
      <c r="C4805" s="5">
        <v>2023.0</v>
      </c>
      <c r="D4805" s="5">
        <v>5195.0</v>
      </c>
      <c r="E4805" s="5">
        <v>111.0</v>
      </c>
    </row>
    <row r="4806">
      <c r="A4806" s="5">
        <v>454838.0</v>
      </c>
      <c r="B4806" s="4" t="s">
        <v>5429</v>
      </c>
      <c r="C4806" s="5">
        <v>2023.0</v>
      </c>
      <c r="D4806" s="5">
        <v>36.0</v>
      </c>
      <c r="E4806" s="5">
        <v>0.0</v>
      </c>
    </row>
    <row r="4807">
      <c r="A4807" s="5">
        <v>454856.0</v>
      </c>
      <c r="B4807" s="4" t="s">
        <v>5430</v>
      </c>
      <c r="C4807" s="5">
        <v>2023.0</v>
      </c>
      <c r="D4807" s="5">
        <v>1008.0</v>
      </c>
      <c r="E4807" s="5">
        <v>71.0</v>
      </c>
    </row>
    <row r="4808">
      <c r="A4808" s="5">
        <v>454865.0</v>
      </c>
      <c r="B4808" s="4" t="s">
        <v>5194</v>
      </c>
      <c r="C4808" s="5">
        <v>2023.0</v>
      </c>
      <c r="D4808" s="5">
        <v>1037.0</v>
      </c>
      <c r="E4808" s="5">
        <v>57.0</v>
      </c>
    </row>
    <row r="4809">
      <c r="A4809" s="5">
        <v>454874.0</v>
      </c>
      <c r="B4809" s="4" t="s">
        <v>5431</v>
      </c>
      <c r="C4809" s="5">
        <v>2023.0</v>
      </c>
      <c r="D4809" s="5">
        <v>68.0</v>
      </c>
      <c r="E4809" s="5">
        <v>3.0</v>
      </c>
    </row>
    <row r="4810">
      <c r="A4810" s="5">
        <v>454917.0</v>
      </c>
      <c r="B4810" s="4" t="s">
        <v>5432</v>
      </c>
      <c r="C4810" s="5">
        <v>2023.0</v>
      </c>
      <c r="D4810" s="5">
        <v>884.0</v>
      </c>
      <c r="E4810" s="5">
        <v>18.0</v>
      </c>
    </row>
    <row r="4811">
      <c r="A4811" s="5">
        <v>454926.0</v>
      </c>
      <c r="B4811" s="4" t="s">
        <v>5433</v>
      </c>
      <c r="C4811" s="5">
        <v>2023.0</v>
      </c>
      <c r="D4811" s="5">
        <v>301.0</v>
      </c>
      <c r="E4811" s="5">
        <v>12.0</v>
      </c>
    </row>
    <row r="4812">
      <c r="A4812" s="5">
        <v>454935.0</v>
      </c>
      <c r="B4812" s="4" t="s">
        <v>5434</v>
      </c>
      <c r="C4812" s="5">
        <v>2023.0</v>
      </c>
      <c r="D4812" s="5">
        <v>67.0</v>
      </c>
      <c r="E4812" s="5">
        <v>4.0</v>
      </c>
    </row>
    <row r="4813">
      <c r="A4813" s="5">
        <v>454944.0</v>
      </c>
      <c r="B4813" s="4" t="s">
        <v>5435</v>
      </c>
      <c r="C4813" s="5">
        <v>2023.0</v>
      </c>
      <c r="D4813" s="5">
        <v>246.0</v>
      </c>
      <c r="E4813" s="5">
        <v>18.0</v>
      </c>
    </row>
    <row r="4814">
      <c r="A4814" s="5">
        <v>454953.0</v>
      </c>
      <c r="B4814" s="4" t="s">
        <v>1214</v>
      </c>
      <c r="C4814" s="5">
        <v>2023.0</v>
      </c>
      <c r="D4814" s="5">
        <v>62.0</v>
      </c>
      <c r="E4814" s="5">
        <v>3.0</v>
      </c>
    </row>
    <row r="4815">
      <c r="A4815" s="5">
        <v>454962.0</v>
      </c>
      <c r="B4815" s="4" t="s">
        <v>5436</v>
      </c>
      <c r="C4815" s="5">
        <v>2023.0</v>
      </c>
      <c r="D4815" s="5">
        <v>60.0</v>
      </c>
      <c r="E4815" s="5">
        <v>4.0</v>
      </c>
    </row>
    <row r="4816">
      <c r="A4816" s="5">
        <v>454971.0</v>
      </c>
      <c r="B4816" s="4" t="s">
        <v>5437</v>
      </c>
      <c r="C4816" s="5">
        <v>2023.0</v>
      </c>
      <c r="D4816" s="5">
        <v>206.0</v>
      </c>
      <c r="E4816" s="5">
        <v>9.0</v>
      </c>
    </row>
    <row r="4817">
      <c r="A4817" s="5">
        <v>454980.0</v>
      </c>
      <c r="B4817" s="4" t="s">
        <v>5438</v>
      </c>
      <c r="C4817" s="5">
        <v>2023.0</v>
      </c>
      <c r="D4817" s="5">
        <v>148.0</v>
      </c>
      <c r="E4817" s="5">
        <v>5.0</v>
      </c>
    </row>
    <row r="4818">
      <c r="A4818" s="5">
        <v>454999.0</v>
      </c>
      <c r="B4818" s="4" t="s">
        <v>5439</v>
      </c>
      <c r="C4818" s="5">
        <v>2023.0</v>
      </c>
      <c r="D4818" s="5">
        <v>137.0</v>
      </c>
      <c r="E4818" s="5">
        <v>4.0</v>
      </c>
    </row>
    <row r="4819">
      <c r="A4819" s="5">
        <v>455008.0</v>
      </c>
      <c r="B4819" s="4" t="s">
        <v>5440</v>
      </c>
      <c r="C4819" s="5">
        <v>2023.0</v>
      </c>
      <c r="D4819" s="5">
        <v>173.0</v>
      </c>
      <c r="E4819" s="5">
        <v>5.0</v>
      </c>
    </row>
    <row r="4820">
      <c r="A4820" s="5">
        <v>455026.0</v>
      </c>
      <c r="B4820" s="4" t="s">
        <v>5441</v>
      </c>
      <c r="C4820" s="5">
        <v>2023.0</v>
      </c>
      <c r="D4820" s="5">
        <v>74.0</v>
      </c>
      <c r="E4820" s="5">
        <v>7.0</v>
      </c>
    </row>
    <row r="4821">
      <c r="A4821" s="5">
        <v>455062.0</v>
      </c>
      <c r="B4821" s="4" t="s">
        <v>5442</v>
      </c>
      <c r="C4821" s="5">
        <v>2023.0</v>
      </c>
      <c r="D4821" s="5">
        <v>39.0</v>
      </c>
      <c r="E4821" s="5">
        <v>2.0</v>
      </c>
    </row>
    <row r="4822">
      <c r="A4822" s="5">
        <v>455071.0</v>
      </c>
      <c r="B4822" s="4" t="s">
        <v>5443</v>
      </c>
      <c r="C4822" s="5">
        <v>2023.0</v>
      </c>
      <c r="D4822" s="5">
        <v>121.0</v>
      </c>
      <c r="E4822" s="5">
        <v>3.0</v>
      </c>
    </row>
    <row r="4823">
      <c r="A4823" s="5">
        <v>455080.0</v>
      </c>
      <c r="B4823" s="4" t="s">
        <v>5444</v>
      </c>
      <c r="C4823" s="5">
        <v>2023.0</v>
      </c>
      <c r="D4823" s="5">
        <v>263.0</v>
      </c>
      <c r="E4823" s="5">
        <v>10.0</v>
      </c>
    </row>
    <row r="4824">
      <c r="A4824" s="5">
        <v>455099.0</v>
      </c>
      <c r="B4824" s="4" t="s">
        <v>5445</v>
      </c>
      <c r="C4824" s="5">
        <v>2023.0</v>
      </c>
      <c r="D4824" s="5">
        <v>120.0</v>
      </c>
      <c r="E4824" s="5">
        <v>6.0</v>
      </c>
    </row>
    <row r="4825">
      <c r="A4825" s="5">
        <v>455105.0</v>
      </c>
      <c r="B4825" s="4" t="s">
        <v>5446</v>
      </c>
      <c r="C4825" s="5">
        <v>2023.0</v>
      </c>
      <c r="D4825" s="5">
        <v>77.0</v>
      </c>
      <c r="E4825" s="5">
        <v>4.0</v>
      </c>
    </row>
    <row r="4826">
      <c r="A4826" s="5">
        <v>455114.0</v>
      </c>
      <c r="B4826" s="4" t="s">
        <v>5447</v>
      </c>
      <c r="C4826" s="5">
        <v>2023.0</v>
      </c>
      <c r="D4826" s="5">
        <v>10326.0</v>
      </c>
      <c r="E4826" s="5">
        <v>282.0</v>
      </c>
    </row>
    <row r="4827">
      <c r="A4827" s="5">
        <v>455141.0</v>
      </c>
      <c r="B4827" s="4" t="s">
        <v>5448</v>
      </c>
      <c r="C4827" s="5">
        <v>2023.0</v>
      </c>
      <c r="D4827" s="5">
        <v>171.0</v>
      </c>
      <c r="E4827" s="5">
        <v>17.0</v>
      </c>
    </row>
    <row r="4828">
      <c r="A4828" s="5">
        <v>455178.0</v>
      </c>
      <c r="B4828" s="4" t="s">
        <v>5449</v>
      </c>
      <c r="C4828" s="5">
        <v>2023.0</v>
      </c>
      <c r="D4828" s="5">
        <v>91.0</v>
      </c>
      <c r="E4828" s="5">
        <v>10.0</v>
      </c>
    </row>
    <row r="4829">
      <c r="A4829" s="5">
        <v>455187.0</v>
      </c>
      <c r="B4829" s="4" t="s">
        <v>5450</v>
      </c>
      <c r="C4829" s="5">
        <v>2023.0</v>
      </c>
      <c r="D4829" s="5">
        <v>293.0</v>
      </c>
      <c r="E4829" s="5">
        <v>9.0</v>
      </c>
    </row>
    <row r="4830">
      <c r="A4830" s="5">
        <v>455196.0</v>
      </c>
      <c r="B4830" s="4" t="s">
        <v>5451</v>
      </c>
      <c r="C4830" s="5">
        <v>2023.0</v>
      </c>
      <c r="D4830" s="5">
        <v>4089.0</v>
      </c>
      <c r="E4830" s="5">
        <v>186.0</v>
      </c>
    </row>
    <row r="4831">
      <c r="A4831" s="5">
        <v>455202.0</v>
      </c>
      <c r="B4831" s="4" t="s">
        <v>5452</v>
      </c>
      <c r="C4831" s="5">
        <v>2023.0</v>
      </c>
      <c r="D4831" s="5">
        <v>397.0</v>
      </c>
      <c r="E4831" s="5">
        <v>12.0</v>
      </c>
    </row>
    <row r="4832">
      <c r="A4832" s="5">
        <v>455211.0</v>
      </c>
      <c r="B4832" s="4" t="s">
        <v>5453</v>
      </c>
      <c r="C4832" s="5">
        <v>2023.0</v>
      </c>
      <c r="D4832" s="5">
        <v>309.0</v>
      </c>
      <c r="E4832" s="5">
        <v>22.0</v>
      </c>
    </row>
    <row r="4833">
      <c r="A4833" s="5">
        <v>455220.0</v>
      </c>
      <c r="B4833" s="4" t="s">
        <v>5454</v>
      </c>
      <c r="C4833" s="5">
        <v>2023.0</v>
      </c>
      <c r="D4833" s="5">
        <v>110.0</v>
      </c>
      <c r="E4833" s="5">
        <v>6.0</v>
      </c>
    </row>
    <row r="4834">
      <c r="A4834" s="5">
        <v>455257.0</v>
      </c>
      <c r="B4834" s="4" t="s">
        <v>5455</v>
      </c>
      <c r="C4834" s="5">
        <v>2023.0</v>
      </c>
      <c r="D4834" s="5">
        <v>461.0</v>
      </c>
      <c r="E4834" s="5">
        <v>18.0</v>
      </c>
    </row>
    <row r="4835">
      <c r="A4835" s="5">
        <v>455275.0</v>
      </c>
      <c r="B4835" s="4" t="s">
        <v>5456</v>
      </c>
      <c r="C4835" s="5">
        <v>2023.0</v>
      </c>
      <c r="D4835" s="5">
        <v>242.0</v>
      </c>
      <c r="E4835" s="5">
        <v>20.0</v>
      </c>
    </row>
    <row r="4836">
      <c r="A4836" s="5">
        <v>455284.0</v>
      </c>
      <c r="B4836" s="4" t="s">
        <v>5457</v>
      </c>
      <c r="C4836" s="5">
        <v>2023.0</v>
      </c>
      <c r="D4836" s="5">
        <v>241.0</v>
      </c>
      <c r="E4836" s="5">
        <v>9.0</v>
      </c>
    </row>
    <row r="4837">
      <c r="A4837" s="5">
        <v>455327.0</v>
      </c>
      <c r="B4837" s="4" t="s">
        <v>5458</v>
      </c>
      <c r="C4837" s="5">
        <v>2023.0</v>
      </c>
      <c r="D4837" s="5">
        <v>41.0</v>
      </c>
      <c r="E4837" s="5">
        <v>2.0</v>
      </c>
    </row>
    <row r="4838">
      <c r="A4838" s="5">
        <v>455336.0</v>
      </c>
      <c r="B4838" s="4" t="s">
        <v>5459</v>
      </c>
      <c r="C4838" s="5">
        <v>2023.0</v>
      </c>
      <c r="D4838" s="5">
        <v>200.0</v>
      </c>
      <c r="E4838" s="5">
        <v>11.0</v>
      </c>
    </row>
    <row r="4839">
      <c r="A4839" s="5">
        <v>455354.0</v>
      </c>
      <c r="B4839" s="4" t="s">
        <v>5460</v>
      </c>
      <c r="C4839" s="5">
        <v>2023.0</v>
      </c>
      <c r="D4839" s="5">
        <v>256.0</v>
      </c>
      <c r="E4839" s="5">
        <v>20.0</v>
      </c>
    </row>
    <row r="4840">
      <c r="A4840" s="5">
        <v>455381.0</v>
      </c>
      <c r="B4840" s="4" t="s">
        <v>5461</v>
      </c>
      <c r="C4840" s="5">
        <v>2023.0</v>
      </c>
      <c r="D4840" s="5">
        <v>174.0</v>
      </c>
      <c r="E4840" s="5">
        <v>6.0</v>
      </c>
    </row>
    <row r="4841">
      <c r="A4841" s="5">
        <v>455406.0</v>
      </c>
      <c r="B4841" s="4" t="s">
        <v>5462</v>
      </c>
      <c r="C4841" s="5">
        <v>2023.0</v>
      </c>
      <c r="D4841" s="5">
        <v>649.0</v>
      </c>
      <c r="E4841" s="5">
        <v>51.0</v>
      </c>
    </row>
    <row r="4842">
      <c r="A4842" s="5">
        <v>455433.0</v>
      </c>
      <c r="B4842" s="4" t="s">
        <v>5463</v>
      </c>
      <c r="C4842" s="5">
        <v>2023.0</v>
      </c>
      <c r="D4842" s="5">
        <v>524.0</v>
      </c>
      <c r="E4842" s="5">
        <v>22.0</v>
      </c>
    </row>
    <row r="4843">
      <c r="A4843" s="5">
        <v>455460.0</v>
      </c>
      <c r="B4843" s="4" t="s">
        <v>5464</v>
      </c>
      <c r="C4843" s="5">
        <v>2023.0</v>
      </c>
      <c r="D4843" s="5">
        <v>154.0</v>
      </c>
      <c r="E4843" s="5">
        <v>4.0</v>
      </c>
    </row>
    <row r="4844">
      <c r="A4844" s="5">
        <v>455479.0</v>
      </c>
      <c r="B4844" s="4" t="s">
        <v>5465</v>
      </c>
      <c r="C4844" s="5">
        <v>2023.0</v>
      </c>
      <c r="D4844" s="5">
        <v>657.0</v>
      </c>
      <c r="E4844" s="5">
        <v>36.0</v>
      </c>
    </row>
    <row r="4845">
      <c r="A4845" s="5">
        <v>455488.0</v>
      </c>
      <c r="B4845" s="4" t="s">
        <v>5466</v>
      </c>
      <c r="C4845" s="5">
        <v>2023.0</v>
      </c>
      <c r="D4845" s="5">
        <v>305.0</v>
      </c>
      <c r="E4845" s="5">
        <v>11.0</v>
      </c>
    </row>
    <row r="4846">
      <c r="A4846" s="5">
        <v>455512.0</v>
      </c>
      <c r="B4846" s="4" t="s">
        <v>699</v>
      </c>
      <c r="C4846" s="5">
        <v>2023.0</v>
      </c>
      <c r="D4846" s="5">
        <v>3664.0</v>
      </c>
      <c r="E4846" s="5">
        <v>67.0</v>
      </c>
    </row>
    <row r="4847">
      <c r="A4847" s="5">
        <v>455628.0</v>
      </c>
      <c r="B4847" s="4" t="s">
        <v>5467</v>
      </c>
      <c r="C4847" s="5">
        <v>2023.0</v>
      </c>
      <c r="D4847" s="5">
        <v>339.0</v>
      </c>
      <c r="E4847" s="5">
        <v>17.0</v>
      </c>
    </row>
    <row r="4848">
      <c r="A4848" s="5">
        <v>455664.0</v>
      </c>
      <c r="B4848" s="4" t="s">
        <v>5468</v>
      </c>
      <c r="C4848" s="5">
        <v>2023.0</v>
      </c>
      <c r="D4848" s="5">
        <v>3392.0</v>
      </c>
      <c r="E4848" s="5">
        <v>96.0</v>
      </c>
    </row>
    <row r="4849">
      <c r="A4849" s="5">
        <v>455707.0</v>
      </c>
      <c r="B4849" s="4" t="s">
        <v>5469</v>
      </c>
      <c r="C4849" s="5">
        <v>2023.0</v>
      </c>
      <c r="D4849" s="5">
        <v>51.0</v>
      </c>
      <c r="E4849" s="5">
        <v>4.0</v>
      </c>
    </row>
    <row r="4850">
      <c r="A4850" s="5">
        <v>455725.0</v>
      </c>
      <c r="B4850" s="4" t="s">
        <v>5470</v>
      </c>
      <c r="C4850" s="5">
        <v>2023.0</v>
      </c>
      <c r="D4850" s="5">
        <v>668.0</v>
      </c>
      <c r="E4850" s="5">
        <v>39.0</v>
      </c>
    </row>
    <row r="4851">
      <c r="A4851" s="5">
        <v>455734.0</v>
      </c>
      <c r="B4851" s="4" t="s">
        <v>5471</v>
      </c>
      <c r="C4851" s="5">
        <v>2023.0</v>
      </c>
      <c r="D4851" s="5">
        <v>114.0</v>
      </c>
      <c r="E4851" s="5">
        <v>15.0</v>
      </c>
    </row>
    <row r="4852">
      <c r="A4852" s="5">
        <v>455761.0</v>
      </c>
      <c r="B4852" s="4" t="s">
        <v>5472</v>
      </c>
      <c r="C4852" s="5">
        <v>2023.0</v>
      </c>
      <c r="D4852" s="5">
        <v>342.0</v>
      </c>
      <c r="E4852" s="5">
        <v>19.0</v>
      </c>
    </row>
    <row r="4853">
      <c r="A4853" s="5">
        <v>455770.0</v>
      </c>
      <c r="B4853" s="4" t="s">
        <v>5473</v>
      </c>
      <c r="C4853" s="5">
        <v>2023.0</v>
      </c>
      <c r="D4853" s="5">
        <v>147.0</v>
      </c>
      <c r="E4853" s="5">
        <v>12.0</v>
      </c>
    </row>
    <row r="4854">
      <c r="A4854" s="5">
        <v>455798.0</v>
      </c>
      <c r="B4854" s="4" t="s">
        <v>5474</v>
      </c>
      <c r="C4854" s="5">
        <v>2023.0</v>
      </c>
      <c r="D4854" s="5">
        <v>140.0</v>
      </c>
      <c r="E4854" s="5">
        <v>8.0</v>
      </c>
    </row>
    <row r="4855">
      <c r="A4855" s="5">
        <v>455804.0</v>
      </c>
      <c r="B4855" s="4" t="s">
        <v>5475</v>
      </c>
      <c r="C4855" s="5">
        <v>2023.0</v>
      </c>
      <c r="D4855" s="5">
        <v>119.0</v>
      </c>
      <c r="E4855" s="5">
        <v>9.0</v>
      </c>
    </row>
    <row r="4856">
      <c r="A4856" s="5">
        <v>455813.0</v>
      </c>
      <c r="B4856" s="4" t="s">
        <v>5476</v>
      </c>
      <c r="C4856" s="5">
        <v>2023.0</v>
      </c>
      <c r="D4856" s="5">
        <v>63.0</v>
      </c>
      <c r="E4856" s="5">
        <v>9.0</v>
      </c>
    </row>
    <row r="4857">
      <c r="A4857" s="5">
        <v>455831.0</v>
      </c>
      <c r="B4857" s="4" t="s">
        <v>5477</v>
      </c>
      <c r="C4857" s="5">
        <v>2023.0</v>
      </c>
      <c r="D4857" s="5">
        <v>261.0</v>
      </c>
      <c r="E4857" s="5">
        <v>8.0</v>
      </c>
    </row>
    <row r="4858">
      <c r="A4858" s="5">
        <v>455859.0</v>
      </c>
      <c r="B4858" s="4" t="s">
        <v>5478</v>
      </c>
      <c r="C4858" s="5">
        <v>2023.0</v>
      </c>
      <c r="D4858" s="5">
        <v>276.0</v>
      </c>
      <c r="E4858" s="5">
        <v>13.0</v>
      </c>
    </row>
    <row r="4859">
      <c r="A4859" s="5">
        <v>455868.0</v>
      </c>
      <c r="B4859" s="4" t="s">
        <v>5479</v>
      </c>
      <c r="C4859" s="5">
        <v>2023.0</v>
      </c>
      <c r="D4859" s="5">
        <v>366.0</v>
      </c>
      <c r="E4859" s="5">
        <v>15.0</v>
      </c>
    </row>
    <row r="4860">
      <c r="A4860" s="5">
        <v>455877.0</v>
      </c>
      <c r="B4860" s="4" t="s">
        <v>5480</v>
      </c>
      <c r="C4860" s="5">
        <v>2023.0</v>
      </c>
      <c r="D4860" s="5">
        <v>99.0</v>
      </c>
      <c r="E4860" s="5">
        <v>6.0</v>
      </c>
    </row>
    <row r="4861">
      <c r="A4861" s="5">
        <v>455886.0</v>
      </c>
      <c r="B4861" s="4" t="s">
        <v>5481</v>
      </c>
      <c r="C4861" s="5">
        <v>2023.0</v>
      </c>
      <c r="D4861" s="5">
        <v>193.0</v>
      </c>
      <c r="E4861" s="5">
        <v>7.0</v>
      </c>
    </row>
    <row r="4862">
      <c r="A4862" s="5">
        <v>455895.0</v>
      </c>
      <c r="B4862" s="4" t="s">
        <v>5482</v>
      </c>
      <c r="C4862" s="5">
        <v>2023.0</v>
      </c>
      <c r="D4862" s="5">
        <v>438.0</v>
      </c>
      <c r="E4862" s="5">
        <v>12.0</v>
      </c>
    </row>
    <row r="4863">
      <c r="A4863" s="5">
        <v>455901.0</v>
      </c>
      <c r="B4863" s="4" t="s">
        <v>5483</v>
      </c>
      <c r="C4863" s="5">
        <v>2023.0</v>
      </c>
      <c r="D4863" s="5">
        <v>167.0</v>
      </c>
      <c r="E4863" s="5">
        <v>7.0</v>
      </c>
    </row>
    <row r="4864">
      <c r="A4864" s="5">
        <v>455910.0</v>
      </c>
      <c r="B4864" s="4" t="s">
        <v>5484</v>
      </c>
      <c r="C4864" s="5">
        <v>2023.0</v>
      </c>
      <c r="D4864" s="5">
        <v>57.0</v>
      </c>
      <c r="E4864" s="5">
        <v>7.0</v>
      </c>
    </row>
    <row r="4865">
      <c r="A4865" s="5">
        <v>455929.0</v>
      </c>
      <c r="B4865" s="4" t="s">
        <v>5485</v>
      </c>
      <c r="C4865" s="5">
        <v>2023.0</v>
      </c>
      <c r="D4865" s="5">
        <v>57.0</v>
      </c>
      <c r="E4865" s="5">
        <v>5.0</v>
      </c>
    </row>
    <row r="4866">
      <c r="A4866" s="5">
        <v>455965.0</v>
      </c>
      <c r="B4866" s="4" t="s">
        <v>5486</v>
      </c>
      <c r="C4866" s="5">
        <v>2023.0</v>
      </c>
      <c r="D4866" s="5">
        <v>113.0</v>
      </c>
      <c r="E4866" s="5">
        <v>6.0</v>
      </c>
    </row>
    <row r="4867">
      <c r="A4867" s="5">
        <v>455974.0</v>
      </c>
      <c r="B4867" s="4" t="s">
        <v>5487</v>
      </c>
      <c r="C4867" s="5">
        <v>2023.0</v>
      </c>
      <c r="D4867" s="5">
        <v>276.0</v>
      </c>
      <c r="E4867" s="5">
        <v>12.0</v>
      </c>
    </row>
    <row r="4868">
      <c r="A4868" s="5">
        <v>455983.0</v>
      </c>
      <c r="B4868" s="4" t="s">
        <v>1316</v>
      </c>
      <c r="C4868" s="5">
        <v>2023.0</v>
      </c>
      <c r="D4868" s="5">
        <v>239.0</v>
      </c>
      <c r="E4868" s="5">
        <v>14.0</v>
      </c>
    </row>
    <row r="4869">
      <c r="A4869" s="5">
        <v>455992.0</v>
      </c>
      <c r="B4869" s="4" t="s">
        <v>798</v>
      </c>
      <c r="C4869" s="5">
        <v>2023.0</v>
      </c>
      <c r="D4869" s="5">
        <v>223.0</v>
      </c>
      <c r="E4869" s="5">
        <v>33.0</v>
      </c>
    </row>
    <row r="4870">
      <c r="A4870" s="5">
        <v>456001.0</v>
      </c>
      <c r="B4870" s="4" t="s">
        <v>5488</v>
      </c>
      <c r="C4870" s="5">
        <v>2023.0</v>
      </c>
      <c r="D4870" s="5">
        <v>97.0</v>
      </c>
      <c r="E4870" s="5">
        <v>7.0</v>
      </c>
    </row>
    <row r="4871">
      <c r="A4871" s="5">
        <v>456029.0</v>
      </c>
      <c r="B4871" s="4" t="s">
        <v>5489</v>
      </c>
      <c r="C4871" s="5">
        <v>2023.0</v>
      </c>
      <c r="D4871" s="5">
        <v>189.0</v>
      </c>
      <c r="E4871" s="5">
        <v>6.0</v>
      </c>
    </row>
    <row r="4872">
      <c r="A4872" s="5">
        <v>456038.0</v>
      </c>
      <c r="B4872" s="4" t="s">
        <v>5490</v>
      </c>
      <c r="C4872" s="5">
        <v>2023.0</v>
      </c>
      <c r="D4872" s="5">
        <v>373.0</v>
      </c>
      <c r="E4872" s="5">
        <v>15.0</v>
      </c>
    </row>
    <row r="4873">
      <c r="A4873" s="5">
        <v>456065.0</v>
      </c>
      <c r="B4873" s="4" t="s">
        <v>5491</v>
      </c>
      <c r="C4873" s="5">
        <v>2023.0</v>
      </c>
      <c r="D4873" s="5">
        <v>142.0</v>
      </c>
      <c r="E4873" s="5">
        <v>12.0</v>
      </c>
    </row>
    <row r="4874">
      <c r="A4874" s="5">
        <v>456074.0</v>
      </c>
      <c r="B4874" s="4" t="s">
        <v>5492</v>
      </c>
      <c r="C4874" s="5">
        <v>2023.0</v>
      </c>
      <c r="D4874" s="5">
        <v>166.0</v>
      </c>
      <c r="E4874" s="5">
        <v>9.0</v>
      </c>
    </row>
    <row r="4875">
      <c r="A4875" s="5">
        <v>456135.0</v>
      </c>
      <c r="B4875" s="4" t="s">
        <v>5493</v>
      </c>
      <c r="C4875" s="5">
        <v>2023.0</v>
      </c>
      <c r="D4875" s="5">
        <v>80.0</v>
      </c>
      <c r="E4875" s="5">
        <v>5.0</v>
      </c>
    </row>
    <row r="4876">
      <c r="A4876" s="5">
        <v>456153.0</v>
      </c>
      <c r="B4876" s="4" t="s">
        <v>5494</v>
      </c>
      <c r="C4876" s="5">
        <v>2023.0</v>
      </c>
      <c r="D4876" s="5">
        <v>96.0</v>
      </c>
      <c r="E4876" s="5">
        <v>5.0</v>
      </c>
    </row>
    <row r="4877">
      <c r="A4877" s="5">
        <v>456171.0</v>
      </c>
      <c r="B4877" s="4" t="s">
        <v>5495</v>
      </c>
      <c r="C4877" s="5">
        <v>2023.0</v>
      </c>
      <c r="D4877" s="4"/>
      <c r="E4877" s="4"/>
    </row>
    <row r="4878">
      <c r="A4878" s="5">
        <v>456205.0</v>
      </c>
      <c r="B4878" s="4" t="s">
        <v>5496</v>
      </c>
      <c r="C4878" s="5">
        <v>2023.0</v>
      </c>
      <c r="D4878" s="5">
        <v>214.0</v>
      </c>
      <c r="E4878" s="5">
        <v>11.0</v>
      </c>
    </row>
    <row r="4879">
      <c r="A4879" s="5">
        <v>456214.0</v>
      </c>
      <c r="B4879" s="4" t="s">
        <v>5497</v>
      </c>
      <c r="C4879" s="5">
        <v>2023.0</v>
      </c>
      <c r="D4879" s="5">
        <v>443.0</v>
      </c>
      <c r="E4879" s="5">
        <v>16.0</v>
      </c>
    </row>
    <row r="4880">
      <c r="A4880" s="5">
        <v>456287.0</v>
      </c>
      <c r="B4880" s="4" t="s">
        <v>5498</v>
      </c>
      <c r="C4880" s="5">
        <v>2023.0</v>
      </c>
      <c r="D4880" s="5">
        <v>116.0</v>
      </c>
      <c r="E4880" s="5">
        <v>7.0</v>
      </c>
    </row>
    <row r="4881">
      <c r="A4881" s="5">
        <v>456454.0</v>
      </c>
      <c r="B4881" s="4" t="s">
        <v>5499</v>
      </c>
      <c r="C4881" s="5">
        <v>2023.0</v>
      </c>
      <c r="D4881" s="5">
        <v>371.0</v>
      </c>
      <c r="E4881" s="5">
        <v>21.0</v>
      </c>
    </row>
    <row r="4882">
      <c r="A4882" s="5">
        <v>456481.0</v>
      </c>
      <c r="B4882" s="4" t="s">
        <v>5500</v>
      </c>
      <c r="C4882" s="5">
        <v>2023.0</v>
      </c>
      <c r="D4882" s="5">
        <v>44.0</v>
      </c>
      <c r="E4882" s="5">
        <v>7.0</v>
      </c>
    </row>
    <row r="4883">
      <c r="A4883" s="5">
        <v>456490.0</v>
      </c>
      <c r="B4883" s="4" t="s">
        <v>5501</v>
      </c>
      <c r="C4883" s="5">
        <v>2023.0</v>
      </c>
      <c r="D4883" s="5">
        <v>119.0</v>
      </c>
      <c r="E4883" s="5">
        <v>12.0</v>
      </c>
    </row>
    <row r="4884">
      <c r="A4884" s="5">
        <v>456506.0</v>
      </c>
      <c r="B4884" s="4" t="s">
        <v>5502</v>
      </c>
      <c r="C4884" s="5">
        <v>2023.0</v>
      </c>
      <c r="D4884" s="5">
        <v>124.0</v>
      </c>
      <c r="E4884" s="5">
        <v>4.0</v>
      </c>
    </row>
    <row r="4885">
      <c r="A4885" s="5">
        <v>456515.0</v>
      </c>
      <c r="B4885" s="4" t="s">
        <v>5503</v>
      </c>
      <c r="C4885" s="5">
        <v>2023.0</v>
      </c>
      <c r="D4885" s="5">
        <v>46.0</v>
      </c>
      <c r="E4885" s="5">
        <v>2.0</v>
      </c>
    </row>
    <row r="4886">
      <c r="A4886" s="5">
        <v>456542.0</v>
      </c>
      <c r="B4886" s="4" t="s">
        <v>5504</v>
      </c>
      <c r="C4886" s="5">
        <v>2023.0</v>
      </c>
      <c r="D4886" s="5">
        <v>649.0</v>
      </c>
      <c r="E4886" s="5">
        <v>48.0</v>
      </c>
    </row>
    <row r="4887">
      <c r="A4887" s="5">
        <v>456551.0</v>
      </c>
      <c r="B4887" s="4" t="s">
        <v>5505</v>
      </c>
      <c r="C4887" s="5">
        <v>2023.0</v>
      </c>
      <c r="D4887" s="5">
        <v>74.0</v>
      </c>
      <c r="E4887" s="5">
        <v>5.0</v>
      </c>
    </row>
    <row r="4888">
      <c r="A4888" s="5">
        <v>456579.0</v>
      </c>
      <c r="B4888" s="4" t="s">
        <v>5506</v>
      </c>
      <c r="C4888" s="5">
        <v>2023.0</v>
      </c>
      <c r="D4888" s="5">
        <v>277.0</v>
      </c>
      <c r="E4888" s="5">
        <v>19.0</v>
      </c>
    </row>
    <row r="4889">
      <c r="A4889" s="5">
        <v>456588.0</v>
      </c>
      <c r="B4889" s="4" t="s">
        <v>5507</v>
      </c>
      <c r="C4889" s="5">
        <v>2023.0</v>
      </c>
      <c r="D4889" s="5">
        <v>34.0</v>
      </c>
      <c r="E4889" s="5">
        <v>2.0</v>
      </c>
    </row>
    <row r="4890">
      <c r="A4890" s="5">
        <v>456597.0</v>
      </c>
      <c r="B4890" s="4" t="s">
        <v>5508</v>
      </c>
      <c r="C4890" s="5">
        <v>2023.0</v>
      </c>
      <c r="D4890" s="5">
        <v>259.0</v>
      </c>
      <c r="E4890" s="5">
        <v>8.0</v>
      </c>
    </row>
    <row r="4891">
      <c r="A4891" s="5">
        <v>456621.0</v>
      </c>
      <c r="B4891" s="4" t="s">
        <v>5509</v>
      </c>
      <c r="C4891" s="5">
        <v>2023.0</v>
      </c>
      <c r="D4891" s="5">
        <v>395.0</v>
      </c>
      <c r="E4891" s="5">
        <v>3.0</v>
      </c>
    </row>
    <row r="4892">
      <c r="A4892" s="5">
        <v>456825.0</v>
      </c>
      <c r="B4892" s="4" t="s">
        <v>5510</v>
      </c>
      <c r="C4892" s="5">
        <v>2023.0</v>
      </c>
      <c r="D4892" s="5">
        <v>224.0</v>
      </c>
      <c r="E4892" s="5">
        <v>10.0</v>
      </c>
    </row>
    <row r="4893">
      <c r="A4893" s="5">
        <v>456852.0</v>
      </c>
      <c r="B4893" s="4" t="s">
        <v>5511</v>
      </c>
      <c r="C4893" s="5">
        <v>2023.0</v>
      </c>
      <c r="D4893" s="5">
        <v>437.0</v>
      </c>
      <c r="E4893" s="5">
        <v>16.0</v>
      </c>
    </row>
    <row r="4894">
      <c r="A4894" s="5">
        <v>456922.0</v>
      </c>
      <c r="B4894" s="4" t="s">
        <v>5512</v>
      </c>
      <c r="C4894" s="5">
        <v>2023.0</v>
      </c>
      <c r="D4894" s="5">
        <v>176.0</v>
      </c>
      <c r="E4894" s="5">
        <v>17.0</v>
      </c>
    </row>
    <row r="4895">
      <c r="A4895" s="5">
        <v>456931.0</v>
      </c>
      <c r="B4895" s="4" t="s">
        <v>5513</v>
      </c>
      <c r="C4895" s="5">
        <v>2023.0</v>
      </c>
      <c r="D4895" s="5">
        <v>392.0</v>
      </c>
      <c r="E4895" s="5">
        <v>35.0</v>
      </c>
    </row>
    <row r="4896">
      <c r="A4896" s="5">
        <v>456959.0</v>
      </c>
      <c r="B4896" s="4" t="s">
        <v>5514</v>
      </c>
      <c r="C4896" s="5">
        <v>2023.0</v>
      </c>
      <c r="D4896" s="5">
        <v>588.0</v>
      </c>
      <c r="E4896" s="5">
        <v>42.0</v>
      </c>
    </row>
    <row r="4897">
      <c r="A4897" s="5">
        <v>456968.0</v>
      </c>
      <c r="B4897" s="4" t="s">
        <v>5515</v>
      </c>
      <c r="C4897" s="5">
        <v>2023.0</v>
      </c>
      <c r="D4897" s="5">
        <v>1112.0</v>
      </c>
      <c r="E4897" s="5">
        <v>39.0</v>
      </c>
    </row>
    <row r="4898">
      <c r="A4898" s="5">
        <v>456977.0</v>
      </c>
      <c r="B4898" s="4" t="s">
        <v>5516</v>
      </c>
      <c r="C4898" s="5">
        <v>2023.0</v>
      </c>
      <c r="D4898" s="5">
        <v>262.0</v>
      </c>
      <c r="E4898" s="5">
        <v>9.0</v>
      </c>
    </row>
    <row r="4899">
      <c r="A4899" s="5">
        <v>457031.0</v>
      </c>
      <c r="B4899" s="4" t="s">
        <v>1861</v>
      </c>
      <c r="C4899" s="5">
        <v>2023.0</v>
      </c>
      <c r="D4899" s="5">
        <v>84.0</v>
      </c>
      <c r="E4899" s="5">
        <v>5.0</v>
      </c>
    </row>
    <row r="4900">
      <c r="A4900" s="5">
        <v>457077.0</v>
      </c>
      <c r="B4900" s="4" t="s">
        <v>5517</v>
      </c>
      <c r="C4900" s="5">
        <v>2023.0</v>
      </c>
      <c r="D4900" s="5">
        <v>514.0</v>
      </c>
      <c r="E4900" s="5">
        <v>20.0</v>
      </c>
    </row>
    <row r="4901">
      <c r="A4901" s="5">
        <v>457086.0</v>
      </c>
      <c r="B4901" s="4" t="s">
        <v>5518</v>
      </c>
      <c r="C4901" s="5">
        <v>2023.0</v>
      </c>
      <c r="D4901" s="5">
        <v>178.0</v>
      </c>
      <c r="E4901" s="5">
        <v>13.0</v>
      </c>
    </row>
    <row r="4902">
      <c r="A4902" s="5">
        <v>457101.0</v>
      </c>
      <c r="B4902" s="4" t="s">
        <v>5519</v>
      </c>
      <c r="C4902" s="5">
        <v>2023.0</v>
      </c>
      <c r="D4902" s="5">
        <v>359.0</v>
      </c>
      <c r="E4902" s="5">
        <v>25.0</v>
      </c>
    </row>
    <row r="4903">
      <c r="A4903" s="5">
        <v>457110.0</v>
      </c>
      <c r="B4903" s="4" t="s">
        <v>5520</v>
      </c>
      <c r="C4903" s="5">
        <v>2023.0</v>
      </c>
      <c r="D4903" s="5">
        <v>500.0</v>
      </c>
      <c r="E4903" s="5">
        <v>26.0</v>
      </c>
    </row>
    <row r="4904">
      <c r="A4904" s="5">
        <v>457129.0</v>
      </c>
      <c r="B4904" s="4" t="s">
        <v>5521</v>
      </c>
      <c r="C4904" s="5">
        <v>2023.0</v>
      </c>
      <c r="D4904" s="5">
        <v>839.0</v>
      </c>
      <c r="E4904" s="5">
        <v>36.0</v>
      </c>
    </row>
    <row r="4905">
      <c r="A4905" s="5">
        <v>457192.0</v>
      </c>
      <c r="B4905" s="4" t="s">
        <v>5522</v>
      </c>
      <c r="C4905" s="5">
        <v>2023.0</v>
      </c>
      <c r="D4905" s="5">
        <v>51.0</v>
      </c>
      <c r="E4905" s="5">
        <v>3.0</v>
      </c>
    </row>
    <row r="4906">
      <c r="A4906" s="5">
        <v>457208.0</v>
      </c>
      <c r="B4906" s="4" t="s">
        <v>5523</v>
      </c>
      <c r="C4906" s="5">
        <v>2023.0</v>
      </c>
      <c r="D4906" s="5">
        <v>78.0</v>
      </c>
      <c r="E4906" s="5">
        <v>1.0</v>
      </c>
    </row>
    <row r="4907">
      <c r="A4907" s="5">
        <v>457226.0</v>
      </c>
      <c r="B4907" s="4" t="s">
        <v>5524</v>
      </c>
      <c r="C4907" s="5">
        <v>2023.0</v>
      </c>
      <c r="D4907" s="5">
        <v>66.0</v>
      </c>
      <c r="E4907" s="5">
        <v>7.0</v>
      </c>
    </row>
    <row r="4908">
      <c r="A4908" s="5">
        <v>457253.0</v>
      </c>
      <c r="B4908" s="4" t="s">
        <v>5525</v>
      </c>
      <c r="C4908" s="5">
        <v>2023.0</v>
      </c>
      <c r="D4908" s="5">
        <v>102.0</v>
      </c>
      <c r="E4908" s="5">
        <v>3.0</v>
      </c>
    </row>
    <row r="4909">
      <c r="A4909" s="5">
        <v>457271.0</v>
      </c>
      <c r="B4909" s="4" t="s">
        <v>5526</v>
      </c>
      <c r="C4909" s="5">
        <v>2023.0</v>
      </c>
      <c r="D4909" s="5">
        <v>40.0</v>
      </c>
      <c r="E4909" s="5">
        <v>3.0</v>
      </c>
    </row>
    <row r="4910">
      <c r="A4910" s="5">
        <v>457299.0</v>
      </c>
      <c r="B4910" s="4" t="s">
        <v>5527</v>
      </c>
      <c r="C4910" s="5">
        <v>2023.0</v>
      </c>
      <c r="D4910" s="5">
        <v>493.0</v>
      </c>
      <c r="E4910" s="5">
        <v>23.0</v>
      </c>
    </row>
    <row r="4911">
      <c r="A4911" s="5">
        <v>457314.0</v>
      </c>
      <c r="B4911" s="4" t="s">
        <v>5528</v>
      </c>
      <c r="C4911" s="5">
        <v>2023.0</v>
      </c>
      <c r="D4911" s="5">
        <v>132.0</v>
      </c>
      <c r="E4911" s="5">
        <v>0.0</v>
      </c>
    </row>
    <row r="4912">
      <c r="A4912" s="5">
        <v>457323.0</v>
      </c>
      <c r="B4912" s="4" t="s">
        <v>5529</v>
      </c>
      <c r="C4912" s="5">
        <v>2023.0</v>
      </c>
      <c r="D4912" s="5">
        <v>275.0</v>
      </c>
      <c r="E4912" s="5">
        <v>18.0</v>
      </c>
    </row>
    <row r="4913">
      <c r="A4913" s="5">
        <v>457332.0</v>
      </c>
      <c r="B4913" s="4" t="s">
        <v>5530</v>
      </c>
      <c r="C4913" s="5">
        <v>2023.0</v>
      </c>
      <c r="D4913" s="5">
        <v>63.0</v>
      </c>
      <c r="E4913" s="5">
        <v>7.0</v>
      </c>
    </row>
    <row r="4914">
      <c r="A4914" s="5">
        <v>457341.0</v>
      </c>
      <c r="B4914" s="4" t="s">
        <v>5531</v>
      </c>
      <c r="C4914" s="5">
        <v>2023.0</v>
      </c>
      <c r="D4914" s="5">
        <v>184.0</v>
      </c>
      <c r="E4914" s="5">
        <v>15.0</v>
      </c>
    </row>
    <row r="4915">
      <c r="A4915" s="5">
        <v>457350.0</v>
      </c>
      <c r="B4915" s="4" t="s">
        <v>5532</v>
      </c>
      <c r="C4915" s="5">
        <v>2023.0</v>
      </c>
      <c r="D4915" s="5">
        <v>73.0</v>
      </c>
      <c r="E4915" s="5">
        <v>4.0</v>
      </c>
    </row>
    <row r="4916">
      <c r="A4916" s="5">
        <v>457378.0</v>
      </c>
      <c r="B4916" s="4" t="s">
        <v>5533</v>
      </c>
      <c r="C4916" s="5">
        <v>2023.0</v>
      </c>
      <c r="D4916" s="5">
        <v>170.0</v>
      </c>
      <c r="E4916" s="5">
        <v>19.0</v>
      </c>
    </row>
    <row r="4917">
      <c r="A4917" s="5">
        <v>457387.0</v>
      </c>
      <c r="B4917" s="4" t="s">
        <v>5534</v>
      </c>
      <c r="C4917" s="5">
        <v>2023.0</v>
      </c>
      <c r="D4917" s="5">
        <v>517.0</v>
      </c>
      <c r="E4917" s="5">
        <v>36.0</v>
      </c>
    </row>
    <row r="4918">
      <c r="A4918" s="5">
        <v>457396.0</v>
      </c>
      <c r="B4918" s="4" t="s">
        <v>5535</v>
      </c>
      <c r="C4918" s="5">
        <v>2023.0</v>
      </c>
      <c r="D4918" s="5">
        <v>96.0</v>
      </c>
      <c r="E4918" s="5">
        <v>7.0</v>
      </c>
    </row>
    <row r="4919">
      <c r="A4919" s="5">
        <v>457402.0</v>
      </c>
      <c r="B4919" s="4" t="s">
        <v>5536</v>
      </c>
      <c r="C4919" s="5">
        <v>2023.0</v>
      </c>
      <c r="D4919" s="5">
        <v>280.0</v>
      </c>
      <c r="E4919" s="5">
        <v>9.0</v>
      </c>
    </row>
    <row r="4920">
      <c r="A4920" s="5">
        <v>457411.0</v>
      </c>
      <c r="B4920" s="4" t="s">
        <v>5537</v>
      </c>
      <c r="C4920" s="5">
        <v>2023.0</v>
      </c>
      <c r="D4920" s="5">
        <v>297.0</v>
      </c>
      <c r="E4920" s="5">
        <v>15.0</v>
      </c>
    </row>
    <row r="4921">
      <c r="A4921" s="5">
        <v>457420.0</v>
      </c>
      <c r="B4921" s="4" t="s">
        <v>5538</v>
      </c>
      <c r="C4921" s="5">
        <v>2023.0</v>
      </c>
      <c r="D4921" s="5">
        <v>222.0</v>
      </c>
      <c r="E4921" s="5">
        <v>15.0</v>
      </c>
    </row>
    <row r="4922">
      <c r="A4922" s="5">
        <v>457439.0</v>
      </c>
      <c r="B4922" s="4" t="s">
        <v>5539</v>
      </c>
      <c r="C4922" s="5">
        <v>2023.0</v>
      </c>
      <c r="D4922" s="5">
        <v>146.0</v>
      </c>
      <c r="E4922" s="5">
        <v>6.0</v>
      </c>
    </row>
    <row r="4923">
      <c r="A4923" s="5">
        <v>457448.0</v>
      </c>
      <c r="B4923" s="4" t="s">
        <v>5540</v>
      </c>
      <c r="C4923" s="5">
        <v>2023.0</v>
      </c>
      <c r="D4923" s="5">
        <v>62.0</v>
      </c>
      <c r="E4923" s="5">
        <v>4.0</v>
      </c>
    </row>
    <row r="4924">
      <c r="A4924" s="5">
        <v>457466.0</v>
      </c>
      <c r="B4924" s="4" t="s">
        <v>5541</v>
      </c>
      <c r="C4924" s="5">
        <v>2023.0</v>
      </c>
      <c r="D4924" s="5">
        <v>26.0</v>
      </c>
      <c r="E4924" s="5">
        <v>3.0</v>
      </c>
    </row>
    <row r="4925">
      <c r="A4925" s="5">
        <v>457475.0</v>
      </c>
      <c r="B4925" s="4" t="s">
        <v>5542</v>
      </c>
      <c r="C4925" s="5">
        <v>2023.0</v>
      </c>
      <c r="D4925" s="5">
        <v>120.0</v>
      </c>
      <c r="E4925" s="5">
        <v>7.0</v>
      </c>
    </row>
    <row r="4926">
      <c r="A4926" s="5">
        <v>457484.0</v>
      </c>
      <c r="B4926" s="4" t="s">
        <v>5543</v>
      </c>
      <c r="C4926" s="5">
        <v>2023.0</v>
      </c>
      <c r="D4926" s="5">
        <v>169.0</v>
      </c>
      <c r="E4926" s="5">
        <v>10.0</v>
      </c>
    </row>
    <row r="4927">
      <c r="A4927" s="5">
        <v>457493.0</v>
      </c>
      <c r="B4927" s="4" t="s">
        <v>5544</v>
      </c>
      <c r="C4927" s="5">
        <v>2023.0</v>
      </c>
      <c r="D4927" s="5">
        <v>62.0</v>
      </c>
      <c r="E4927" s="5">
        <v>5.0</v>
      </c>
    </row>
    <row r="4928">
      <c r="A4928" s="5">
        <v>457527.0</v>
      </c>
      <c r="B4928" s="4" t="s">
        <v>5545</v>
      </c>
      <c r="C4928" s="5">
        <v>2023.0</v>
      </c>
      <c r="D4928" s="5">
        <v>195.0</v>
      </c>
      <c r="E4928" s="5">
        <v>14.0</v>
      </c>
    </row>
    <row r="4929">
      <c r="A4929" s="5">
        <v>457536.0</v>
      </c>
      <c r="B4929" s="4" t="s">
        <v>5546</v>
      </c>
      <c r="C4929" s="5">
        <v>2023.0</v>
      </c>
      <c r="D4929" s="5">
        <v>824.0</v>
      </c>
      <c r="E4929" s="5">
        <v>36.0</v>
      </c>
    </row>
    <row r="4930">
      <c r="A4930" s="5">
        <v>457545.0</v>
      </c>
      <c r="B4930" s="4" t="s">
        <v>5547</v>
      </c>
      <c r="C4930" s="5">
        <v>2023.0</v>
      </c>
      <c r="D4930" s="5">
        <v>79.0</v>
      </c>
      <c r="E4930" s="5">
        <v>5.0</v>
      </c>
    </row>
    <row r="4931">
      <c r="A4931" s="5">
        <v>457554.0</v>
      </c>
      <c r="B4931" s="4" t="s">
        <v>5548</v>
      </c>
      <c r="C4931" s="5">
        <v>2023.0</v>
      </c>
      <c r="D4931" s="4"/>
      <c r="E4931" s="4"/>
    </row>
    <row r="4932">
      <c r="A4932" s="5">
        <v>457563.0</v>
      </c>
      <c r="B4932" s="4" t="s">
        <v>5549</v>
      </c>
      <c r="C4932" s="5">
        <v>2023.0</v>
      </c>
      <c r="D4932" s="5">
        <v>266.0</v>
      </c>
      <c r="E4932" s="5">
        <v>16.0</v>
      </c>
    </row>
    <row r="4933">
      <c r="A4933" s="5">
        <v>457572.0</v>
      </c>
      <c r="B4933" s="4" t="s">
        <v>5538</v>
      </c>
      <c r="C4933" s="5">
        <v>2023.0</v>
      </c>
      <c r="D4933" s="5">
        <v>127.0</v>
      </c>
      <c r="E4933" s="5">
        <v>10.0</v>
      </c>
    </row>
    <row r="4934">
      <c r="A4934" s="5">
        <v>457581.0</v>
      </c>
      <c r="B4934" s="4" t="s">
        <v>5550</v>
      </c>
      <c r="C4934" s="5">
        <v>2023.0</v>
      </c>
      <c r="D4934" s="5">
        <v>178.0</v>
      </c>
      <c r="E4934" s="5">
        <v>12.0</v>
      </c>
    </row>
    <row r="4935">
      <c r="A4935" s="5">
        <v>457606.0</v>
      </c>
      <c r="B4935" s="4" t="s">
        <v>4998</v>
      </c>
      <c r="C4935" s="5">
        <v>2023.0</v>
      </c>
      <c r="D4935" s="5">
        <v>84.0</v>
      </c>
      <c r="E4935" s="5">
        <v>4.0</v>
      </c>
    </row>
    <row r="4936">
      <c r="A4936" s="5">
        <v>457615.0</v>
      </c>
      <c r="B4936" s="4" t="s">
        <v>5551</v>
      </c>
      <c r="C4936" s="5">
        <v>2023.0</v>
      </c>
      <c r="D4936" s="5">
        <v>40.0</v>
      </c>
      <c r="E4936" s="5">
        <v>5.0</v>
      </c>
    </row>
    <row r="4937">
      <c r="A4937" s="5">
        <v>457624.0</v>
      </c>
      <c r="B4937" s="4" t="s">
        <v>5552</v>
      </c>
      <c r="C4937" s="5">
        <v>2023.0</v>
      </c>
      <c r="D4937" s="5">
        <v>39.0</v>
      </c>
      <c r="E4937" s="5">
        <v>4.0</v>
      </c>
    </row>
    <row r="4938">
      <c r="A4938" s="5">
        <v>457633.0</v>
      </c>
      <c r="B4938" s="4" t="s">
        <v>5553</v>
      </c>
      <c r="C4938" s="5">
        <v>2023.0</v>
      </c>
      <c r="D4938" s="5">
        <v>273.0</v>
      </c>
      <c r="E4938" s="5">
        <v>9.0</v>
      </c>
    </row>
    <row r="4939">
      <c r="A4939" s="5">
        <v>457642.0</v>
      </c>
      <c r="B4939" s="4" t="s">
        <v>5554</v>
      </c>
      <c r="C4939" s="5">
        <v>2023.0</v>
      </c>
      <c r="D4939" s="5">
        <v>45.0</v>
      </c>
      <c r="E4939" s="5">
        <v>2.0</v>
      </c>
    </row>
    <row r="4940">
      <c r="A4940" s="5">
        <v>457679.0</v>
      </c>
      <c r="B4940" s="4" t="s">
        <v>5555</v>
      </c>
      <c r="C4940" s="5">
        <v>2023.0</v>
      </c>
      <c r="D4940" s="5">
        <v>18.0</v>
      </c>
      <c r="E4940" s="5">
        <v>2.0</v>
      </c>
    </row>
    <row r="4941">
      <c r="A4941" s="5">
        <v>457697.0</v>
      </c>
      <c r="B4941" s="4" t="s">
        <v>5556</v>
      </c>
      <c r="C4941" s="5">
        <v>2023.0</v>
      </c>
      <c r="D4941" s="5">
        <v>234.0</v>
      </c>
      <c r="E4941" s="5">
        <v>18.0</v>
      </c>
    </row>
    <row r="4942">
      <c r="A4942" s="5">
        <v>457749.0</v>
      </c>
      <c r="B4942" s="4" t="s">
        <v>5557</v>
      </c>
      <c r="C4942" s="5">
        <v>2023.0</v>
      </c>
      <c r="D4942" s="5">
        <v>147.0</v>
      </c>
      <c r="E4942" s="5">
        <v>8.0</v>
      </c>
    </row>
    <row r="4943">
      <c r="A4943" s="5">
        <v>457767.0</v>
      </c>
      <c r="B4943" s="4" t="s">
        <v>5558</v>
      </c>
      <c r="C4943" s="5">
        <v>2023.0</v>
      </c>
      <c r="D4943" s="5">
        <v>148.0</v>
      </c>
      <c r="E4943" s="5">
        <v>6.0</v>
      </c>
    </row>
    <row r="4944">
      <c r="A4944" s="5">
        <v>457776.0</v>
      </c>
      <c r="B4944" s="4" t="s">
        <v>5559</v>
      </c>
      <c r="C4944" s="5">
        <v>2023.0</v>
      </c>
      <c r="D4944" s="5">
        <v>113.0</v>
      </c>
      <c r="E4944" s="5">
        <v>6.0</v>
      </c>
    </row>
    <row r="4945">
      <c r="A4945" s="5">
        <v>457785.0</v>
      </c>
      <c r="B4945" s="4" t="s">
        <v>5560</v>
      </c>
      <c r="C4945" s="5">
        <v>2023.0</v>
      </c>
      <c r="D4945" s="5">
        <v>109.0</v>
      </c>
      <c r="E4945" s="5">
        <v>12.0</v>
      </c>
    </row>
    <row r="4946">
      <c r="A4946" s="5">
        <v>457794.0</v>
      </c>
      <c r="B4946" s="4" t="s">
        <v>5561</v>
      </c>
      <c r="C4946" s="5">
        <v>2023.0</v>
      </c>
      <c r="D4946" s="5">
        <v>155.0</v>
      </c>
      <c r="E4946" s="5">
        <v>6.0</v>
      </c>
    </row>
    <row r="4947">
      <c r="A4947" s="5">
        <v>457800.0</v>
      </c>
      <c r="B4947" s="4" t="s">
        <v>5562</v>
      </c>
      <c r="C4947" s="5">
        <v>2023.0</v>
      </c>
      <c r="D4947" s="5">
        <v>87.0</v>
      </c>
      <c r="E4947" s="5">
        <v>8.0</v>
      </c>
    </row>
    <row r="4948">
      <c r="A4948" s="5">
        <v>457819.0</v>
      </c>
      <c r="B4948" s="4" t="s">
        <v>5563</v>
      </c>
      <c r="C4948" s="5">
        <v>2023.0</v>
      </c>
      <c r="D4948" s="5">
        <v>637.0</v>
      </c>
      <c r="E4948" s="5">
        <v>40.0</v>
      </c>
    </row>
    <row r="4949">
      <c r="A4949" s="5">
        <v>457837.0</v>
      </c>
      <c r="B4949" s="4" t="s">
        <v>5564</v>
      </c>
      <c r="C4949" s="5">
        <v>2023.0</v>
      </c>
      <c r="D4949" s="5">
        <v>139.0</v>
      </c>
      <c r="E4949" s="5">
        <v>7.0</v>
      </c>
    </row>
    <row r="4950">
      <c r="A4950" s="5">
        <v>457855.0</v>
      </c>
      <c r="B4950" s="4" t="s">
        <v>5565</v>
      </c>
      <c r="C4950" s="5">
        <v>2023.0</v>
      </c>
      <c r="D4950" s="5">
        <v>75.0</v>
      </c>
      <c r="E4950" s="5">
        <v>4.0</v>
      </c>
    </row>
    <row r="4951">
      <c r="A4951" s="5">
        <v>457873.0</v>
      </c>
      <c r="B4951" s="4" t="s">
        <v>5566</v>
      </c>
      <c r="C4951" s="5">
        <v>2023.0</v>
      </c>
      <c r="D4951" s="5">
        <v>129.0</v>
      </c>
      <c r="E4951" s="5">
        <v>21.0</v>
      </c>
    </row>
    <row r="4952">
      <c r="A4952" s="5">
        <v>457916.0</v>
      </c>
      <c r="B4952" s="4" t="s">
        <v>5567</v>
      </c>
      <c r="C4952" s="5">
        <v>2023.0</v>
      </c>
      <c r="D4952" s="5">
        <v>108.0</v>
      </c>
      <c r="E4952" s="5">
        <v>6.0</v>
      </c>
    </row>
    <row r="4953">
      <c r="A4953" s="5">
        <v>457925.0</v>
      </c>
      <c r="B4953" s="4" t="s">
        <v>5568</v>
      </c>
      <c r="C4953" s="5">
        <v>2023.0</v>
      </c>
      <c r="D4953" s="5">
        <v>13.0</v>
      </c>
      <c r="E4953" s="5">
        <v>5.0</v>
      </c>
    </row>
    <row r="4954">
      <c r="A4954" s="5">
        <v>457943.0</v>
      </c>
      <c r="B4954" s="4" t="s">
        <v>5569</v>
      </c>
      <c r="C4954" s="5">
        <v>2023.0</v>
      </c>
      <c r="D4954" s="5">
        <v>50.0</v>
      </c>
      <c r="E4954" s="5">
        <v>27.0</v>
      </c>
    </row>
    <row r="4955">
      <c r="A4955" s="5">
        <v>457952.0</v>
      </c>
      <c r="B4955" s="4" t="s">
        <v>5570</v>
      </c>
      <c r="C4955" s="5">
        <v>2023.0</v>
      </c>
      <c r="D4955" s="5">
        <v>174.0</v>
      </c>
      <c r="E4955" s="5">
        <v>12.0</v>
      </c>
    </row>
    <row r="4956">
      <c r="A4956" s="5">
        <v>457989.0</v>
      </c>
      <c r="B4956" s="4" t="s">
        <v>5571</v>
      </c>
      <c r="C4956" s="5">
        <v>2023.0</v>
      </c>
      <c r="D4956" s="5">
        <v>45.0</v>
      </c>
      <c r="E4956" s="5">
        <v>3.0</v>
      </c>
    </row>
    <row r="4957">
      <c r="A4957" s="5">
        <v>458007.0</v>
      </c>
      <c r="B4957" s="4" t="s">
        <v>5572</v>
      </c>
      <c r="C4957" s="5">
        <v>2023.0</v>
      </c>
      <c r="D4957" s="5">
        <v>64.0</v>
      </c>
      <c r="E4957" s="5">
        <v>3.0</v>
      </c>
    </row>
    <row r="4958">
      <c r="A4958" s="5">
        <v>458034.0</v>
      </c>
      <c r="B4958" s="4" t="s">
        <v>5573</v>
      </c>
      <c r="C4958" s="5">
        <v>2023.0</v>
      </c>
      <c r="D4958" s="5">
        <v>41.0</v>
      </c>
      <c r="E4958" s="5">
        <v>8.0</v>
      </c>
    </row>
    <row r="4959">
      <c r="A4959" s="5">
        <v>458043.0</v>
      </c>
      <c r="B4959" s="4" t="s">
        <v>5574</v>
      </c>
      <c r="C4959" s="5">
        <v>2023.0</v>
      </c>
      <c r="D4959" s="5">
        <v>89.0</v>
      </c>
      <c r="E4959" s="5">
        <v>7.0</v>
      </c>
    </row>
    <row r="4960">
      <c r="A4960" s="5">
        <v>458061.0</v>
      </c>
      <c r="B4960" s="4" t="s">
        <v>5575</v>
      </c>
      <c r="C4960" s="5">
        <v>2023.0</v>
      </c>
      <c r="D4960" s="5">
        <v>59.0</v>
      </c>
      <c r="E4960" s="5">
        <v>3.0</v>
      </c>
    </row>
    <row r="4961">
      <c r="A4961" s="5">
        <v>458070.0</v>
      </c>
      <c r="B4961" s="4" t="s">
        <v>5576</v>
      </c>
      <c r="C4961" s="5">
        <v>2023.0</v>
      </c>
      <c r="D4961" s="5">
        <v>267.0</v>
      </c>
      <c r="E4961" s="5">
        <v>11.0</v>
      </c>
    </row>
    <row r="4962">
      <c r="A4962" s="5">
        <v>458098.0</v>
      </c>
      <c r="B4962" s="4" t="s">
        <v>5577</v>
      </c>
      <c r="C4962" s="5">
        <v>2023.0</v>
      </c>
      <c r="D4962" s="5">
        <v>127.0</v>
      </c>
      <c r="E4962" s="5">
        <v>8.0</v>
      </c>
    </row>
    <row r="4963">
      <c r="A4963" s="5">
        <v>458104.0</v>
      </c>
      <c r="B4963" s="4" t="s">
        <v>5578</v>
      </c>
      <c r="C4963" s="5">
        <v>2023.0</v>
      </c>
      <c r="D4963" s="5">
        <v>206.0</v>
      </c>
      <c r="E4963" s="5">
        <v>12.0</v>
      </c>
    </row>
    <row r="4964">
      <c r="A4964" s="5">
        <v>458113.0</v>
      </c>
      <c r="B4964" s="4" t="s">
        <v>5579</v>
      </c>
      <c r="C4964" s="5">
        <v>2023.0</v>
      </c>
      <c r="D4964" s="5">
        <v>87.0</v>
      </c>
      <c r="E4964" s="5">
        <v>1.0</v>
      </c>
    </row>
    <row r="4965">
      <c r="A4965" s="5">
        <v>458122.0</v>
      </c>
      <c r="B4965" s="4" t="s">
        <v>5580</v>
      </c>
      <c r="C4965" s="5">
        <v>2023.0</v>
      </c>
      <c r="D4965" s="5">
        <v>37.0</v>
      </c>
      <c r="E4965" s="5">
        <v>2.0</v>
      </c>
    </row>
    <row r="4966">
      <c r="A4966" s="5">
        <v>458131.0</v>
      </c>
      <c r="B4966" s="4" t="s">
        <v>5581</v>
      </c>
      <c r="C4966" s="5">
        <v>2023.0</v>
      </c>
      <c r="D4966" s="5">
        <v>157.0</v>
      </c>
      <c r="E4966" s="5">
        <v>13.0</v>
      </c>
    </row>
    <row r="4967">
      <c r="A4967" s="5">
        <v>458140.0</v>
      </c>
      <c r="B4967" s="4" t="s">
        <v>5582</v>
      </c>
      <c r="C4967" s="5">
        <v>2023.0</v>
      </c>
      <c r="D4967" s="5">
        <v>43.0</v>
      </c>
      <c r="E4967" s="5">
        <v>8.0</v>
      </c>
    </row>
    <row r="4968">
      <c r="A4968" s="5">
        <v>458168.0</v>
      </c>
      <c r="B4968" s="4" t="s">
        <v>5583</v>
      </c>
      <c r="C4968" s="5">
        <v>2023.0</v>
      </c>
      <c r="D4968" s="5">
        <v>76.0</v>
      </c>
      <c r="E4968" s="5">
        <v>8.0</v>
      </c>
    </row>
    <row r="4969">
      <c r="A4969" s="5">
        <v>458210.0</v>
      </c>
      <c r="B4969" s="4" t="s">
        <v>5584</v>
      </c>
      <c r="C4969" s="5">
        <v>2023.0</v>
      </c>
      <c r="D4969" s="5">
        <v>4481.0</v>
      </c>
      <c r="E4969" s="5">
        <v>263.0</v>
      </c>
    </row>
    <row r="4970">
      <c r="A4970" s="5">
        <v>458229.0</v>
      </c>
      <c r="B4970" s="4" t="s">
        <v>5585</v>
      </c>
      <c r="C4970" s="5">
        <v>2023.0</v>
      </c>
      <c r="D4970" s="5">
        <v>2647.0</v>
      </c>
      <c r="E4970" s="5">
        <v>125.0</v>
      </c>
    </row>
    <row r="4971">
      <c r="A4971" s="5">
        <v>458274.0</v>
      </c>
      <c r="B4971" s="4" t="s">
        <v>5586</v>
      </c>
      <c r="C4971" s="5">
        <v>2023.0</v>
      </c>
      <c r="D4971" s="5">
        <v>145.0</v>
      </c>
      <c r="E4971" s="5">
        <v>10.0</v>
      </c>
    </row>
    <row r="4972">
      <c r="A4972" s="5">
        <v>458405.0</v>
      </c>
      <c r="B4972" s="4" t="s">
        <v>5587</v>
      </c>
      <c r="C4972" s="5">
        <v>2023.0</v>
      </c>
      <c r="D4972" s="5">
        <v>169.0</v>
      </c>
      <c r="E4972" s="5">
        <v>16.0</v>
      </c>
    </row>
    <row r="4973">
      <c r="A4973" s="5">
        <v>458423.0</v>
      </c>
      <c r="B4973" s="4" t="s">
        <v>5588</v>
      </c>
      <c r="C4973" s="5">
        <v>2023.0</v>
      </c>
      <c r="D4973" s="5">
        <v>83.0</v>
      </c>
      <c r="E4973" s="5">
        <v>3.0</v>
      </c>
    </row>
    <row r="4974">
      <c r="A4974" s="5">
        <v>458441.0</v>
      </c>
      <c r="B4974" s="4" t="s">
        <v>5589</v>
      </c>
      <c r="C4974" s="5">
        <v>2023.0</v>
      </c>
      <c r="D4974" s="5">
        <v>270.0</v>
      </c>
      <c r="E4974" s="5">
        <v>22.0</v>
      </c>
    </row>
    <row r="4975">
      <c r="A4975" s="5">
        <v>458496.0</v>
      </c>
      <c r="B4975" s="4" t="s">
        <v>5590</v>
      </c>
      <c r="C4975" s="5">
        <v>2023.0</v>
      </c>
      <c r="D4975" s="4"/>
      <c r="E4975" s="4"/>
    </row>
    <row r="4976">
      <c r="A4976" s="5">
        <v>458681.0</v>
      </c>
      <c r="B4976" s="4" t="s">
        <v>5591</v>
      </c>
      <c r="C4976" s="5">
        <v>2023.0</v>
      </c>
      <c r="D4976" s="5">
        <v>265.0</v>
      </c>
      <c r="E4976" s="5">
        <v>11.0</v>
      </c>
    </row>
    <row r="4977">
      <c r="A4977" s="5">
        <v>458803.0</v>
      </c>
      <c r="B4977" s="4" t="s">
        <v>5592</v>
      </c>
      <c r="C4977" s="5">
        <v>2023.0</v>
      </c>
      <c r="D4977" s="5">
        <v>216.0</v>
      </c>
      <c r="E4977" s="5">
        <v>10.0</v>
      </c>
    </row>
    <row r="4978">
      <c r="A4978" s="5">
        <v>458812.0</v>
      </c>
      <c r="B4978" s="4" t="s">
        <v>5593</v>
      </c>
      <c r="C4978" s="5">
        <v>2023.0</v>
      </c>
      <c r="D4978" s="5">
        <v>125.0</v>
      </c>
      <c r="E4978" s="5">
        <v>5.0</v>
      </c>
    </row>
    <row r="4979">
      <c r="A4979" s="5">
        <v>458821.0</v>
      </c>
      <c r="B4979" s="4" t="s">
        <v>5594</v>
      </c>
      <c r="C4979" s="5">
        <v>2023.0</v>
      </c>
      <c r="D4979" s="5">
        <v>44.0</v>
      </c>
      <c r="E4979" s="5">
        <v>2.0</v>
      </c>
    </row>
    <row r="4980">
      <c r="A4980" s="5">
        <v>458830.0</v>
      </c>
      <c r="B4980" s="4" t="s">
        <v>5595</v>
      </c>
      <c r="C4980" s="5">
        <v>2023.0</v>
      </c>
      <c r="D4980" s="5">
        <v>174.0</v>
      </c>
      <c r="E4980" s="5">
        <v>6.0</v>
      </c>
    </row>
    <row r="4981">
      <c r="A4981" s="5">
        <v>458858.0</v>
      </c>
      <c r="B4981" s="4" t="s">
        <v>5596</v>
      </c>
      <c r="C4981" s="5">
        <v>2023.0</v>
      </c>
      <c r="D4981" s="5">
        <v>209.0</v>
      </c>
      <c r="E4981" s="5">
        <v>19.0</v>
      </c>
    </row>
    <row r="4982">
      <c r="A4982" s="5">
        <v>458867.0</v>
      </c>
      <c r="B4982" s="4" t="s">
        <v>5597</v>
      </c>
      <c r="C4982" s="5">
        <v>2023.0</v>
      </c>
      <c r="D4982" s="5">
        <v>209.0</v>
      </c>
      <c r="E4982" s="5">
        <v>8.0</v>
      </c>
    </row>
    <row r="4983">
      <c r="A4983" s="5">
        <v>458885.0</v>
      </c>
      <c r="B4983" s="4" t="s">
        <v>5598</v>
      </c>
      <c r="C4983" s="5">
        <v>2023.0</v>
      </c>
      <c r="D4983" s="5">
        <v>483.0</v>
      </c>
      <c r="E4983" s="5">
        <v>3.0</v>
      </c>
    </row>
    <row r="4984">
      <c r="A4984" s="5">
        <v>458919.0</v>
      </c>
      <c r="B4984" s="4" t="s">
        <v>5599</v>
      </c>
      <c r="C4984" s="5">
        <v>2023.0</v>
      </c>
      <c r="D4984" s="5">
        <v>5497.0</v>
      </c>
      <c r="E4984" s="5">
        <v>45.0</v>
      </c>
    </row>
    <row r="4985">
      <c r="A4985" s="5">
        <v>458955.0</v>
      </c>
      <c r="B4985" s="4" t="s">
        <v>5600</v>
      </c>
      <c r="C4985" s="5">
        <v>2023.0</v>
      </c>
      <c r="D4985" s="5">
        <v>422.0</v>
      </c>
      <c r="E4985" s="5">
        <v>3.0</v>
      </c>
    </row>
    <row r="4986">
      <c r="A4986" s="5">
        <v>458964.0</v>
      </c>
      <c r="B4986" s="4" t="s">
        <v>5601</v>
      </c>
      <c r="C4986" s="5">
        <v>2023.0</v>
      </c>
      <c r="D4986" s="5">
        <v>2061.0</v>
      </c>
      <c r="E4986" s="5">
        <v>16.0</v>
      </c>
    </row>
    <row r="4987">
      <c r="A4987" s="5">
        <v>458973.0</v>
      </c>
      <c r="B4987" s="4" t="s">
        <v>5602</v>
      </c>
      <c r="C4987" s="5">
        <v>2023.0</v>
      </c>
      <c r="D4987" s="5">
        <v>2579.0</v>
      </c>
      <c r="E4987" s="5">
        <v>19.0</v>
      </c>
    </row>
    <row r="4988">
      <c r="A4988" s="5">
        <v>458982.0</v>
      </c>
      <c r="B4988" s="4" t="s">
        <v>5603</v>
      </c>
      <c r="C4988" s="5">
        <v>2023.0</v>
      </c>
      <c r="D4988" s="4"/>
      <c r="E4988" s="4"/>
    </row>
    <row r="4989">
      <c r="A4989" s="5">
        <v>459019.0</v>
      </c>
      <c r="B4989" s="4" t="s">
        <v>5604</v>
      </c>
      <c r="C4989" s="5">
        <v>2023.0</v>
      </c>
      <c r="D4989" s="5">
        <v>81.0</v>
      </c>
      <c r="E4989" s="5">
        <v>6.0</v>
      </c>
    </row>
    <row r="4990">
      <c r="A4990" s="5">
        <v>459046.0</v>
      </c>
      <c r="B4990" s="4" t="s">
        <v>5605</v>
      </c>
      <c r="C4990" s="5">
        <v>2023.0</v>
      </c>
      <c r="D4990" s="5">
        <v>72.0</v>
      </c>
      <c r="E4990" s="5">
        <v>2.0</v>
      </c>
    </row>
    <row r="4991">
      <c r="A4991" s="5">
        <v>459055.0</v>
      </c>
      <c r="B4991" s="4" t="s">
        <v>5606</v>
      </c>
      <c r="C4991" s="5">
        <v>2023.0</v>
      </c>
      <c r="D4991" s="5">
        <v>58.0</v>
      </c>
      <c r="E4991" s="5">
        <v>3.0</v>
      </c>
    </row>
    <row r="4992">
      <c r="A4992" s="5">
        <v>459064.0</v>
      </c>
      <c r="B4992" s="4" t="s">
        <v>5607</v>
      </c>
      <c r="C4992" s="5">
        <v>2023.0</v>
      </c>
      <c r="D4992" s="5">
        <v>81.0</v>
      </c>
      <c r="E4992" s="5">
        <v>4.0</v>
      </c>
    </row>
    <row r="4993">
      <c r="A4993" s="5">
        <v>459116.0</v>
      </c>
      <c r="B4993" s="4" t="s">
        <v>5608</v>
      </c>
      <c r="C4993" s="5">
        <v>2023.0</v>
      </c>
      <c r="D4993" s="5">
        <v>102.0</v>
      </c>
      <c r="E4993" s="5">
        <v>13.0</v>
      </c>
    </row>
    <row r="4994">
      <c r="A4994" s="5">
        <v>459170.0</v>
      </c>
      <c r="B4994" s="4" t="s">
        <v>5609</v>
      </c>
      <c r="C4994" s="5">
        <v>2023.0</v>
      </c>
      <c r="D4994" s="5">
        <v>305.0</v>
      </c>
      <c r="E4994" s="5">
        <v>16.0</v>
      </c>
    </row>
    <row r="4995">
      <c r="A4995" s="5">
        <v>459189.0</v>
      </c>
      <c r="B4995" s="4" t="s">
        <v>5610</v>
      </c>
      <c r="C4995" s="5">
        <v>2023.0</v>
      </c>
      <c r="D4995" s="4"/>
      <c r="E4995" s="4"/>
    </row>
    <row r="4996">
      <c r="A4996" s="5">
        <v>459198.0</v>
      </c>
      <c r="B4996" s="4" t="s">
        <v>5611</v>
      </c>
      <c r="C4996" s="5">
        <v>2023.0</v>
      </c>
      <c r="D4996" s="5">
        <v>262.0</v>
      </c>
      <c r="E4996" s="5">
        <v>13.0</v>
      </c>
    </row>
    <row r="4997">
      <c r="A4997" s="5">
        <v>459204.0</v>
      </c>
      <c r="B4997" s="4" t="s">
        <v>5612</v>
      </c>
      <c r="C4997" s="5">
        <v>2023.0</v>
      </c>
      <c r="D4997" s="5">
        <v>5191.0</v>
      </c>
      <c r="E4997" s="5">
        <v>227.0</v>
      </c>
    </row>
    <row r="4998">
      <c r="A4998" s="5">
        <v>459213.0</v>
      </c>
      <c r="B4998" s="4" t="s">
        <v>5613</v>
      </c>
      <c r="C4998" s="5">
        <v>2023.0</v>
      </c>
      <c r="D4998" s="5">
        <v>2861.0</v>
      </c>
      <c r="E4998" s="5">
        <v>190.0</v>
      </c>
    </row>
    <row r="4999">
      <c r="A4999" s="5">
        <v>459231.0</v>
      </c>
      <c r="B4999" s="4" t="s">
        <v>5614</v>
      </c>
      <c r="C4999" s="5">
        <v>2023.0</v>
      </c>
      <c r="D4999" s="5">
        <v>212.0</v>
      </c>
      <c r="E4999" s="5">
        <v>11.0</v>
      </c>
    </row>
    <row r="5000">
      <c r="A5000" s="5">
        <v>459259.0</v>
      </c>
      <c r="B5000" s="4" t="s">
        <v>5615</v>
      </c>
      <c r="C5000" s="5">
        <v>2023.0</v>
      </c>
      <c r="D5000" s="5">
        <v>417.0</v>
      </c>
      <c r="E5000" s="5">
        <v>25.0</v>
      </c>
    </row>
    <row r="5001">
      <c r="A5001" s="5">
        <v>459268.0</v>
      </c>
      <c r="B5001" s="4" t="s">
        <v>5616</v>
      </c>
      <c r="C5001" s="5">
        <v>2023.0</v>
      </c>
      <c r="D5001" s="5">
        <v>270.0</v>
      </c>
      <c r="E5001" s="5">
        <v>18.0</v>
      </c>
    </row>
    <row r="5002">
      <c r="A5002" s="5">
        <v>459277.0</v>
      </c>
      <c r="B5002" s="4" t="s">
        <v>5617</v>
      </c>
      <c r="C5002" s="5">
        <v>2023.0</v>
      </c>
      <c r="D5002" s="5">
        <v>316.0</v>
      </c>
      <c r="E5002" s="5">
        <v>21.0</v>
      </c>
    </row>
    <row r="5003">
      <c r="A5003" s="5">
        <v>459286.0</v>
      </c>
      <c r="B5003" s="4" t="s">
        <v>5618</v>
      </c>
      <c r="C5003" s="5">
        <v>2023.0</v>
      </c>
      <c r="D5003" s="5">
        <v>169.0</v>
      </c>
      <c r="E5003" s="5">
        <v>10.0</v>
      </c>
    </row>
    <row r="5004">
      <c r="A5004" s="5">
        <v>459295.0</v>
      </c>
      <c r="B5004" s="4" t="s">
        <v>5619</v>
      </c>
      <c r="C5004" s="5">
        <v>2023.0</v>
      </c>
      <c r="D5004" s="5">
        <v>85.0</v>
      </c>
      <c r="E5004" s="5">
        <v>10.0</v>
      </c>
    </row>
    <row r="5005">
      <c r="A5005" s="5">
        <v>459301.0</v>
      </c>
      <c r="B5005" s="4" t="s">
        <v>5620</v>
      </c>
      <c r="C5005" s="5">
        <v>2023.0</v>
      </c>
      <c r="D5005" s="5">
        <v>130.0</v>
      </c>
      <c r="E5005" s="5">
        <v>10.0</v>
      </c>
    </row>
    <row r="5006">
      <c r="A5006" s="5">
        <v>459329.0</v>
      </c>
      <c r="B5006" s="4" t="s">
        <v>5621</v>
      </c>
      <c r="C5006" s="5">
        <v>2023.0</v>
      </c>
      <c r="D5006" s="5">
        <v>561.0</v>
      </c>
      <c r="E5006" s="5">
        <v>20.0</v>
      </c>
    </row>
    <row r="5007">
      <c r="A5007" s="5">
        <v>459347.0</v>
      </c>
      <c r="B5007" s="4" t="s">
        <v>5622</v>
      </c>
      <c r="C5007" s="5">
        <v>2023.0</v>
      </c>
      <c r="D5007" s="5">
        <v>104.0</v>
      </c>
      <c r="E5007" s="5">
        <v>4.0</v>
      </c>
    </row>
    <row r="5008">
      <c r="A5008" s="5">
        <v>459374.0</v>
      </c>
      <c r="B5008" s="4" t="s">
        <v>5623</v>
      </c>
      <c r="C5008" s="5">
        <v>2023.0</v>
      </c>
      <c r="D5008" s="5">
        <v>144.0</v>
      </c>
      <c r="E5008" s="5">
        <v>6.0</v>
      </c>
    </row>
    <row r="5009">
      <c r="A5009" s="5">
        <v>459392.0</v>
      </c>
      <c r="B5009" s="4" t="s">
        <v>5624</v>
      </c>
      <c r="C5009" s="5">
        <v>2023.0</v>
      </c>
      <c r="D5009" s="5">
        <v>169.0</v>
      </c>
      <c r="E5009" s="5">
        <v>7.0</v>
      </c>
    </row>
    <row r="5010">
      <c r="A5010" s="5">
        <v>459408.0</v>
      </c>
      <c r="B5010" s="4" t="s">
        <v>5625</v>
      </c>
      <c r="C5010" s="5">
        <v>2023.0</v>
      </c>
      <c r="D5010" s="5">
        <v>64.0</v>
      </c>
      <c r="E5010" s="5">
        <v>6.0</v>
      </c>
    </row>
    <row r="5011">
      <c r="A5011" s="5">
        <v>459417.0</v>
      </c>
      <c r="B5011" s="4" t="s">
        <v>5626</v>
      </c>
      <c r="C5011" s="5">
        <v>2023.0</v>
      </c>
      <c r="D5011" s="4"/>
      <c r="E5011" s="4"/>
    </row>
    <row r="5012">
      <c r="A5012" s="5">
        <v>459426.0</v>
      </c>
      <c r="B5012" s="4" t="s">
        <v>5627</v>
      </c>
      <c r="C5012" s="5">
        <v>2023.0</v>
      </c>
      <c r="D5012" s="5">
        <v>174.0</v>
      </c>
      <c r="E5012" s="5">
        <v>12.0</v>
      </c>
    </row>
    <row r="5013">
      <c r="A5013" s="5">
        <v>459499.0</v>
      </c>
      <c r="B5013" s="4" t="s">
        <v>5628</v>
      </c>
      <c r="C5013" s="5">
        <v>2023.0</v>
      </c>
      <c r="D5013" s="5">
        <v>26.0</v>
      </c>
      <c r="E5013" s="5">
        <v>3.0</v>
      </c>
    </row>
    <row r="5014">
      <c r="A5014" s="5">
        <v>459514.0</v>
      </c>
      <c r="B5014" s="4" t="s">
        <v>5629</v>
      </c>
      <c r="C5014" s="5">
        <v>2023.0</v>
      </c>
      <c r="D5014" s="5">
        <v>63.0</v>
      </c>
      <c r="E5014" s="5">
        <v>2.0</v>
      </c>
    </row>
    <row r="5015">
      <c r="A5015" s="5">
        <v>459523.0</v>
      </c>
      <c r="B5015" s="4" t="s">
        <v>5630</v>
      </c>
      <c r="C5015" s="5">
        <v>2023.0</v>
      </c>
      <c r="D5015" s="5">
        <v>65.0</v>
      </c>
      <c r="E5015" s="5">
        <v>2.0</v>
      </c>
    </row>
    <row r="5016">
      <c r="A5016" s="5">
        <v>459532.0</v>
      </c>
      <c r="B5016" s="4" t="s">
        <v>5631</v>
      </c>
      <c r="C5016" s="5">
        <v>2023.0</v>
      </c>
      <c r="D5016" s="5">
        <v>91.0</v>
      </c>
      <c r="E5016" s="5">
        <v>2.0</v>
      </c>
    </row>
    <row r="5017">
      <c r="A5017" s="5">
        <v>459541.0</v>
      </c>
      <c r="B5017" s="4" t="s">
        <v>5632</v>
      </c>
      <c r="C5017" s="5">
        <v>2023.0</v>
      </c>
      <c r="D5017" s="5">
        <v>11.0</v>
      </c>
      <c r="E5017" s="5">
        <v>3.0</v>
      </c>
    </row>
    <row r="5018">
      <c r="A5018" s="5">
        <v>459550.0</v>
      </c>
      <c r="B5018" s="4" t="s">
        <v>5538</v>
      </c>
      <c r="C5018" s="5">
        <v>2023.0</v>
      </c>
      <c r="D5018" s="5">
        <v>148.0</v>
      </c>
      <c r="E5018" s="5">
        <v>10.0</v>
      </c>
    </row>
    <row r="5019">
      <c r="A5019" s="5">
        <v>459578.0</v>
      </c>
      <c r="B5019" s="4" t="s">
        <v>5633</v>
      </c>
      <c r="C5019" s="5">
        <v>2023.0</v>
      </c>
      <c r="D5019" s="5">
        <v>111.0</v>
      </c>
      <c r="E5019" s="5">
        <v>9.0</v>
      </c>
    </row>
    <row r="5020">
      <c r="A5020" s="5">
        <v>459727.0</v>
      </c>
      <c r="B5020" s="4" t="s">
        <v>5634</v>
      </c>
      <c r="C5020" s="5">
        <v>2023.0</v>
      </c>
      <c r="D5020" s="5">
        <v>2357.0</v>
      </c>
      <c r="E5020" s="5">
        <v>64.0</v>
      </c>
    </row>
    <row r="5021">
      <c r="A5021" s="5">
        <v>459736.0</v>
      </c>
      <c r="B5021" s="4" t="s">
        <v>5635</v>
      </c>
      <c r="C5021" s="5">
        <v>2023.0</v>
      </c>
      <c r="D5021" s="5">
        <v>1090.0</v>
      </c>
      <c r="E5021" s="5">
        <v>131.0</v>
      </c>
    </row>
    <row r="5022">
      <c r="A5022" s="5">
        <v>459745.0</v>
      </c>
      <c r="B5022" s="4" t="s">
        <v>5636</v>
      </c>
      <c r="C5022" s="5">
        <v>2023.0</v>
      </c>
      <c r="D5022" s="5">
        <v>615.0</v>
      </c>
      <c r="E5022" s="5">
        <v>24.0</v>
      </c>
    </row>
    <row r="5023">
      <c r="A5023" s="5">
        <v>459824.0</v>
      </c>
      <c r="B5023" s="4" t="s">
        <v>5637</v>
      </c>
      <c r="C5023" s="5">
        <v>2023.0</v>
      </c>
      <c r="D5023" s="5">
        <v>1625.0</v>
      </c>
      <c r="E5023" s="5">
        <v>120.0</v>
      </c>
    </row>
    <row r="5024">
      <c r="A5024" s="5">
        <v>459842.0</v>
      </c>
      <c r="B5024" s="4" t="s">
        <v>5638</v>
      </c>
      <c r="C5024" s="5">
        <v>2023.0</v>
      </c>
      <c r="D5024" s="5">
        <v>545.0</v>
      </c>
      <c r="E5024" s="5">
        <v>26.0</v>
      </c>
    </row>
    <row r="5025">
      <c r="A5025" s="5">
        <v>459851.0</v>
      </c>
      <c r="B5025" s="4" t="s">
        <v>5639</v>
      </c>
      <c r="C5025" s="5">
        <v>2023.0</v>
      </c>
      <c r="D5025" s="5">
        <v>383.0</v>
      </c>
      <c r="E5025" s="5">
        <v>19.0</v>
      </c>
    </row>
    <row r="5026">
      <c r="A5026" s="5">
        <v>459949.0</v>
      </c>
      <c r="B5026" s="4" t="s">
        <v>5640</v>
      </c>
      <c r="C5026" s="5">
        <v>2023.0</v>
      </c>
      <c r="D5026" s="5">
        <v>7584.0</v>
      </c>
      <c r="E5026" s="5">
        <v>271.0</v>
      </c>
    </row>
    <row r="5027">
      <c r="A5027" s="5">
        <v>459958.0</v>
      </c>
      <c r="B5027" s="4" t="s">
        <v>5641</v>
      </c>
      <c r="C5027" s="5">
        <v>2023.0</v>
      </c>
      <c r="D5027" s="5">
        <v>332.0</v>
      </c>
      <c r="E5027" s="5">
        <v>16.0</v>
      </c>
    </row>
    <row r="5028">
      <c r="A5028" s="5">
        <v>459967.0</v>
      </c>
      <c r="B5028" s="4" t="s">
        <v>5642</v>
      </c>
      <c r="C5028" s="5">
        <v>2023.0</v>
      </c>
      <c r="D5028" s="5">
        <v>637.0</v>
      </c>
      <c r="E5028" s="5">
        <v>16.0</v>
      </c>
    </row>
    <row r="5029">
      <c r="A5029" s="5">
        <v>459985.0</v>
      </c>
      <c r="B5029" s="4" t="s">
        <v>5643</v>
      </c>
      <c r="C5029" s="5">
        <v>2023.0</v>
      </c>
      <c r="D5029" s="5">
        <v>437.0</v>
      </c>
      <c r="E5029" s="5">
        <v>12.0</v>
      </c>
    </row>
    <row r="5030">
      <c r="A5030" s="5">
        <v>459994.0</v>
      </c>
      <c r="B5030" s="4" t="s">
        <v>5644</v>
      </c>
      <c r="C5030" s="5">
        <v>2023.0</v>
      </c>
      <c r="D5030" s="5">
        <v>12782.0</v>
      </c>
      <c r="E5030" s="5">
        <v>103.0</v>
      </c>
    </row>
    <row r="5031">
      <c r="A5031" s="5">
        <v>460011.0</v>
      </c>
      <c r="B5031" s="4" t="s">
        <v>5645</v>
      </c>
      <c r="C5031" s="5">
        <v>2023.0</v>
      </c>
      <c r="D5031" s="5">
        <v>178.0</v>
      </c>
      <c r="E5031" s="5">
        <v>15.0</v>
      </c>
    </row>
    <row r="5032">
      <c r="A5032" s="5">
        <v>460020.0</v>
      </c>
      <c r="B5032" s="4" t="s">
        <v>5646</v>
      </c>
      <c r="C5032" s="5">
        <v>2023.0</v>
      </c>
      <c r="D5032" s="5">
        <v>513.0</v>
      </c>
      <c r="E5032" s="5">
        <v>22.0</v>
      </c>
    </row>
    <row r="5033">
      <c r="A5033" s="5">
        <v>460093.0</v>
      </c>
      <c r="B5033" s="4" t="s">
        <v>5647</v>
      </c>
      <c r="C5033" s="5">
        <v>2023.0</v>
      </c>
      <c r="D5033" s="5">
        <v>39.0</v>
      </c>
      <c r="E5033" s="5">
        <v>2.0</v>
      </c>
    </row>
    <row r="5034">
      <c r="A5034" s="5">
        <v>460109.0</v>
      </c>
      <c r="B5034" s="4" t="s">
        <v>5648</v>
      </c>
      <c r="C5034" s="5">
        <v>2023.0</v>
      </c>
      <c r="D5034" s="5">
        <v>115.0</v>
      </c>
      <c r="E5034" s="5">
        <v>5.0</v>
      </c>
    </row>
    <row r="5035">
      <c r="A5035" s="5">
        <v>460118.0</v>
      </c>
      <c r="B5035" s="4" t="s">
        <v>5649</v>
      </c>
      <c r="C5035" s="5">
        <v>2023.0</v>
      </c>
      <c r="D5035" s="5">
        <v>69.0</v>
      </c>
      <c r="E5035" s="5">
        <v>4.0</v>
      </c>
    </row>
    <row r="5036">
      <c r="A5036" s="5">
        <v>460127.0</v>
      </c>
      <c r="B5036" s="4" t="s">
        <v>5650</v>
      </c>
      <c r="C5036" s="5">
        <v>2023.0</v>
      </c>
      <c r="D5036" s="5">
        <v>90.0</v>
      </c>
      <c r="E5036" s="5">
        <v>8.0</v>
      </c>
    </row>
    <row r="5037">
      <c r="A5037" s="5">
        <v>460136.0</v>
      </c>
      <c r="B5037" s="4" t="s">
        <v>5651</v>
      </c>
      <c r="C5037" s="5">
        <v>2023.0</v>
      </c>
      <c r="D5037" s="5">
        <v>1019.0</v>
      </c>
      <c r="E5037" s="5">
        <v>45.0</v>
      </c>
    </row>
    <row r="5038">
      <c r="A5038" s="5">
        <v>460145.0</v>
      </c>
      <c r="B5038" s="4" t="s">
        <v>5652</v>
      </c>
      <c r="C5038" s="5">
        <v>2023.0</v>
      </c>
      <c r="D5038" s="5">
        <v>48.0</v>
      </c>
      <c r="E5038" s="5">
        <v>9.0</v>
      </c>
    </row>
    <row r="5039">
      <c r="A5039" s="5">
        <v>460172.0</v>
      </c>
      <c r="B5039" s="4" t="s">
        <v>5653</v>
      </c>
      <c r="C5039" s="5">
        <v>2023.0</v>
      </c>
      <c r="D5039" s="5">
        <v>592.0</v>
      </c>
      <c r="E5039" s="5">
        <v>35.0</v>
      </c>
    </row>
    <row r="5040">
      <c r="A5040" s="5">
        <v>460181.0</v>
      </c>
      <c r="B5040" s="4" t="s">
        <v>5654</v>
      </c>
      <c r="C5040" s="5">
        <v>2023.0</v>
      </c>
      <c r="D5040" s="5">
        <v>183.0</v>
      </c>
      <c r="E5040" s="5">
        <v>24.0</v>
      </c>
    </row>
    <row r="5041">
      <c r="A5041" s="5">
        <v>460190.0</v>
      </c>
      <c r="B5041" s="4" t="s">
        <v>5655</v>
      </c>
      <c r="C5041" s="5">
        <v>2023.0</v>
      </c>
      <c r="D5041" s="5">
        <v>145.0</v>
      </c>
      <c r="E5041" s="5">
        <v>13.0</v>
      </c>
    </row>
    <row r="5042">
      <c r="A5042" s="5">
        <v>460206.0</v>
      </c>
      <c r="B5042" s="4" t="s">
        <v>5656</v>
      </c>
      <c r="C5042" s="5">
        <v>2023.0</v>
      </c>
      <c r="D5042" s="5">
        <v>122.0</v>
      </c>
      <c r="E5042" s="5">
        <v>23.0</v>
      </c>
    </row>
    <row r="5043">
      <c r="A5043" s="5">
        <v>460349.0</v>
      </c>
      <c r="B5043" s="4" t="s">
        <v>5657</v>
      </c>
      <c r="C5043" s="5">
        <v>2023.0</v>
      </c>
      <c r="D5043" s="5">
        <v>2597.0</v>
      </c>
      <c r="E5043" s="5">
        <v>108.0</v>
      </c>
    </row>
    <row r="5044">
      <c r="A5044" s="5">
        <v>460376.0</v>
      </c>
      <c r="B5044" s="4" t="s">
        <v>5658</v>
      </c>
      <c r="C5044" s="5">
        <v>2023.0</v>
      </c>
      <c r="D5044" s="5">
        <v>25.0</v>
      </c>
      <c r="E5044" s="5">
        <v>17.0</v>
      </c>
    </row>
    <row r="5045">
      <c r="A5045" s="5">
        <v>460385.0</v>
      </c>
      <c r="B5045" s="4" t="s">
        <v>5659</v>
      </c>
      <c r="C5045" s="5">
        <v>2023.0</v>
      </c>
      <c r="D5045" s="4"/>
      <c r="E5045" s="4"/>
    </row>
    <row r="5046">
      <c r="A5046" s="5">
        <v>460394.0</v>
      </c>
      <c r="B5046" s="4" t="s">
        <v>5660</v>
      </c>
      <c r="C5046" s="5">
        <v>2023.0</v>
      </c>
      <c r="D5046" s="5">
        <v>10023.0</v>
      </c>
      <c r="E5046" s="5">
        <v>186.0</v>
      </c>
    </row>
    <row r="5047">
      <c r="A5047" s="5">
        <v>460464.0</v>
      </c>
      <c r="B5047" s="4" t="s">
        <v>5661</v>
      </c>
      <c r="C5047" s="5">
        <v>2023.0</v>
      </c>
      <c r="D5047" s="5">
        <v>10787.0</v>
      </c>
      <c r="E5047" s="5">
        <v>190.0</v>
      </c>
    </row>
    <row r="5048">
      <c r="A5048" s="5">
        <v>460482.0</v>
      </c>
      <c r="B5048" s="4" t="s">
        <v>5662</v>
      </c>
      <c r="C5048" s="5">
        <v>2023.0</v>
      </c>
      <c r="D5048" s="5">
        <v>199.0</v>
      </c>
      <c r="E5048" s="5">
        <v>15.0</v>
      </c>
    </row>
    <row r="5049">
      <c r="A5049" s="5">
        <v>460525.0</v>
      </c>
      <c r="B5049" s="4" t="s">
        <v>5663</v>
      </c>
      <c r="C5049" s="5">
        <v>2023.0</v>
      </c>
      <c r="D5049" s="4"/>
      <c r="E5049" s="4"/>
    </row>
    <row r="5050">
      <c r="A5050" s="5">
        <v>460534.0</v>
      </c>
      <c r="B5050" s="4" t="s">
        <v>5664</v>
      </c>
      <c r="C5050" s="5">
        <v>2023.0</v>
      </c>
      <c r="D5050" s="5">
        <v>407.0</v>
      </c>
      <c r="E5050" s="5">
        <v>25.0</v>
      </c>
    </row>
    <row r="5051">
      <c r="A5051" s="5">
        <v>460543.0</v>
      </c>
      <c r="B5051" s="4" t="s">
        <v>5665</v>
      </c>
      <c r="C5051" s="5">
        <v>2023.0</v>
      </c>
      <c r="D5051" s="5">
        <v>1661.0</v>
      </c>
      <c r="E5051" s="5">
        <v>34.0</v>
      </c>
    </row>
    <row r="5052">
      <c r="A5052" s="5">
        <v>460677.0</v>
      </c>
      <c r="B5052" s="4" t="s">
        <v>4349</v>
      </c>
      <c r="C5052" s="5">
        <v>2023.0</v>
      </c>
      <c r="D5052" s="5">
        <v>414.0</v>
      </c>
      <c r="E5052" s="5">
        <v>18.0</v>
      </c>
    </row>
    <row r="5053">
      <c r="A5053" s="5">
        <v>460701.0</v>
      </c>
      <c r="B5053" s="4" t="s">
        <v>5666</v>
      </c>
      <c r="C5053" s="5">
        <v>2023.0</v>
      </c>
      <c r="D5053" s="5">
        <v>192.0</v>
      </c>
      <c r="E5053" s="5">
        <v>6.0</v>
      </c>
    </row>
    <row r="5054">
      <c r="A5054" s="5">
        <v>460756.0</v>
      </c>
      <c r="B5054" s="4" t="s">
        <v>5667</v>
      </c>
      <c r="C5054" s="5">
        <v>2023.0</v>
      </c>
      <c r="D5054" s="5">
        <v>217.0</v>
      </c>
      <c r="E5054" s="5">
        <v>15.0</v>
      </c>
    </row>
    <row r="5055">
      <c r="A5055" s="5">
        <v>460765.0</v>
      </c>
      <c r="B5055" s="4" t="s">
        <v>5668</v>
      </c>
      <c r="C5055" s="5">
        <v>2023.0</v>
      </c>
      <c r="D5055" s="5">
        <v>46.0</v>
      </c>
      <c r="E5055" s="5">
        <v>3.0</v>
      </c>
    </row>
    <row r="5056">
      <c r="A5056" s="5">
        <v>460808.0</v>
      </c>
      <c r="B5056" s="4" t="s">
        <v>5669</v>
      </c>
      <c r="C5056" s="5">
        <v>2023.0</v>
      </c>
      <c r="D5056" s="5">
        <v>16.0</v>
      </c>
      <c r="E5056" s="5">
        <v>2.0</v>
      </c>
    </row>
    <row r="5057">
      <c r="A5057" s="5">
        <v>460817.0</v>
      </c>
      <c r="B5057" s="4" t="s">
        <v>5670</v>
      </c>
      <c r="C5057" s="5">
        <v>2023.0</v>
      </c>
      <c r="D5057" s="5">
        <v>187.0</v>
      </c>
      <c r="E5057" s="5">
        <v>19.0</v>
      </c>
    </row>
    <row r="5058">
      <c r="A5058" s="5">
        <v>460826.0</v>
      </c>
      <c r="B5058" s="4" t="s">
        <v>5671</v>
      </c>
      <c r="C5058" s="5">
        <v>2023.0</v>
      </c>
      <c r="D5058" s="5">
        <v>524.0</v>
      </c>
      <c r="E5058" s="5">
        <v>33.0</v>
      </c>
    </row>
    <row r="5059">
      <c r="A5059" s="5">
        <v>460835.0</v>
      </c>
      <c r="B5059" s="4" t="s">
        <v>5672</v>
      </c>
      <c r="C5059" s="5">
        <v>2023.0</v>
      </c>
      <c r="D5059" s="5">
        <v>164.0</v>
      </c>
      <c r="E5059" s="5">
        <v>15.0</v>
      </c>
    </row>
    <row r="5060">
      <c r="A5060" s="5">
        <v>460862.0</v>
      </c>
      <c r="B5060" s="4" t="s">
        <v>5673</v>
      </c>
      <c r="C5060" s="5">
        <v>2023.0</v>
      </c>
      <c r="D5060" s="5">
        <v>171.0</v>
      </c>
      <c r="E5060" s="5">
        <v>9.0</v>
      </c>
    </row>
    <row r="5061">
      <c r="A5061" s="5">
        <v>460871.0</v>
      </c>
      <c r="B5061" s="4" t="s">
        <v>5674</v>
      </c>
      <c r="C5061" s="5">
        <v>2023.0</v>
      </c>
      <c r="D5061" s="5">
        <v>567.0</v>
      </c>
      <c r="E5061" s="5">
        <v>24.0</v>
      </c>
    </row>
    <row r="5062">
      <c r="A5062" s="5">
        <v>460914.0</v>
      </c>
      <c r="B5062" s="4" t="s">
        <v>5675</v>
      </c>
      <c r="C5062" s="5">
        <v>2023.0</v>
      </c>
      <c r="D5062" s="5">
        <v>390.0</v>
      </c>
      <c r="E5062" s="5">
        <v>0.0</v>
      </c>
    </row>
    <row r="5063">
      <c r="A5063" s="5">
        <v>460932.0</v>
      </c>
      <c r="B5063" s="4" t="s">
        <v>5676</v>
      </c>
      <c r="C5063" s="5">
        <v>2023.0</v>
      </c>
      <c r="D5063" s="5">
        <v>83.0</v>
      </c>
      <c r="E5063" s="5">
        <v>5.0</v>
      </c>
    </row>
    <row r="5064">
      <c r="A5064" s="5">
        <v>460969.0</v>
      </c>
      <c r="B5064" s="4" t="s">
        <v>5677</v>
      </c>
      <c r="C5064" s="5">
        <v>2023.0</v>
      </c>
      <c r="D5064" s="5">
        <v>348.0</v>
      </c>
      <c r="E5064" s="5">
        <v>10.0</v>
      </c>
    </row>
    <row r="5065">
      <c r="A5065" s="5">
        <v>460978.0</v>
      </c>
      <c r="B5065" s="4" t="s">
        <v>5678</v>
      </c>
      <c r="C5065" s="5">
        <v>2023.0</v>
      </c>
      <c r="D5065" s="5">
        <v>320.0</v>
      </c>
      <c r="E5065" s="5">
        <v>20.0</v>
      </c>
    </row>
    <row r="5066">
      <c r="A5066" s="5">
        <v>460987.0</v>
      </c>
      <c r="B5066" s="4" t="s">
        <v>3729</v>
      </c>
      <c r="C5066" s="5">
        <v>2023.0</v>
      </c>
      <c r="D5066" s="5">
        <v>92.0</v>
      </c>
      <c r="E5066" s="5">
        <v>11.0</v>
      </c>
    </row>
    <row r="5067">
      <c r="A5067" s="5">
        <v>460996.0</v>
      </c>
      <c r="B5067" s="4" t="s">
        <v>5679</v>
      </c>
      <c r="C5067" s="5">
        <v>2023.0</v>
      </c>
      <c r="D5067" s="5">
        <v>117.0</v>
      </c>
      <c r="E5067" s="5">
        <v>7.0</v>
      </c>
    </row>
    <row r="5068">
      <c r="A5068" s="5">
        <v>461014.0</v>
      </c>
      <c r="B5068" s="4" t="s">
        <v>5680</v>
      </c>
      <c r="C5068" s="5">
        <v>2023.0</v>
      </c>
      <c r="D5068" s="5">
        <v>1004.0</v>
      </c>
      <c r="E5068" s="5">
        <v>26.0</v>
      </c>
    </row>
    <row r="5069">
      <c r="A5069" s="5">
        <v>461023.0</v>
      </c>
      <c r="B5069" s="4" t="s">
        <v>5681</v>
      </c>
      <c r="C5069" s="5">
        <v>2023.0</v>
      </c>
      <c r="D5069" s="5">
        <v>438.0</v>
      </c>
      <c r="E5069" s="5">
        <v>10.0</v>
      </c>
    </row>
    <row r="5070">
      <c r="A5070" s="5">
        <v>461032.0</v>
      </c>
      <c r="B5070" s="4" t="s">
        <v>5682</v>
      </c>
      <c r="C5070" s="5">
        <v>2023.0</v>
      </c>
      <c r="D5070" s="5">
        <v>173.0</v>
      </c>
      <c r="E5070" s="5">
        <v>14.0</v>
      </c>
    </row>
    <row r="5071">
      <c r="A5071" s="5">
        <v>461087.0</v>
      </c>
      <c r="B5071" s="4" t="s">
        <v>5683</v>
      </c>
      <c r="C5071" s="5">
        <v>2023.0</v>
      </c>
      <c r="D5071" s="5">
        <v>1340.0</v>
      </c>
      <c r="E5071" s="5">
        <v>79.0</v>
      </c>
    </row>
    <row r="5072">
      <c r="A5072" s="5">
        <v>461111.0</v>
      </c>
      <c r="B5072" s="4" t="s">
        <v>5684</v>
      </c>
      <c r="C5072" s="5">
        <v>2023.0</v>
      </c>
      <c r="D5072" s="5">
        <v>41.0</v>
      </c>
      <c r="E5072" s="5">
        <v>4.0</v>
      </c>
    </row>
    <row r="5073">
      <c r="A5073" s="5">
        <v>461120.0</v>
      </c>
      <c r="B5073" s="4" t="s">
        <v>5685</v>
      </c>
      <c r="C5073" s="5">
        <v>2023.0</v>
      </c>
      <c r="D5073" s="5">
        <v>62.0</v>
      </c>
      <c r="E5073" s="5">
        <v>4.0</v>
      </c>
    </row>
    <row r="5074">
      <c r="A5074" s="5">
        <v>461139.0</v>
      </c>
      <c r="B5074" s="4" t="s">
        <v>5686</v>
      </c>
      <c r="C5074" s="5">
        <v>2023.0</v>
      </c>
      <c r="D5074" s="5">
        <v>77.0</v>
      </c>
      <c r="E5074" s="5">
        <v>5.0</v>
      </c>
    </row>
    <row r="5075">
      <c r="A5075" s="5">
        <v>461148.0</v>
      </c>
      <c r="B5075" s="4" t="s">
        <v>5687</v>
      </c>
      <c r="C5075" s="5">
        <v>2023.0</v>
      </c>
      <c r="D5075" s="5">
        <v>1245.0</v>
      </c>
      <c r="E5075" s="5">
        <v>265.0</v>
      </c>
    </row>
    <row r="5076">
      <c r="A5076" s="5">
        <v>461175.0</v>
      </c>
      <c r="B5076" s="4" t="s">
        <v>5688</v>
      </c>
      <c r="C5076" s="5">
        <v>2023.0</v>
      </c>
      <c r="D5076" s="5">
        <v>125.0</v>
      </c>
      <c r="E5076" s="5">
        <v>2.0</v>
      </c>
    </row>
    <row r="5077">
      <c r="A5077" s="5">
        <v>461193.0</v>
      </c>
      <c r="B5077" s="4" t="s">
        <v>5689</v>
      </c>
      <c r="C5077" s="5">
        <v>2023.0</v>
      </c>
      <c r="D5077" s="5">
        <v>194.0</v>
      </c>
      <c r="E5077" s="5">
        <v>11.0</v>
      </c>
    </row>
    <row r="5078">
      <c r="A5078" s="5">
        <v>461218.0</v>
      </c>
      <c r="B5078" s="4" t="s">
        <v>5690</v>
      </c>
      <c r="C5078" s="5">
        <v>2023.0</v>
      </c>
      <c r="D5078" s="5">
        <v>866.0</v>
      </c>
      <c r="E5078" s="5">
        <v>29.0</v>
      </c>
    </row>
    <row r="5079">
      <c r="A5079" s="5">
        <v>461245.0</v>
      </c>
      <c r="B5079" s="4" t="s">
        <v>5691</v>
      </c>
      <c r="C5079" s="5">
        <v>2023.0</v>
      </c>
      <c r="D5079" s="5">
        <v>106.0</v>
      </c>
      <c r="E5079" s="5">
        <v>9.0</v>
      </c>
    </row>
    <row r="5080">
      <c r="A5080" s="5">
        <v>461254.0</v>
      </c>
      <c r="B5080" s="4" t="s">
        <v>5692</v>
      </c>
      <c r="C5080" s="5">
        <v>2023.0</v>
      </c>
      <c r="D5080" s="5">
        <v>65.0</v>
      </c>
      <c r="E5080" s="5">
        <v>6.0</v>
      </c>
    </row>
    <row r="5081">
      <c r="A5081" s="5">
        <v>461263.0</v>
      </c>
      <c r="B5081" s="4" t="s">
        <v>5693</v>
      </c>
      <c r="C5081" s="5">
        <v>2023.0</v>
      </c>
      <c r="D5081" s="5">
        <v>200.0</v>
      </c>
      <c r="E5081" s="5">
        <v>5.0</v>
      </c>
    </row>
    <row r="5082">
      <c r="A5082" s="5">
        <v>461272.0</v>
      </c>
      <c r="B5082" s="4" t="s">
        <v>5694</v>
      </c>
      <c r="C5082" s="5">
        <v>2023.0</v>
      </c>
      <c r="D5082" s="5">
        <v>62.0</v>
      </c>
      <c r="E5082" s="5">
        <v>4.0</v>
      </c>
    </row>
    <row r="5083">
      <c r="A5083" s="5">
        <v>461281.0</v>
      </c>
      <c r="B5083" s="4" t="s">
        <v>5695</v>
      </c>
      <c r="C5083" s="5">
        <v>2023.0</v>
      </c>
      <c r="D5083" s="5">
        <v>107.0</v>
      </c>
      <c r="E5083" s="5">
        <v>9.0</v>
      </c>
    </row>
    <row r="5084">
      <c r="A5084" s="5">
        <v>461306.0</v>
      </c>
      <c r="B5084" s="4" t="s">
        <v>5696</v>
      </c>
      <c r="C5084" s="5">
        <v>2023.0</v>
      </c>
      <c r="D5084" s="5">
        <v>275.0</v>
      </c>
      <c r="E5084" s="5">
        <v>23.0</v>
      </c>
    </row>
    <row r="5085">
      <c r="A5085" s="5">
        <v>461315.0</v>
      </c>
      <c r="B5085" s="4" t="s">
        <v>5697</v>
      </c>
      <c r="C5085" s="5">
        <v>2023.0</v>
      </c>
      <c r="D5085" s="5">
        <v>222.0</v>
      </c>
      <c r="E5085" s="5">
        <v>14.0</v>
      </c>
    </row>
    <row r="5086">
      <c r="A5086" s="5">
        <v>461324.0</v>
      </c>
      <c r="B5086" s="4" t="s">
        <v>5698</v>
      </c>
      <c r="C5086" s="5">
        <v>2023.0</v>
      </c>
      <c r="D5086" s="5">
        <v>788.0</v>
      </c>
      <c r="E5086" s="5">
        <v>11.0</v>
      </c>
    </row>
    <row r="5087">
      <c r="A5087" s="5">
        <v>461333.0</v>
      </c>
      <c r="B5087" s="4" t="s">
        <v>5699</v>
      </c>
      <c r="C5087" s="5">
        <v>2023.0</v>
      </c>
      <c r="D5087" s="5">
        <v>12.0</v>
      </c>
      <c r="E5087" s="5">
        <v>11.0</v>
      </c>
    </row>
    <row r="5088">
      <c r="A5088" s="5">
        <v>461342.0</v>
      </c>
      <c r="B5088" s="4" t="s">
        <v>5700</v>
      </c>
      <c r="C5088" s="5">
        <v>2023.0</v>
      </c>
      <c r="D5088" s="5">
        <v>116.0</v>
      </c>
      <c r="E5088" s="5">
        <v>12.0</v>
      </c>
    </row>
    <row r="5089">
      <c r="A5089" s="5">
        <v>461379.0</v>
      </c>
      <c r="B5089" s="4" t="s">
        <v>5701</v>
      </c>
      <c r="C5089" s="5">
        <v>2023.0</v>
      </c>
      <c r="D5089" s="5">
        <v>28.0</v>
      </c>
      <c r="E5089" s="5">
        <v>3.0</v>
      </c>
    </row>
    <row r="5090">
      <c r="A5090" s="5">
        <v>461388.0</v>
      </c>
      <c r="B5090" s="4" t="s">
        <v>5702</v>
      </c>
      <c r="C5090" s="5">
        <v>2023.0</v>
      </c>
      <c r="D5090" s="5">
        <v>36.0</v>
      </c>
      <c r="E5090" s="5">
        <v>5.0</v>
      </c>
    </row>
    <row r="5091">
      <c r="A5091" s="5">
        <v>461412.0</v>
      </c>
      <c r="B5091" s="4" t="s">
        <v>5703</v>
      </c>
      <c r="C5091" s="5">
        <v>2023.0</v>
      </c>
      <c r="D5091" s="5">
        <v>87.0</v>
      </c>
      <c r="E5091" s="5">
        <v>3.0</v>
      </c>
    </row>
    <row r="5092">
      <c r="A5092" s="5">
        <v>461421.0</v>
      </c>
      <c r="B5092" s="4" t="s">
        <v>5704</v>
      </c>
      <c r="C5092" s="5">
        <v>2023.0</v>
      </c>
      <c r="D5092" s="5">
        <v>209.0</v>
      </c>
      <c r="E5092" s="5">
        <v>14.0</v>
      </c>
    </row>
    <row r="5093">
      <c r="A5093" s="5">
        <v>461430.0</v>
      </c>
      <c r="B5093" s="4" t="s">
        <v>5705</v>
      </c>
      <c r="C5093" s="5">
        <v>2023.0</v>
      </c>
      <c r="D5093" s="5">
        <v>545.0</v>
      </c>
      <c r="E5093" s="5">
        <v>20.0</v>
      </c>
    </row>
    <row r="5094">
      <c r="A5094" s="5">
        <v>461485.0</v>
      </c>
      <c r="B5094" s="4" t="s">
        <v>5706</v>
      </c>
      <c r="C5094" s="5">
        <v>2023.0</v>
      </c>
      <c r="D5094" s="5">
        <v>192.0</v>
      </c>
      <c r="E5094" s="5">
        <v>13.0</v>
      </c>
    </row>
    <row r="5095">
      <c r="A5095" s="5">
        <v>461494.0</v>
      </c>
      <c r="B5095" s="4" t="s">
        <v>5707</v>
      </c>
      <c r="C5095" s="5">
        <v>2023.0</v>
      </c>
      <c r="D5095" s="5">
        <v>165.0</v>
      </c>
      <c r="E5095" s="5">
        <v>8.0</v>
      </c>
    </row>
    <row r="5096">
      <c r="A5096" s="5">
        <v>461500.0</v>
      </c>
      <c r="B5096" s="4" t="s">
        <v>5708</v>
      </c>
      <c r="C5096" s="5">
        <v>2023.0</v>
      </c>
      <c r="D5096" s="5">
        <v>45.0</v>
      </c>
      <c r="E5096" s="5">
        <v>9.0</v>
      </c>
    </row>
    <row r="5097">
      <c r="A5097" s="5">
        <v>461528.0</v>
      </c>
      <c r="B5097" s="4" t="s">
        <v>5709</v>
      </c>
      <c r="C5097" s="5">
        <v>2023.0</v>
      </c>
      <c r="D5097" s="5">
        <v>230.0</v>
      </c>
      <c r="E5097" s="5">
        <v>16.0</v>
      </c>
    </row>
    <row r="5098">
      <c r="A5098" s="5">
        <v>461537.0</v>
      </c>
      <c r="B5098" s="4" t="s">
        <v>5710</v>
      </c>
      <c r="C5098" s="5">
        <v>2023.0</v>
      </c>
      <c r="D5098" s="5">
        <v>21.0</v>
      </c>
      <c r="E5098" s="5">
        <v>5.0</v>
      </c>
    </row>
    <row r="5099">
      <c r="A5099" s="5">
        <v>461555.0</v>
      </c>
      <c r="B5099" s="4" t="s">
        <v>5711</v>
      </c>
      <c r="C5099" s="5">
        <v>2023.0</v>
      </c>
      <c r="D5099" s="5">
        <v>157.0</v>
      </c>
      <c r="E5099" s="5">
        <v>11.0</v>
      </c>
    </row>
    <row r="5100">
      <c r="A5100" s="5">
        <v>461573.0</v>
      </c>
      <c r="B5100" s="4" t="s">
        <v>5712</v>
      </c>
      <c r="C5100" s="5">
        <v>2023.0</v>
      </c>
      <c r="D5100" s="5">
        <v>140.0</v>
      </c>
      <c r="E5100" s="5">
        <v>5.0</v>
      </c>
    </row>
    <row r="5101">
      <c r="A5101" s="5">
        <v>461582.0</v>
      </c>
      <c r="B5101" s="4" t="s">
        <v>5713</v>
      </c>
      <c r="C5101" s="5">
        <v>2023.0</v>
      </c>
      <c r="D5101" s="5">
        <v>121.0</v>
      </c>
      <c r="E5101" s="5">
        <v>5.0</v>
      </c>
    </row>
    <row r="5102">
      <c r="A5102" s="5">
        <v>461591.0</v>
      </c>
      <c r="B5102" s="4" t="s">
        <v>5714</v>
      </c>
      <c r="C5102" s="5">
        <v>2023.0</v>
      </c>
      <c r="D5102" s="4"/>
      <c r="E5102" s="4"/>
    </row>
    <row r="5103">
      <c r="A5103" s="5">
        <v>461607.0</v>
      </c>
      <c r="B5103" s="4" t="s">
        <v>5715</v>
      </c>
      <c r="C5103" s="5">
        <v>2023.0</v>
      </c>
      <c r="D5103" s="5">
        <v>123.0</v>
      </c>
      <c r="E5103" s="5">
        <v>7.0</v>
      </c>
    </row>
    <row r="5104">
      <c r="A5104" s="5">
        <v>461625.0</v>
      </c>
      <c r="B5104" s="4" t="s">
        <v>5716</v>
      </c>
      <c r="C5104" s="5">
        <v>2023.0</v>
      </c>
      <c r="D5104" s="5">
        <v>27.0</v>
      </c>
      <c r="E5104" s="5">
        <v>3.0</v>
      </c>
    </row>
    <row r="5105">
      <c r="A5105" s="5">
        <v>461643.0</v>
      </c>
      <c r="B5105" s="4" t="s">
        <v>5717</v>
      </c>
      <c r="C5105" s="5">
        <v>2023.0</v>
      </c>
      <c r="D5105" s="5">
        <v>18.0</v>
      </c>
      <c r="E5105" s="5">
        <v>5.0</v>
      </c>
    </row>
    <row r="5106">
      <c r="A5106" s="5">
        <v>461652.0</v>
      </c>
      <c r="B5106" s="4" t="s">
        <v>5718</v>
      </c>
      <c r="C5106" s="5">
        <v>2023.0</v>
      </c>
      <c r="D5106" s="5">
        <v>93.0</v>
      </c>
      <c r="E5106" s="5">
        <v>5.0</v>
      </c>
    </row>
    <row r="5107">
      <c r="A5107" s="5">
        <v>461689.0</v>
      </c>
      <c r="B5107" s="4" t="s">
        <v>5719</v>
      </c>
      <c r="C5107" s="5">
        <v>2023.0</v>
      </c>
      <c r="D5107" s="5">
        <v>290.0</v>
      </c>
      <c r="E5107" s="5">
        <v>14.0</v>
      </c>
    </row>
    <row r="5108">
      <c r="A5108" s="5">
        <v>461704.0</v>
      </c>
      <c r="B5108" s="4" t="s">
        <v>5720</v>
      </c>
      <c r="C5108" s="5">
        <v>2023.0</v>
      </c>
      <c r="D5108" s="5">
        <v>133.0</v>
      </c>
      <c r="E5108" s="5">
        <v>13.0</v>
      </c>
    </row>
    <row r="5109">
      <c r="A5109" s="5">
        <v>461713.0</v>
      </c>
      <c r="B5109" s="4" t="s">
        <v>5721</v>
      </c>
      <c r="C5109" s="5">
        <v>2023.0</v>
      </c>
      <c r="D5109" s="5">
        <v>53.0</v>
      </c>
      <c r="E5109" s="5">
        <v>2.0</v>
      </c>
    </row>
    <row r="5110">
      <c r="A5110" s="5">
        <v>461722.0</v>
      </c>
      <c r="B5110" s="4" t="s">
        <v>5722</v>
      </c>
      <c r="C5110" s="5">
        <v>2023.0</v>
      </c>
      <c r="D5110" s="5">
        <v>65.0</v>
      </c>
      <c r="E5110" s="5">
        <v>4.0</v>
      </c>
    </row>
    <row r="5111">
      <c r="A5111" s="5">
        <v>461740.0</v>
      </c>
      <c r="B5111" s="4" t="s">
        <v>5723</v>
      </c>
      <c r="C5111" s="5">
        <v>2023.0</v>
      </c>
      <c r="D5111" s="5">
        <v>42.0</v>
      </c>
      <c r="E5111" s="5">
        <v>2.0</v>
      </c>
    </row>
    <row r="5112">
      <c r="A5112" s="5">
        <v>461759.0</v>
      </c>
      <c r="B5112" s="4" t="s">
        <v>5724</v>
      </c>
      <c r="C5112" s="5">
        <v>2023.0</v>
      </c>
      <c r="D5112" s="5">
        <v>389.0</v>
      </c>
      <c r="E5112" s="5">
        <v>20.0</v>
      </c>
    </row>
    <row r="5113">
      <c r="A5113" s="5">
        <v>461768.0</v>
      </c>
      <c r="B5113" s="4" t="s">
        <v>5725</v>
      </c>
      <c r="C5113" s="5">
        <v>2023.0</v>
      </c>
      <c r="D5113" s="5">
        <v>244.0</v>
      </c>
      <c r="E5113" s="5">
        <v>9.0</v>
      </c>
    </row>
    <row r="5114">
      <c r="A5114" s="5">
        <v>461786.0</v>
      </c>
      <c r="B5114" s="4" t="s">
        <v>5726</v>
      </c>
      <c r="C5114" s="5">
        <v>2023.0</v>
      </c>
      <c r="D5114" s="5">
        <v>34.0</v>
      </c>
      <c r="E5114" s="5">
        <v>3.0</v>
      </c>
    </row>
    <row r="5115">
      <c r="A5115" s="5">
        <v>461795.0</v>
      </c>
      <c r="B5115" s="4" t="s">
        <v>5727</v>
      </c>
      <c r="C5115" s="5">
        <v>2023.0</v>
      </c>
      <c r="D5115" s="5">
        <v>923.0</v>
      </c>
      <c r="E5115" s="5">
        <v>34.0</v>
      </c>
    </row>
    <row r="5116">
      <c r="A5116" s="5">
        <v>461810.0</v>
      </c>
      <c r="B5116" s="4" t="s">
        <v>5728</v>
      </c>
      <c r="C5116" s="5">
        <v>2023.0</v>
      </c>
      <c r="D5116" s="5">
        <v>12.0</v>
      </c>
      <c r="E5116" s="5">
        <v>3.0</v>
      </c>
    </row>
    <row r="5117">
      <c r="A5117" s="5">
        <v>461829.0</v>
      </c>
      <c r="B5117" s="4" t="s">
        <v>5729</v>
      </c>
      <c r="C5117" s="5">
        <v>2023.0</v>
      </c>
      <c r="D5117" s="5">
        <v>95.0</v>
      </c>
      <c r="E5117" s="5">
        <v>31.0</v>
      </c>
    </row>
    <row r="5118">
      <c r="A5118" s="5">
        <v>461838.0</v>
      </c>
      <c r="B5118" s="4" t="s">
        <v>5730</v>
      </c>
      <c r="C5118" s="5">
        <v>2023.0</v>
      </c>
      <c r="D5118" s="5">
        <v>149.0</v>
      </c>
      <c r="E5118" s="5">
        <v>6.0</v>
      </c>
    </row>
    <row r="5119">
      <c r="A5119" s="5">
        <v>461847.0</v>
      </c>
      <c r="B5119" s="4" t="s">
        <v>5731</v>
      </c>
      <c r="C5119" s="5">
        <v>2023.0</v>
      </c>
      <c r="D5119" s="5">
        <v>59.0</v>
      </c>
      <c r="E5119" s="5">
        <v>3.0</v>
      </c>
    </row>
    <row r="5120">
      <c r="A5120" s="5">
        <v>461856.0</v>
      </c>
      <c r="B5120" s="4" t="s">
        <v>5732</v>
      </c>
      <c r="C5120" s="5">
        <v>2023.0</v>
      </c>
      <c r="D5120" s="5">
        <v>69.0</v>
      </c>
      <c r="E5120" s="5">
        <v>7.0</v>
      </c>
    </row>
    <row r="5121">
      <c r="A5121" s="5">
        <v>461865.0</v>
      </c>
      <c r="B5121" s="4" t="s">
        <v>5733</v>
      </c>
      <c r="C5121" s="5">
        <v>2023.0</v>
      </c>
      <c r="D5121" s="5">
        <v>46.0</v>
      </c>
      <c r="E5121" s="5">
        <v>7.0</v>
      </c>
    </row>
    <row r="5122">
      <c r="A5122" s="5">
        <v>461874.0</v>
      </c>
      <c r="B5122" s="4" t="s">
        <v>5734</v>
      </c>
      <c r="C5122" s="5">
        <v>2023.0</v>
      </c>
      <c r="D5122" s="5">
        <v>104.0</v>
      </c>
      <c r="E5122" s="5">
        <v>6.0</v>
      </c>
    </row>
    <row r="5123">
      <c r="A5123" s="5">
        <v>461883.0</v>
      </c>
      <c r="B5123" s="4" t="s">
        <v>5735</v>
      </c>
      <c r="C5123" s="5">
        <v>2023.0</v>
      </c>
      <c r="D5123" s="5">
        <v>155.0</v>
      </c>
      <c r="E5123" s="5">
        <v>20.0</v>
      </c>
    </row>
    <row r="5124">
      <c r="A5124" s="5">
        <v>461892.0</v>
      </c>
      <c r="B5124" s="4" t="s">
        <v>5736</v>
      </c>
      <c r="C5124" s="5">
        <v>2023.0</v>
      </c>
      <c r="D5124" s="5">
        <v>166.0</v>
      </c>
      <c r="E5124" s="5">
        <v>9.0</v>
      </c>
    </row>
    <row r="5125">
      <c r="A5125" s="5">
        <v>461908.0</v>
      </c>
      <c r="B5125" s="4" t="s">
        <v>5737</v>
      </c>
      <c r="C5125" s="5">
        <v>2023.0</v>
      </c>
      <c r="D5125" s="5">
        <v>95.0</v>
      </c>
      <c r="E5125" s="5">
        <v>5.0</v>
      </c>
    </row>
    <row r="5126">
      <c r="A5126" s="5">
        <v>461917.0</v>
      </c>
      <c r="B5126" s="4" t="s">
        <v>5738</v>
      </c>
      <c r="C5126" s="5">
        <v>2023.0</v>
      </c>
      <c r="D5126" s="5">
        <v>224.0</v>
      </c>
      <c r="E5126" s="5">
        <v>4.0</v>
      </c>
    </row>
    <row r="5127">
      <c r="A5127" s="5">
        <v>461926.0</v>
      </c>
      <c r="B5127" s="4" t="s">
        <v>5739</v>
      </c>
      <c r="C5127" s="5">
        <v>2023.0</v>
      </c>
      <c r="D5127" s="5">
        <v>162.0</v>
      </c>
      <c r="E5127" s="5">
        <v>10.0</v>
      </c>
    </row>
    <row r="5128">
      <c r="A5128" s="5">
        <v>461944.0</v>
      </c>
      <c r="B5128" s="4" t="s">
        <v>5740</v>
      </c>
      <c r="C5128" s="5">
        <v>2023.0</v>
      </c>
      <c r="D5128" s="5">
        <v>68.0</v>
      </c>
      <c r="E5128" s="5">
        <v>4.0</v>
      </c>
    </row>
    <row r="5129">
      <c r="A5129" s="5">
        <v>461953.0</v>
      </c>
      <c r="B5129" s="4" t="s">
        <v>5741</v>
      </c>
      <c r="C5129" s="5">
        <v>2023.0</v>
      </c>
      <c r="D5129" s="5">
        <v>25.0</v>
      </c>
      <c r="E5129" s="5">
        <v>7.0</v>
      </c>
    </row>
    <row r="5130">
      <c r="A5130" s="5">
        <v>461962.0</v>
      </c>
      <c r="B5130" s="4" t="s">
        <v>5742</v>
      </c>
      <c r="C5130" s="5">
        <v>2023.0</v>
      </c>
      <c r="D5130" s="5">
        <v>274.0</v>
      </c>
      <c r="E5130" s="5">
        <v>21.0</v>
      </c>
    </row>
    <row r="5131">
      <c r="A5131" s="5">
        <v>461999.0</v>
      </c>
      <c r="B5131" s="4" t="s">
        <v>5743</v>
      </c>
      <c r="C5131" s="5">
        <v>2023.0</v>
      </c>
      <c r="D5131" s="5">
        <v>179.0</v>
      </c>
      <c r="E5131" s="5">
        <v>7.0</v>
      </c>
    </row>
    <row r="5132">
      <c r="A5132" s="5">
        <v>462008.0</v>
      </c>
      <c r="B5132" s="4" t="s">
        <v>5744</v>
      </c>
      <c r="C5132" s="5">
        <v>2023.0</v>
      </c>
      <c r="D5132" s="5">
        <v>219.0</v>
      </c>
      <c r="E5132" s="5">
        <v>16.0</v>
      </c>
    </row>
    <row r="5133">
      <c r="A5133" s="5">
        <v>462017.0</v>
      </c>
      <c r="B5133" s="4" t="s">
        <v>5745</v>
      </c>
      <c r="C5133" s="5">
        <v>2023.0</v>
      </c>
      <c r="D5133" s="5">
        <v>103.0</v>
      </c>
      <c r="E5133" s="5">
        <v>6.0</v>
      </c>
    </row>
    <row r="5134">
      <c r="A5134" s="5">
        <v>462035.0</v>
      </c>
      <c r="B5134" s="4" t="s">
        <v>5746</v>
      </c>
      <c r="C5134" s="5">
        <v>2023.0</v>
      </c>
      <c r="D5134" s="5">
        <v>408.0</v>
      </c>
      <c r="E5134" s="5">
        <v>13.0</v>
      </c>
    </row>
    <row r="5135">
      <c r="A5135" s="5">
        <v>462044.0</v>
      </c>
      <c r="B5135" s="4" t="s">
        <v>5747</v>
      </c>
      <c r="C5135" s="5">
        <v>2023.0</v>
      </c>
      <c r="D5135" s="5">
        <v>93.0</v>
      </c>
      <c r="E5135" s="5">
        <v>2.0</v>
      </c>
    </row>
    <row r="5136">
      <c r="A5136" s="5">
        <v>462053.0</v>
      </c>
      <c r="B5136" s="4" t="s">
        <v>5748</v>
      </c>
      <c r="C5136" s="5">
        <v>2023.0</v>
      </c>
      <c r="D5136" s="5">
        <v>140.0</v>
      </c>
      <c r="E5136" s="5">
        <v>8.0</v>
      </c>
    </row>
    <row r="5137">
      <c r="A5137" s="5">
        <v>462062.0</v>
      </c>
      <c r="B5137" s="4" t="s">
        <v>5749</v>
      </c>
      <c r="C5137" s="5">
        <v>2023.0</v>
      </c>
      <c r="D5137" s="5">
        <v>140.0</v>
      </c>
      <c r="E5137" s="5">
        <v>6.0</v>
      </c>
    </row>
    <row r="5138">
      <c r="A5138" s="5">
        <v>462071.0</v>
      </c>
      <c r="B5138" s="4" t="s">
        <v>5750</v>
      </c>
      <c r="C5138" s="5">
        <v>2023.0</v>
      </c>
      <c r="D5138" s="5">
        <v>195.0</v>
      </c>
      <c r="E5138" s="5">
        <v>10.0</v>
      </c>
    </row>
    <row r="5139">
      <c r="A5139" s="5">
        <v>462336.0</v>
      </c>
      <c r="B5139" s="4" t="s">
        <v>5751</v>
      </c>
      <c r="C5139" s="5">
        <v>2023.0</v>
      </c>
      <c r="D5139" s="5">
        <v>59.0</v>
      </c>
      <c r="E5139" s="5">
        <v>1.0</v>
      </c>
    </row>
    <row r="5140">
      <c r="A5140" s="5">
        <v>462345.0</v>
      </c>
      <c r="B5140" s="4" t="s">
        <v>3729</v>
      </c>
      <c r="C5140" s="5">
        <v>2023.0</v>
      </c>
      <c r="D5140" s="4"/>
      <c r="E5140" s="4"/>
    </row>
    <row r="5141">
      <c r="A5141" s="5">
        <v>462354.0</v>
      </c>
      <c r="B5141" s="4" t="s">
        <v>5752</v>
      </c>
      <c r="C5141" s="5">
        <v>2023.0</v>
      </c>
      <c r="D5141" s="5">
        <v>298.0</v>
      </c>
      <c r="E5141" s="5">
        <v>16.0</v>
      </c>
    </row>
    <row r="5142">
      <c r="A5142" s="5">
        <v>463056.0</v>
      </c>
      <c r="B5142" s="4" t="s">
        <v>5753</v>
      </c>
      <c r="C5142" s="5">
        <v>2023.0</v>
      </c>
      <c r="D5142" s="5">
        <v>1494.0</v>
      </c>
      <c r="E5142" s="5">
        <v>25.0</v>
      </c>
    </row>
    <row r="5143">
      <c r="A5143" s="5">
        <v>464226.0</v>
      </c>
      <c r="B5143" s="4" t="s">
        <v>5754</v>
      </c>
      <c r="C5143" s="5">
        <v>2023.0</v>
      </c>
      <c r="D5143" s="5">
        <v>836.0</v>
      </c>
      <c r="E5143" s="5">
        <v>59.0</v>
      </c>
    </row>
    <row r="5144">
      <c r="A5144" s="5">
        <v>466921.0</v>
      </c>
      <c r="B5144" s="4" t="s">
        <v>5755</v>
      </c>
      <c r="C5144" s="5">
        <v>2023.0</v>
      </c>
      <c r="D5144" s="5">
        <v>328.0</v>
      </c>
      <c r="E5144" s="5">
        <v>12.0</v>
      </c>
    </row>
    <row r="5145">
      <c r="A5145" s="5">
        <v>466930.0</v>
      </c>
      <c r="B5145" s="4" t="s">
        <v>5756</v>
      </c>
      <c r="C5145" s="5">
        <v>2023.0</v>
      </c>
      <c r="D5145" s="5">
        <v>2416.0</v>
      </c>
      <c r="E5145" s="5">
        <v>97.0</v>
      </c>
    </row>
    <row r="5146">
      <c r="A5146" s="5">
        <v>467094.0</v>
      </c>
      <c r="B5146" s="4" t="s">
        <v>5757</v>
      </c>
      <c r="C5146" s="5">
        <v>2023.0</v>
      </c>
      <c r="D5146" s="5">
        <v>145.0</v>
      </c>
      <c r="E5146" s="5">
        <v>10.0</v>
      </c>
    </row>
    <row r="5147">
      <c r="A5147" s="5">
        <v>467368.0</v>
      </c>
      <c r="B5147" s="4" t="s">
        <v>5758</v>
      </c>
      <c r="C5147" s="5">
        <v>2023.0</v>
      </c>
      <c r="D5147" s="4"/>
      <c r="E5147" s="4"/>
    </row>
    <row r="5148">
      <c r="A5148" s="5">
        <v>467863.0</v>
      </c>
      <c r="B5148" s="4" t="s">
        <v>5759</v>
      </c>
      <c r="C5148" s="5">
        <v>2023.0</v>
      </c>
      <c r="D5148" s="5">
        <v>300.0</v>
      </c>
      <c r="E5148" s="5">
        <v>15.0</v>
      </c>
    </row>
    <row r="5149">
      <c r="A5149" s="5">
        <v>467872.0</v>
      </c>
      <c r="B5149" s="4" t="s">
        <v>5760</v>
      </c>
      <c r="C5149" s="5">
        <v>2023.0</v>
      </c>
      <c r="D5149" s="5">
        <v>266.0</v>
      </c>
      <c r="E5149" s="5">
        <v>12.0</v>
      </c>
    </row>
    <row r="5150">
      <c r="A5150" s="5">
        <v>467906.0</v>
      </c>
      <c r="B5150" s="4" t="s">
        <v>5761</v>
      </c>
      <c r="C5150" s="5">
        <v>2023.0</v>
      </c>
      <c r="D5150" s="5">
        <v>133.0</v>
      </c>
      <c r="E5150" s="5">
        <v>9.0</v>
      </c>
    </row>
    <row r="5151">
      <c r="A5151" s="5">
        <v>468246.0</v>
      </c>
      <c r="B5151" s="4" t="s">
        <v>5762</v>
      </c>
      <c r="C5151" s="5">
        <v>2023.0</v>
      </c>
      <c r="D5151" s="5">
        <v>119.0</v>
      </c>
      <c r="E5151" s="5">
        <v>12.0</v>
      </c>
    </row>
    <row r="5152">
      <c r="A5152" s="5">
        <v>468255.0</v>
      </c>
      <c r="B5152" s="4" t="s">
        <v>5763</v>
      </c>
      <c r="C5152" s="5">
        <v>2023.0</v>
      </c>
      <c r="D5152" s="5">
        <v>28.0</v>
      </c>
      <c r="E5152" s="5">
        <v>4.0</v>
      </c>
    </row>
    <row r="5153">
      <c r="A5153" s="5">
        <v>468291.0</v>
      </c>
      <c r="B5153" s="4" t="s">
        <v>5764</v>
      </c>
      <c r="C5153" s="5">
        <v>2023.0</v>
      </c>
      <c r="D5153" s="4"/>
      <c r="E5153" s="4"/>
    </row>
    <row r="5154">
      <c r="A5154" s="5">
        <v>468769.0</v>
      </c>
      <c r="B5154" s="4" t="s">
        <v>5765</v>
      </c>
      <c r="C5154" s="5">
        <v>2023.0</v>
      </c>
      <c r="D5154" s="5">
        <v>179.0</v>
      </c>
      <c r="E5154" s="5">
        <v>6.0</v>
      </c>
    </row>
    <row r="5155">
      <c r="A5155" s="5">
        <v>468848.0</v>
      </c>
      <c r="B5155" s="4" t="s">
        <v>5766</v>
      </c>
      <c r="C5155" s="5">
        <v>2023.0</v>
      </c>
      <c r="D5155" s="5">
        <v>777.0</v>
      </c>
      <c r="E5155" s="5">
        <v>17.0</v>
      </c>
    </row>
    <row r="5156">
      <c r="A5156" s="5">
        <v>468893.0</v>
      </c>
      <c r="B5156" s="4" t="s">
        <v>5767</v>
      </c>
      <c r="C5156" s="5">
        <v>2023.0</v>
      </c>
      <c r="D5156" s="5">
        <v>226.0</v>
      </c>
      <c r="E5156" s="5">
        <v>13.0</v>
      </c>
    </row>
    <row r="5157">
      <c r="A5157" s="5">
        <v>468909.0</v>
      </c>
      <c r="B5157" s="4" t="s">
        <v>5768</v>
      </c>
      <c r="C5157" s="5">
        <v>2023.0</v>
      </c>
      <c r="D5157" s="5">
        <v>1093.0</v>
      </c>
      <c r="E5157" s="5">
        <v>24.0</v>
      </c>
    </row>
    <row r="5158">
      <c r="A5158" s="5">
        <v>468963.0</v>
      </c>
      <c r="B5158" s="4" t="s">
        <v>5769</v>
      </c>
      <c r="C5158" s="5">
        <v>2023.0</v>
      </c>
      <c r="D5158" s="5">
        <v>527.0</v>
      </c>
      <c r="E5158" s="5">
        <v>30.0</v>
      </c>
    </row>
    <row r="5159">
      <c r="A5159" s="5">
        <v>469416.0</v>
      </c>
      <c r="B5159" s="4" t="s">
        <v>5770</v>
      </c>
      <c r="C5159" s="5">
        <v>2023.0</v>
      </c>
      <c r="D5159" s="5">
        <v>255.0</v>
      </c>
      <c r="E5159" s="5">
        <v>20.0</v>
      </c>
    </row>
    <row r="5160">
      <c r="A5160" s="5">
        <v>469610.0</v>
      </c>
      <c r="B5160" s="4" t="s">
        <v>5771</v>
      </c>
      <c r="C5160" s="5">
        <v>2023.0</v>
      </c>
      <c r="D5160" s="5">
        <v>11.0</v>
      </c>
      <c r="E5160" s="5">
        <v>1.0</v>
      </c>
    </row>
    <row r="5161">
      <c r="A5161" s="5">
        <v>469629.0</v>
      </c>
      <c r="B5161" s="4" t="s">
        <v>5772</v>
      </c>
      <c r="C5161" s="5">
        <v>2023.0</v>
      </c>
      <c r="D5161" s="5">
        <v>120.0</v>
      </c>
      <c r="E5161" s="5">
        <v>11.0</v>
      </c>
    </row>
    <row r="5162">
      <c r="A5162" s="5">
        <v>469911.0</v>
      </c>
      <c r="B5162" s="4" t="s">
        <v>5773</v>
      </c>
      <c r="C5162" s="5">
        <v>2023.0</v>
      </c>
      <c r="D5162" s="5">
        <v>82.0</v>
      </c>
      <c r="E5162" s="5">
        <v>7.0</v>
      </c>
    </row>
    <row r="5163">
      <c r="A5163" s="5">
        <v>470038.0</v>
      </c>
      <c r="B5163" s="4" t="s">
        <v>5774</v>
      </c>
      <c r="C5163" s="5">
        <v>2023.0</v>
      </c>
      <c r="D5163" s="5">
        <v>1447.0</v>
      </c>
      <c r="E5163" s="5">
        <v>31.0</v>
      </c>
    </row>
    <row r="5164">
      <c r="A5164" s="5">
        <v>470047.0</v>
      </c>
      <c r="B5164" s="4" t="s">
        <v>5775</v>
      </c>
      <c r="C5164" s="5">
        <v>2023.0</v>
      </c>
      <c r="D5164" s="5">
        <v>36.0</v>
      </c>
      <c r="E5164" s="5">
        <v>3.0</v>
      </c>
    </row>
    <row r="5165">
      <c r="A5165" s="5">
        <v>470296.0</v>
      </c>
      <c r="B5165" s="4" t="s">
        <v>5776</v>
      </c>
      <c r="C5165" s="5">
        <v>2023.0</v>
      </c>
      <c r="D5165" s="5">
        <v>17.0</v>
      </c>
      <c r="E5165" s="5">
        <v>1.0</v>
      </c>
    </row>
    <row r="5166">
      <c r="A5166" s="5">
        <v>470393.0</v>
      </c>
      <c r="B5166" s="4" t="s">
        <v>5777</v>
      </c>
      <c r="C5166" s="5">
        <v>2023.0</v>
      </c>
      <c r="D5166" s="5">
        <v>135.0</v>
      </c>
      <c r="E5166" s="5">
        <v>5.0</v>
      </c>
    </row>
    <row r="5167">
      <c r="A5167" s="5">
        <v>474863.0</v>
      </c>
      <c r="B5167" s="4" t="s">
        <v>5778</v>
      </c>
      <c r="C5167" s="5">
        <v>2023.0</v>
      </c>
      <c r="D5167" s="5">
        <v>1829.0</v>
      </c>
      <c r="E5167" s="5">
        <v>50.0</v>
      </c>
    </row>
    <row r="5168">
      <c r="A5168" s="5">
        <v>474915.0</v>
      </c>
      <c r="B5168" s="4" t="s">
        <v>5779</v>
      </c>
      <c r="C5168" s="5">
        <v>2023.0</v>
      </c>
      <c r="D5168" s="5">
        <v>382.0</v>
      </c>
      <c r="E5168" s="5">
        <v>13.0</v>
      </c>
    </row>
    <row r="5169">
      <c r="A5169" s="5">
        <v>474924.0</v>
      </c>
      <c r="B5169" s="4" t="s">
        <v>5780</v>
      </c>
      <c r="C5169" s="5">
        <v>2023.0</v>
      </c>
      <c r="D5169" s="5">
        <v>217.0</v>
      </c>
      <c r="E5169" s="5">
        <v>7.0</v>
      </c>
    </row>
    <row r="5170">
      <c r="A5170" s="5">
        <v>475015.0</v>
      </c>
      <c r="B5170" s="4" t="s">
        <v>5781</v>
      </c>
      <c r="C5170" s="5">
        <v>2023.0</v>
      </c>
      <c r="D5170" s="5">
        <v>179.0</v>
      </c>
      <c r="E5170" s="5">
        <v>11.0</v>
      </c>
    </row>
    <row r="5171">
      <c r="A5171" s="5">
        <v>475024.0</v>
      </c>
      <c r="B5171" s="4" t="s">
        <v>5782</v>
      </c>
      <c r="C5171" s="5">
        <v>2023.0</v>
      </c>
      <c r="D5171" s="5">
        <v>305.0</v>
      </c>
      <c r="E5171" s="5">
        <v>8.0</v>
      </c>
    </row>
    <row r="5172">
      <c r="A5172" s="5">
        <v>475033.0</v>
      </c>
      <c r="B5172" s="4" t="s">
        <v>5783</v>
      </c>
      <c r="C5172" s="5">
        <v>2023.0</v>
      </c>
      <c r="D5172" s="5">
        <v>1911.0</v>
      </c>
      <c r="E5172" s="5">
        <v>123.0</v>
      </c>
    </row>
    <row r="5173">
      <c r="A5173" s="5">
        <v>475060.0</v>
      </c>
      <c r="B5173" s="4" t="s">
        <v>5784</v>
      </c>
      <c r="C5173" s="5">
        <v>2023.0</v>
      </c>
      <c r="D5173" s="5">
        <v>206.0</v>
      </c>
      <c r="E5173" s="5">
        <v>15.0</v>
      </c>
    </row>
    <row r="5174">
      <c r="A5174" s="5">
        <v>475121.0</v>
      </c>
      <c r="B5174" s="4" t="s">
        <v>5785</v>
      </c>
      <c r="C5174" s="5">
        <v>2023.0</v>
      </c>
      <c r="D5174" s="5">
        <v>8816.0</v>
      </c>
      <c r="E5174" s="5">
        <v>227.0</v>
      </c>
    </row>
    <row r="5175">
      <c r="A5175" s="5">
        <v>475176.0</v>
      </c>
      <c r="B5175" s="4" t="s">
        <v>5786</v>
      </c>
      <c r="C5175" s="5">
        <v>2023.0</v>
      </c>
      <c r="D5175" s="5">
        <v>649.0</v>
      </c>
      <c r="E5175" s="5">
        <v>28.0</v>
      </c>
    </row>
    <row r="5176">
      <c r="A5176" s="5">
        <v>475200.0</v>
      </c>
      <c r="B5176" s="4" t="s">
        <v>5787</v>
      </c>
      <c r="C5176" s="5">
        <v>2023.0</v>
      </c>
      <c r="D5176" s="5">
        <v>170.0</v>
      </c>
      <c r="E5176" s="5">
        <v>8.0</v>
      </c>
    </row>
    <row r="5177">
      <c r="A5177" s="5">
        <v>475228.0</v>
      </c>
      <c r="B5177" s="4" t="s">
        <v>5788</v>
      </c>
      <c r="C5177" s="5">
        <v>2023.0</v>
      </c>
      <c r="D5177" s="5">
        <v>76.0</v>
      </c>
      <c r="E5177" s="5">
        <v>7.0</v>
      </c>
    </row>
    <row r="5178">
      <c r="A5178" s="5">
        <v>475237.0</v>
      </c>
      <c r="B5178" s="4" t="s">
        <v>5789</v>
      </c>
      <c r="C5178" s="5">
        <v>2023.0</v>
      </c>
      <c r="D5178" s="4"/>
      <c r="E5178" s="4"/>
    </row>
    <row r="5179">
      <c r="A5179" s="5">
        <v>475273.0</v>
      </c>
      <c r="B5179" s="4" t="s">
        <v>5790</v>
      </c>
      <c r="C5179" s="5">
        <v>2023.0</v>
      </c>
      <c r="D5179" s="5">
        <v>421.0</v>
      </c>
      <c r="E5179" s="5">
        <v>18.0</v>
      </c>
    </row>
    <row r="5180">
      <c r="A5180" s="5">
        <v>475282.0</v>
      </c>
      <c r="B5180" s="4" t="s">
        <v>5791</v>
      </c>
      <c r="C5180" s="5">
        <v>2023.0</v>
      </c>
      <c r="D5180" s="5">
        <v>88.0</v>
      </c>
      <c r="E5180" s="5">
        <v>8.0</v>
      </c>
    </row>
    <row r="5181">
      <c r="A5181" s="5">
        <v>475325.0</v>
      </c>
      <c r="B5181" s="4" t="s">
        <v>5792</v>
      </c>
      <c r="C5181" s="5">
        <v>2023.0</v>
      </c>
      <c r="D5181" s="5">
        <v>214.0</v>
      </c>
      <c r="E5181" s="5">
        <v>15.0</v>
      </c>
    </row>
    <row r="5182">
      <c r="A5182" s="5">
        <v>475398.0</v>
      </c>
      <c r="B5182" s="4" t="s">
        <v>5793</v>
      </c>
      <c r="C5182" s="5">
        <v>2023.0</v>
      </c>
      <c r="D5182" s="5">
        <v>171.0</v>
      </c>
      <c r="E5182" s="5">
        <v>17.0</v>
      </c>
    </row>
    <row r="5183">
      <c r="A5183" s="5">
        <v>475404.0</v>
      </c>
      <c r="B5183" s="4" t="s">
        <v>5794</v>
      </c>
      <c r="C5183" s="5">
        <v>2023.0</v>
      </c>
      <c r="D5183" s="5">
        <v>164.0</v>
      </c>
      <c r="E5183" s="5">
        <v>11.0</v>
      </c>
    </row>
    <row r="5184">
      <c r="A5184" s="5">
        <v>475422.0</v>
      </c>
      <c r="B5184" s="4" t="s">
        <v>5795</v>
      </c>
      <c r="C5184" s="5">
        <v>2023.0</v>
      </c>
      <c r="D5184" s="5">
        <v>65.0</v>
      </c>
      <c r="E5184" s="5">
        <v>5.0</v>
      </c>
    </row>
    <row r="5185">
      <c r="A5185" s="5">
        <v>475431.0</v>
      </c>
      <c r="B5185" s="4" t="s">
        <v>5796</v>
      </c>
      <c r="C5185" s="5">
        <v>2023.0</v>
      </c>
      <c r="D5185" s="5">
        <v>33.0</v>
      </c>
      <c r="E5185" s="5">
        <v>3.0</v>
      </c>
    </row>
    <row r="5186">
      <c r="A5186" s="5">
        <v>475468.0</v>
      </c>
      <c r="B5186" s="4" t="s">
        <v>5797</v>
      </c>
      <c r="C5186" s="5">
        <v>2023.0</v>
      </c>
      <c r="D5186" s="5">
        <v>247.0</v>
      </c>
      <c r="E5186" s="5">
        <v>18.0</v>
      </c>
    </row>
    <row r="5187">
      <c r="A5187" s="5">
        <v>475477.0</v>
      </c>
      <c r="B5187" s="4" t="s">
        <v>4350</v>
      </c>
      <c r="C5187" s="5">
        <v>2023.0</v>
      </c>
      <c r="D5187" s="4"/>
      <c r="E5187" s="4"/>
    </row>
    <row r="5188">
      <c r="A5188" s="5">
        <v>475486.0</v>
      </c>
      <c r="B5188" s="4" t="s">
        <v>5798</v>
      </c>
      <c r="C5188" s="5">
        <v>2023.0</v>
      </c>
      <c r="D5188" s="5">
        <v>265.0</v>
      </c>
      <c r="E5188" s="5">
        <v>15.0</v>
      </c>
    </row>
    <row r="5189">
      <c r="A5189" s="5">
        <v>475495.0</v>
      </c>
      <c r="B5189" s="4" t="s">
        <v>5799</v>
      </c>
      <c r="C5189" s="5">
        <v>2023.0</v>
      </c>
      <c r="D5189" s="5">
        <v>1610.0</v>
      </c>
      <c r="E5189" s="5">
        <v>165.0</v>
      </c>
    </row>
    <row r="5190">
      <c r="A5190" s="5">
        <v>475547.0</v>
      </c>
      <c r="B5190" s="4" t="s">
        <v>5800</v>
      </c>
      <c r="C5190" s="5">
        <v>2023.0</v>
      </c>
      <c r="D5190" s="5">
        <v>108.0</v>
      </c>
      <c r="E5190" s="5">
        <v>5.0</v>
      </c>
    </row>
    <row r="5191">
      <c r="A5191" s="5">
        <v>475556.0</v>
      </c>
      <c r="B5191" s="4" t="s">
        <v>5801</v>
      </c>
      <c r="C5191" s="5">
        <v>2023.0</v>
      </c>
      <c r="D5191" s="5">
        <v>133.0</v>
      </c>
      <c r="E5191" s="5">
        <v>6.0</v>
      </c>
    </row>
    <row r="5192">
      <c r="A5192" s="5">
        <v>475565.0</v>
      </c>
      <c r="B5192" s="4" t="s">
        <v>5802</v>
      </c>
      <c r="C5192" s="5">
        <v>2023.0</v>
      </c>
      <c r="D5192" s="5">
        <v>1101.0</v>
      </c>
      <c r="E5192" s="5">
        <v>54.0</v>
      </c>
    </row>
    <row r="5193">
      <c r="A5193" s="5">
        <v>475574.0</v>
      </c>
      <c r="B5193" s="4" t="s">
        <v>5803</v>
      </c>
      <c r="C5193" s="5">
        <v>2023.0</v>
      </c>
      <c r="D5193" s="5">
        <v>40.0</v>
      </c>
      <c r="E5193" s="5">
        <v>3.0</v>
      </c>
    </row>
    <row r="5194">
      <c r="A5194" s="5">
        <v>475608.0</v>
      </c>
      <c r="B5194" s="4" t="s">
        <v>5804</v>
      </c>
      <c r="C5194" s="5">
        <v>2023.0</v>
      </c>
      <c r="D5194" s="5">
        <v>156.0</v>
      </c>
      <c r="E5194" s="5">
        <v>20.0</v>
      </c>
    </row>
    <row r="5195">
      <c r="A5195" s="5">
        <v>475635.0</v>
      </c>
      <c r="B5195" s="4" t="s">
        <v>5805</v>
      </c>
      <c r="C5195" s="5">
        <v>2023.0</v>
      </c>
      <c r="D5195" s="5">
        <v>14.0</v>
      </c>
      <c r="E5195" s="5">
        <v>2.0</v>
      </c>
    </row>
    <row r="5196">
      <c r="A5196" s="5">
        <v>475653.0</v>
      </c>
      <c r="B5196" s="4" t="s">
        <v>5806</v>
      </c>
      <c r="C5196" s="5">
        <v>2023.0</v>
      </c>
      <c r="D5196" s="5">
        <v>29.0</v>
      </c>
      <c r="E5196" s="5">
        <v>3.0</v>
      </c>
    </row>
    <row r="5197">
      <c r="A5197" s="5">
        <v>475662.0</v>
      </c>
      <c r="B5197" s="4" t="s">
        <v>5807</v>
      </c>
      <c r="C5197" s="5">
        <v>2023.0</v>
      </c>
      <c r="D5197" s="5">
        <v>52.0</v>
      </c>
      <c r="E5197" s="5">
        <v>7.0</v>
      </c>
    </row>
    <row r="5198">
      <c r="A5198" s="5">
        <v>475705.0</v>
      </c>
      <c r="B5198" s="4" t="s">
        <v>5808</v>
      </c>
      <c r="C5198" s="5">
        <v>2023.0</v>
      </c>
      <c r="D5198" s="5">
        <v>24.0</v>
      </c>
      <c r="E5198" s="5">
        <v>2.0</v>
      </c>
    </row>
    <row r="5199">
      <c r="A5199" s="5">
        <v>475714.0</v>
      </c>
      <c r="B5199" s="4" t="s">
        <v>5809</v>
      </c>
      <c r="C5199" s="5">
        <v>2023.0</v>
      </c>
      <c r="D5199" s="5">
        <v>303.0</v>
      </c>
      <c r="E5199" s="5">
        <v>2.0</v>
      </c>
    </row>
    <row r="5200">
      <c r="A5200" s="5">
        <v>475723.0</v>
      </c>
      <c r="B5200" s="4" t="s">
        <v>5810</v>
      </c>
      <c r="C5200" s="5">
        <v>2023.0</v>
      </c>
      <c r="D5200" s="5">
        <v>691.0</v>
      </c>
      <c r="E5200" s="5">
        <v>30.0</v>
      </c>
    </row>
    <row r="5201">
      <c r="A5201" s="5">
        <v>475732.0</v>
      </c>
      <c r="B5201" s="4" t="s">
        <v>5811</v>
      </c>
      <c r="C5201" s="5">
        <v>2023.0</v>
      </c>
      <c r="D5201" s="5">
        <v>1588.0</v>
      </c>
      <c r="E5201" s="5">
        <v>49.0</v>
      </c>
    </row>
    <row r="5202">
      <c r="A5202" s="5">
        <v>475741.0</v>
      </c>
      <c r="B5202" s="4" t="s">
        <v>5812</v>
      </c>
      <c r="C5202" s="5">
        <v>2023.0</v>
      </c>
      <c r="D5202" s="5">
        <v>177.0</v>
      </c>
      <c r="E5202" s="5">
        <v>12.0</v>
      </c>
    </row>
    <row r="5203">
      <c r="A5203" s="5">
        <v>475839.0</v>
      </c>
      <c r="B5203" s="4" t="s">
        <v>5813</v>
      </c>
      <c r="C5203" s="5">
        <v>2023.0</v>
      </c>
      <c r="D5203" s="5">
        <v>154.0</v>
      </c>
      <c r="E5203" s="5">
        <v>8.0</v>
      </c>
    </row>
    <row r="5204">
      <c r="A5204" s="5">
        <v>476063.0</v>
      </c>
      <c r="B5204" s="4" t="s">
        <v>5067</v>
      </c>
      <c r="C5204" s="5">
        <v>2023.0</v>
      </c>
      <c r="D5204" s="5">
        <v>394.0</v>
      </c>
      <c r="E5204" s="5">
        <v>10.0</v>
      </c>
    </row>
    <row r="5205">
      <c r="A5205" s="5">
        <v>476179.0</v>
      </c>
      <c r="B5205" s="4" t="s">
        <v>5814</v>
      </c>
      <c r="C5205" s="5">
        <v>2023.0</v>
      </c>
      <c r="D5205" s="5">
        <v>169.0</v>
      </c>
      <c r="E5205" s="5">
        <v>5.0</v>
      </c>
    </row>
    <row r="5206">
      <c r="A5206" s="5">
        <v>476230.0</v>
      </c>
      <c r="B5206" s="4" t="s">
        <v>5815</v>
      </c>
      <c r="C5206" s="5">
        <v>2023.0</v>
      </c>
      <c r="D5206" s="5">
        <v>16.0</v>
      </c>
      <c r="E5206" s="5">
        <v>2.0</v>
      </c>
    </row>
    <row r="5207">
      <c r="A5207" s="5">
        <v>476355.0</v>
      </c>
      <c r="B5207" s="4" t="s">
        <v>5816</v>
      </c>
      <c r="C5207" s="5">
        <v>2023.0</v>
      </c>
      <c r="D5207" s="5">
        <v>32.0</v>
      </c>
      <c r="E5207" s="5">
        <v>0.0</v>
      </c>
    </row>
    <row r="5208">
      <c r="A5208" s="5">
        <v>476489.0</v>
      </c>
      <c r="B5208" s="4" t="s">
        <v>5817</v>
      </c>
      <c r="C5208" s="5">
        <v>2023.0</v>
      </c>
      <c r="D5208" s="5">
        <v>81.0</v>
      </c>
      <c r="E5208" s="5">
        <v>4.0</v>
      </c>
    </row>
    <row r="5209">
      <c r="A5209" s="5">
        <v>476498.0</v>
      </c>
      <c r="B5209" s="4" t="s">
        <v>5818</v>
      </c>
      <c r="C5209" s="5">
        <v>2023.0</v>
      </c>
      <c r="D5209" s="5">
        <v>478.0</v>
      </c>
      <c r="E5209" s="5">
        <v>5.0</v>
      </c>
    </row>
    <row r="5210">
      <c r="A5210" s="5">
        <v>476513.0</v>
      </c>
      <c r="B5210" s="4" t="s">
        <v>5819</v>
      </c>
      <c r="C5210" s="5">
        <v>2023.0</v>
      </c>
      <c r="D5210" s="4"/>
      <c r="E5210" s="4"/>
    </row>
    <row r="5211">
      <c r="A5211" s="5">
        <v>476540.0</v>
      </c>
      <c r="B5211" s="4" t="s">
        <v>5820</v>
      </c>
      <c r="C5211" s="5">
        <v>2023.0</v>
      </c>
      <c r="D5211" s="5">
        <v>122.0</v>
      </c>
      <c r="E5211" s="5">
        <v>6.0</v>
      </c>
    </row>
    <row r="5212">
      <c r="A5212" s="5">
        <v>476559.0</v>
      </c>
      <c r="B5212" s="4" t="s">
        <v>5821</v>
      </c>
      <c r="C5212" s="5">
        <v>2023.0</v>
      </c>
      <c r="D5212" s="5">
        <v>136.0</v>
      </c>
      <c r="E5212" s="5">
        <v>7.0</v>
      </c>
    </row>
    <row r="5213">
      <c r="A5213" s="5">
        <v>476568.0</v>
      </c>
      <c r="B5213" s="4" t="s">
        <v>5822</v>
      </c>
      <c r="C5213" s="5">
        <v>2023.0</v>
      </c>
      <c r="D5213" s="5">
        <v>18.0</v>
      </c>
      <c r="E5213" s="5">
        <v>3.0</v>
      </c>
    </row>
    <row r="5214">
      <c r="A5214" s="5">
        <v>476595.0</v>
      </c>
      <c r="B5214" s="4" t="s">
        <v>5823</v>
      </c>
      <c r="C5214" s="5">
        <v>2023.0</v>
      </c>
      <c r="D5214" s="5">
        <v>64.0</v>
      </c>
      <c r="E5214" s="5">
        <v>4.0</v>
      </c>
    </row>
    <row r="5215">
      <c r="A5215" s="5">
        <v>476601.0</v>
      </c>
      <c r="B5215" s="4" t="s">
        <v>5824</v>
      </c>
      <c r="C5215" s="5">
        <v>2023.0</v>
      </c>
      <c r="D5215" s="5">
        <v>91.0</v>
      </c>
      <c r="E5215" s="5">
        <v>8.0</v>
      </c>
    </row>
    <row r="5216">
      <c r="A5216" s="5">
        <v>476610.0</v>
      </c>
      <c r="B5216" s="4" t="s">
        <v>5825</v>
      </c>
      <c r="C5216" s="5">
        <v>2023.0</v>
      </c>
      <c r="D5216" s="5">
        <v>28.0</v>
      </c>
      <c r="E5216" s="5">
        <v>6.0</v>
      </c>
    </row>
    <row r="5217">
      <c r="A5217" s="5">
        <v>476629.0</v>
      </c>
      <c r="B5217" s="4" t="s">
        <v>5826</v>
      </c>
      <c r="C5217" s="5">
        <v>2023.0</v>
      </c>
      <c r="D5217" s="5">
        <v>152.0</v>
      </c>
      <c r="E5217" s="5">
        <v>10.0</v>
      </c>
    </row>
    <row r="5218">
      <c r="A5218" s="5">
        <v>476683.0</v>
      </c>
      <c r="B5218" s="4" t="s">
        <v>5827</v>
      </c>
      <c r="C5218" s="5">
        <v>2023.0</v>
      </c>
      <c r="D5218" s="5">
        <v>395.0</v>
      </c>
      <c r="E5218" s="5">
        <v>15.0</v>
      </c>
    </row>
    <row r="5219">
      <c r="A5219" s="5">
        <v>476692.0</v>
      </c>
      <c r="B5219" s="4" t="s">
        <v>5828</v>
      </c>
      <c r="C5219" s="5">
        <v>2023.0</v>
      </c>
      <c r="D5219" s="5">
        <v>47.0</v>
      </c>
      <c r="E5219" s="5">
        <v>5.0</v>
      </c>
    </row>
    <row r="5220">
      <c r="A5220" s="5">
        <v>476708.0</v>
      </c>
      <c r="B5220" s="4" t="s">
        <v>5829</v>
      </c>
      <c r="C5220" s="5">
        <v>2023.0</v>
      </c>
      <c r="D5220" s="5">
        <v>145.0</v>
      </c>
      <c r="E5220" s="5">
        <v>6.0</v>
      </c>
    </row>
    <row r="5221">
      <c r="A5221" s="5">
        <v>476717.0</v>
      </c>
      <c r="B5221" s="4" t="s">
        <v>5830</v>
      </c>
      <c r="C5221" s="5">
        <v>2023.0</v>
      </c>
      <c r="D5221" s="5">
        <v>679.0</v>
      </c>
      <c r="E5221" s="5">
        <v>39.0</v>
      </c>
    </row>
    <row r="5222">
      <c r="A5222" s="5">
        <v>476726.0</v>
      </c>
      <c r="B5222" s="4" t="s">
        <v>5831</v>
      </c>
      <c r="C5222" s="5">
        <v>2023.0</v>
      </c>
      <c r="D5222" s="5">
        <v>883.0</v>
      </c>
      <c r="E5222" s="5">
        <v>26.0</v>
      </c>
    </row>
    <row r="5223">
      <c r="A5223" s="5">
        <v>476735.0</v>
      </c>
      <c r="B5223" s="4" t="s">
        <v>5832</v>
      </c>
      <c r="C5223" s="5">
        <v>2023.0</v>
      </c>
      <c r="D5223" s="5">
        <v>30.0</v>
      </c>
      <c r="E5223" s="5">
        <v>4.0</v>
      </c>
    </row>
    <row r="5224">
      <c r="A5224" s="5">
        <v>476753.0</v>
      </c>
      <c r="B5224" s="4" t="s">
        <v>5833</v>
      </c>
      <c r="C5224" s="5">
        <v>2023.0</v>
      </c>
      <c r="D5224" s="5">
        <v>264.0</v>
      </c>
      <c r="E5224" s="5">
        <v>11.0</v>
      </c>
    </row>
    <row r="5225">
      <c r="A5225" s="5">
        <v>476780.0</v>
      </c>
      <c r="B5225" s="4" t="s">
        <v>5834</v>
      </c>
      <c r="C5225" s="5">
        <v>2023.0</v>
      </c>
      <c r="D5225" s="5">
        <v>73.0</v>
      </c>
      <c r="E5225" s="5">
        <v>4.0</v>
      </c>
    </row>
    <row r="5226">
      <c r="A5226" s="5">
        <v>476799.0</v>
      </c>
      <c r="B5226" s="4" t="s">
        <v>5612</v>
      </c>
      <c r="C5226" s="5">
        <v>2023.0</v>
      </c>
      <c r="D5226" s="5">
        <v>255.0</v>
      </c>
      <c r="E5226" s="5">
        <v>12.0</v>
      </c>
    </row>
    <row r="5227">
      <c r="A5227" s="5">
        <v>476805.0</v>
      </c>
      <c r="B5227" s="4" t="s">
        <v>5835</v>
      </c>
      <c r="C5227" s="5">
        <v>2023.0</v>
      </c>
      <c r="D5227" s="5">
        <v>38.0</v>
      </c>
      <c r="E5227" s="5">
        <v>4.0</v>
      </c>
    </row>
    <row r="5228">
      <c r="A5228" s="5">
        <v>476814.0</v>
      </c>
      <c r="B5228" s="4" t="s">
        <v>5836</v>
      </c>
      <c r="C5228" s="5">
        <v>2023.0</v>
      </c>
      <c r="D5228" s="5">
        <v>413.0</v>
      </c>
      <c r="E5228" s="5">
        <v>57.0</v>
      </c>
    </row>
    <row r="5229">
      <c r="A5229" s="5">
        <v>476841.0</v>
      </c>
      <c r="B5229" s="4" t="s">
        <v>5837</v>
      </c>
      <c r="C5229" s="5">
        <v>2023.0</v>
      </c>
      <c r="D5229" s="5">
        <v>212.0</v>
      </c>
      <c r="E5229" s="5">
        <v>13.0</v>
      </c>
    </row>
    <row r="5230">
      <c r="A5230" s="5">
        <v>476850.0</v>
      </c>
      <c r="B5230" s="4" t="s">
        <v>5838</v>
      </c>
      <c r="C5230" s="5">
        <v>2023.0</v>
      </c>
      <c r="D5230" s="5">
        <v>82.0</v>
      </c>
      <c r="E5230" s="5">
        <v>3.0</v>
      </c>
    </row>
    <row r="5231">
      <c r="A5231" s="5">
        <v>476869.0</v>
      </c>
      <c r="B5231" s="4" t="s">
        <v>5839</v>
      </c>
      <c r="C5231" s="5">
        <v>2023.0</v>
      </c>
      <c r="D5231" s="5">
        <v>116.0</v>
      </c>
      <c r="E5231" s="5">
        <v>17.0</v>
      </c>
    </row>
    <row r="5232">
      <c r="A5232" s="5">
        <v>476878.0</v>
      </c>
      <c r="B5232" s="4" t="s">
        <v>5840</v>
      </c>
      <c r="C5232" s="5">
        <v>2023.0</v>
      </c>
      <c r="D5232" s="5">
        <v>157.0</v>
      </c>
      <c r="E5232" s="5">
        <v>6.0</v>
      </c>
    </row>
    <row r="5233">
      <c r="A5233" s="5">
        <v>476887.0</v>
      </c>
      <c r="B5233" s="4" t="s">
        <v>5841</v>
      </c>
      <c r="C5233" s="5">
        <v>2023.0</v>
      </c>
      <c r="D5233" s="5">
        <v>653.0</v>
      </c>
      <c r="E5233" s="5">
        <v>30.0</v>
      </c>
    </row>
    <row r="5234">
      <c r="A5234" s="5">
        <v>476896.0</v>
      </c>
      <c r="B5234" s="4" t="s">
        <v>5842</v>
      </c>
      <c r="C5234" s="5">
        <v>2023.0</v>
      </c>
      <c r="D5234" s="5">
        <v>134.0</v>
      </c>
      <c r="E5234" s="5">
        <v>6.0</v>
      </c>
    </row>
    <row r="5235">
      <c r="A5235" s="5">
        <v>476902.0</v>
      </c>
      <c r="B5235" s="4" t="s">
        <v>5843</v>
      </c>
      <c r="C5235" s="5">
        <v>2023.0</v>
      </c>
      <c r="D5235" s="5">
        <v>97.0</v>
      </c>
      <c r="E5235" s="5">
        <v>5.0</v>
      </c>
    </row>
    <row r="5236">
      <c r="A5236" s="5">
        <v>476939.0</v>
      </c>
      <c r="B5236" s="4" t="s">
        <v>5844</v>
      </c>
      <c r="C5236" s="5">
        <v>2023.0</v>
      </c>
      <c r="D5236" s="5">
        <v>553.0</v>
      </c>
      <c r="E5236" s="5">
        <v>38.0</v>
      </c>
    </row>
    <row r="5237">
      <c r="A5237" s="5">
        <v>476957.0</v>
      </c>
      <c r="B5237" s="4" t="s">
        <v>5845</v>
      </c>
      <c r="C5237" s="5">
        <v>2023.0</v>
      </c>
      <c r="D5237" s="4"/>
      <c r="E5237" s="4"/>
    </row>
    <row r="5238">
      <c r="A5238" s="5">
        <v>476975.0</v>
      </c>
      <c r="B5238" s="4" t="s">
        <v>5846</v>
      </c>
      <c r="C5238" s="5">
        <v>2023.0</v>
      </c>
      <c r="D5238" s="5">
        <v>9507.0</v>
      </c>
      <c r="E5238" s="5">
        <v>191.0</v>
      </c>
    </row>
    <row r="5239">
      <c r="A5239" s="5">
        <v>476984.0</v>
      </c>
      <c r="B5239" s="4" t="s">
        <v>5847</v>
      </c>
      <c r="C5239" s="5">
        <v>2023.0</v>
      </c>
      <c r="D5239" s="5">
        <v>189.0</v>
      </c>
      <c r="E5239" s="5">
        <v>10.0</v>
      </c>
    </row>
    <row r="5240">
      <c r="A5240" s="5">
        <v>476993.0</v>
      </c>
      <c r="B5240" s="4" t="s">
        <v>5848</v>
      </c>
      <c r="C5240" s="5">
        <v>2023.0</v>
      </c>
      <c r="D5240" s="5">
        <v>263.0</v>
      </c>
      <c r="E5240" s="5">
        <v>19.0</v>
      </c>
    </row>
    <row r="5241">
      <c r="A5241" s="5">
        <v>477002.0</v>
      </c>
      <c r="B5241" s="4" t="s">
        <v>5849</v>
      </c>
      <c r="C5241" s="5">
        <v>2023.0</v>
      </c>
      <c r="D5241" s="5">
        <v>44.0</v>
      </c>
      <c r="E5241" s="5">
        <v>5.0</v>
      </c>
    </row>
    <row r="5242">
      <c r="A5242" s="5">
        <v>477039.0</v>
      </c>
      <c r="B5242" s="4" t="s">
        <v>5850</v>
      </c>
      <c r="C5242" s="5">
        <v>2023.0</v>
      </c>
      <c r="D5242" s="5">
        <v>1615.0</v>
      </c>
      <c r="E5242" s="5">
        <v>67.0</v>
      </c>
    </row>
    <row r="5243">
      <c r="A5243" s="5">
        <v>477233.0</v>
      </c>
      <c r="B5243" s="4" t="s">
        <v>5851</v>
      </c>
      <c r="C5243" s="5">
        <v>2023.0</v>
      </c>
      <c r="D5243" s="5">
        <v>98.0</v>
      </c>
      <c r="E5243" s="5">
        <v>4.0</v>
      </c>
    </row>
    <row r="5244">
      <c r="A5244" s="5">
        <v>478582.0</v>
      </c>
      <c r="B5244" s="4" t="s">
        <v>5852</v>
      </c>
      <c r="C5244" s="5">
        <v>2023.0</v>
      </c>
      <c r="D5244" s="5">
        <v>137.0</v>
      </c>
      <c r="E5244" s="5">
        <v>5.0</v>
      </c>
    </row>
    <row r="5245">
      <c r="A5245" s="5">
        <v>478591.0</v>
      </c>
      <c r="B5245" s="4" t="s">
        <v>5853</v>
      </c>
      <c r="C5245" s="5">
        <v>2023.0</v>
      </c>
      <c r="D5245" s="5">
        <v>198.0</v>
      </c>
      <c r="E5245" s="5">
        <v>10.0</v>
      </c>
    </row>
    <row r="5246">
      <c r="A5246" s="5">
        <v>478616.0</v>
      </c>
      <c r="B5246" s="4" t="s">
        <v>5854</v>
      </c>
      <c r="C5246" s="5">
        <v>2023.0</v>
      </c>
      <c r="D5246" s="5">
        <v>124.0</v>
      </c>
      <c r="E5246" s="5">
        <v>4.0</v>
      </c>
    </row>
    <row r="5247">
      <c r="A5247" s="5">
        <v>478917.0</v>
      </c>
      <c r="B5247" s="4" t="s">
        <v>2129</v>
      </c>
      <c r="C5247" s="5">
        <v>2023.0</v>
      </c>
      <c r="D5247" s="5">
        <v>49.0</v>
      </c>
      <c r="E5247" s="5">
        <v>4.0</v>
      </c>
    </row>
    <row r="5248">
      <c r="A5248" s="5">
        <v>478953.0</v>
      </c>
      <c r="B5248" s="4" t="s">
        <v>5855</v>
      </c>
      <c r="C5248" s="5">
        <v>2023.0</v>
      </c>
      <c r="D5248" s="5">
        <v>223.0</v>
      </c>
      <c r="E5248" s="5">
        <v>15.0</v>
      </c>
    </row>
    <row r="5249">
      <c r="A5249" s="5">
        <v>479062.0</v>
      </c>
      <c r="B5249" s="4" t="s">
        <v>5856</v>
      </c>
      <c r="C5249" s="5">
        <v>2023.0</v>
      </c>
      <c r="D5249" s="5">
        <v>143.0</v>
      </c>
      <c r="E5249" s="5">
        <v>6.0</v>
      </c>
    </row>
    <row r="5250">
      <c r="A5250" s="5">
        <v>479424.0</v>
      </c>
      <c r="B5250" s="4" t="s">
        <v>5612</v>
      </c>
      <c r="C5250" s="5">
        <v>2023.0</v>
      </c>
      <c r="D5250" s="5">
        <v>326.0</v>
      </c>
      <c r="E5250" s="5">
        <v>17.0</v>
      </c>
    </row>
    <row r="5251">
      <c r="A5251" s="5">
        <v>479956.0</v>
      </c>
      <c r="B5251" s="4" t="s">
        <v>5857</v>
      </c>
      <c r="C5251" s="5">
        <v>2023.0</v>
      </c>
      <c r="D5251" s="5">
        <v>13564.0</v>
      </c>
      <c r="E5251" s="5">
        <v>0.0</v>
      </c>
    </row>
    <row r="5252">
      <c r="A5252" s="5">
        <v>479965.0</v>
      </c>
      <c r="B5252" s="4" t="s">
        <v>5858</v>
      </c>
      <c r="C5252" s="5">
        <v>2023.0</v>
      </c>
      <c r="D5252" s="5">
        <v>162.0</v>
      </c>
      <c r="E5252" s="5">
        <v>6.0</v>
      </c>
    </row>
    <row r="5253">
      <c r="A5253" s="5">
        <v>479974.0</v>
      </c>
      <c r="B5253" s="4" t="s">
        <v>5859</v>
      </c>
      <c r="C5253" s="5">
        <v>2023.0</v>
      </c>
      <c r="D5253" s="5">
        <v>85.0</v>
      </c>
      <c r="E5253" s="5">
        <v>4.0</v>
      </c>
    </row>
    <row r="5254">
      <c r="A5254" s="5">
        <v>479983.0</v>
      </c>
      <c r="B5254" s="4" t="s">
        <v>5860</v>
      </c>
      <c r="C5254" s="5">
        <v>2023.0</v>
      </c>
      <c r="D5254" s="5">
        <v>115.0</v>
      </c>
      <c r="E5254" s="5">
        <v>6.0</v>
      </c>
    </row>
    <row r="5255">
      <c r="A5255" s="5">
        <v>479992.0</v>
      </c>
      <c r="B5255" s="4" t="s">
        <v>5861</v>
      </c>
      <c r="C5255" s="5">
        <v>2023.0</v>
      </c>
      <c r="D5255" s="5">
        <v>12.0</v>
      </c>
      <c r="E5255" s="5">
        <v>5.0</v>
      </c>
    </row>
    <row r="5256">
      <c r="A5256" s="5">
        <v>480000.0</v>
      </c>
      <c r="B5256" s="4" t="s">
        <v>5862</v>
      </c>
      <c r="C5256" s="5">
        <v>2023.0</v>
      </c>
      <c r="D5256" s="5">
        <v>62.0</v>
      </c>
      <c r="E5256" s="5">
        <v>4.0</v>
      </c>
    </row>
    <row r="5257">
      <c r="A5257" s="5">
        <v>480019.0</v>
      </c>
      <c r="B5257" s="4" t="s">
        <v>5863</v>
      </c>
      <c r="C5257" s="5">
        <v>2023.0</v>
      </c>
      <c r="D5257" s="5">
        <v>780.0</v>
      </c>
      <c r="E5257" s="5">
        <v>51.0</v>
      </c>
    </row>
    <row r="5258">
      <c r="A5258" s="5">
        <v>480028.0</v>
      </c>
      <c r="B5258" s="4" t="s">
        <v>5864</v>
      </c>
      <c r="C5258" s="5">
        <v>2023.0</v>
      </c>
      <c r="D5258" s="5">
        <v>60.0</v>
      </c>
      <c r="E5258" s="5">
        <v>5.0</v>
      </c>
    </row>
    <row r="5259">
      <c r="A5259" s="5">
        <v>480037.0</v>
      </c>
      <c r="B5259" s="4" t="s">
        <v>5865</v>
      </c>
      <c r="C5259" s="5">
        <v>2023.0</v>
      </c>
      <c r="D5259" s="5">
        <v>1617.0</v>
      </c>
      <c r="E5259" s="5">
        <v>47.0</v>
      </c>
    </row>
    <row r="5260">
      <c r="A5260" s="5">
        <v>480073.0</v>
      </c>
      <c r="B5260" s="4" t="s">
        <v>5866</v>
      </c>
      <c r="C5260" s="5">
        <v>2023.0</v>
      </c>
      <c r="D5260" s="5">
        <v>290.0</v>
      </c>
      <c r="E5260" s="5">
        <v>20.0</v>
      </c>
    </row>
    <row r="5261">
      <c r="A5261" s="5">
        <v>480091.0</v>
      </c>
      <c r="B5261" s="4" t="s">
        <v>5867</v>
      </c>
      <c r="C5261" s="5">
        <v>2023.0</v>
      </c>
      <c r="D5261" s="5">
        <v>9418.0</v>
      </c>
      <c r="E5261" s="5">
        <v>195.0</v>
      </c>
    </row>
    <row r="5262">
      <c r="A5262" s="5">
        <v>480125.0</v>
      </c>
      <c r="B5262" s="4" t="s">
        <v>5868</v>
      </c>
      <c r="C5262" s="5">
        <v>2023.0</v>
      </c>
      <c r="D5262" s="5">
        <v>438.0</v>
      </c>
      <c r="E5262" s="5">
        <v>17.0</v>
      </c>
    </row>
    <row r="5263">
      <c r="A5263" s="5">
        <v>480161.0</v>
      </c>
      <c r="B5263" s="4" t="s">
        <v>5299</v>
      </c>
      <c r="C5263" s="5">
        <v>2023.0</v>
      </c>
      <c r="D5263" s="5">
        <v>7.0</v>
      </c>
      <c r="E5263" s="5">
        <v>2.0</v>
      </c>
    </row>
    <row r="5264">
      <c r="A5264" s="5">
        <v>480198.0</v>
      </c>
      <c r="B5264" s="4" t="s">
        <v>5869</v>
      </c>
      <c r="C5264" s="5">
        <v>2023.0</v>
      </c>
      <c r="D5264" s="5">
        <v>280.0</v>
      </c>
      <c r="E5264" s="5">
        <v>14.0</v>
      </c>
    </row>
    <row r="5265">
      <c r="A5265" s="5">
        <v>480204.0</v>
      </c>
      <c r="B5265" s="4" t="s">
        <v>5870</v>
      </c>
      <c r="C5265" s="5">
        <v>2023.0</v>
      </c>
      <c r="D5265" s="5">
        <v>416.0</v>
      </c>
      <c r="E5265" s="5">
        <v>31.0</v>
      </c>
    </row>
    <row r="5266">
      <c r="A5266" s="5">
        <v>480310.0</v>
      </c>
      <c r="B5266" s="4" t="s">
        <v>5871</v>
      </c>
      <c r="C5266" s="5">
        <v>2023.0</v>
      </c>
      <c r="D5266" s="5">
        <v>73.0</v>
      </c>
      <c r="E5266" s="5">
        <v>6.0</v>
      </c>
    </row>
    <row r="5267">
      <c r="A5267" s="5">
        <v>480347.0</v>
      </c>
      <c r="B5267" s="4" t="s">
        <v>1365</v>
      </c>
      <c r="C5267" s="5">
        <v>2023.0</v>
      </c>
      <c r="D5267" s="4"/>
      <c r="E5267" s="4"/>
    </row>
    <row r="5268">
      <c r="A5268" s="5">
        <v>480471.0</v>
      </c>
      <c r="B5268" s="4" t="s">
        <v>5872</v>
      </c>
      <c r="C5268" s="5">
        <v>2023.0</v>
      </c>
      <c r="D5268" s="5">
        <v>823.0</v>
      </c>
      <c r="E5268" s="5">
        <v>16.0</v>
      </c>
    </row>
    <row r="5269">
      <c r="A5269" s="5">
        <v>480523.0</v>
      </c>
      <c r="B5269" s="4" t="s">
        <v>5873</v>
      </c>
      <c r="C5269" s="5">
        <v>2023.0</v>
      </c>
      <c r="D5269" s="5">
        <v>106.0</v>
      </c>
      <c r="E5269" s="5">
        <v>4.0</v>
      </c>
    </row>
    <row r="5270">
      <c r="A5270" s="5">
        <v>480532.0</v>
      </c>
      <c r="B5270" s="4" t="s">
        <v>5874</v>
      </c>
      <c r="C5270" s="5">
        <v>2023.0</v>
      </c>
      <c r="D5270" s="5">
        <v>37.0</v>
      </c>
      <c r="E5270" s="5">
        <v>1.0</v>
      </c>
    </row>
    <row r="5271">
      <c r="A5271" s="5">
        <v>480550.0</v>
      </c>
      <c r="B5271" s="4" t="s">
        <v>5875</v>
      </c>
      <c r="C5271" s="5">
        <v>2023.0</v>
      </c>
      <c r="D5271" s="5">
        <v>66.0</v>
      </c>
      <c r="E5271" s="5">
        <v>2.0</v>
      </c>
    </row>
    <row r="5272">
      <c r="A5272" s="5">
        <v>480569.0</v>
      </c>
      <c r="B5272" s="4" t="s">
        <v>5876</v>
      </c>
      <c r="C5272" s="5">
        <v>2023.0</v>
      </c>
      <c r="D5272" s="5">
        <v>1071.0</v>
      </c>
      <c r="E5272" s="5">
        <v>25.0</v>
      </c>
    </row>
    <row r="5273">
      <c r="A5273" s="5">
        <v>480657.0</v>
      </c>
      <c r="B5273" s="4" t="s">
        <v>5877</v>
      </c>
      <c r="C5273" s="5">
        <v>2023.0</v>
      </c>
      <c r="D5273" s="5">
        <v>333.0</v>
      </c>
      <c r="E5273" s="5">
        <v>21.0</v>
      </c>
    </row>
    <row r="5274">
      <c r="A5274" s="5">
        <v>480727.0</v>
      </c>
      <c r="B5274" s="4" t="s">
        <v>5878</v>
      </c>
      <c r="C5274" s="5">
        <v>2023.0</v>
      </c>
      <c r="D5274" s="5">
        <v>36.0</v>
      </c>
      <c r="E5274" s="5">
        <v>6.0</v>
      </c>
    </row>
    <row r="5275">
      <c r="A5275" s="5">
        <v>480781.0</v>
      </c>
      <c r="B5275" s="4" t="s">
        <v>5879</v>
      </c>
      <c r="C5275" s="5">
        <v>2023.0</v>
      </c>
      <c r="D5275" s="5">
        <v>222.0</v>
      </c>
      <c r="E5275" s="5">
        <v>11.0</v>
      </c>
    </row>
    <row r="5276">
      <c r="A5276" s="5">
        <v>480790.0</v>
      </c>
      <c r="B5276" s="4" t="s">
        <v>5880</v>
      </c>
      <c r="C5276" s="5">
        <v>2023.0</v>
      </c>
      <c r="D5276" s="5">
        <v>1574.0</v>
      </c>
      <c r="E5276" s="5">
        <v>99.0</v>
      </c>
    </row>
    <row r="5277">
      <c r="A5277" s="5">
        <v>480824.0</v>
      </c>
      <c r="B5277" s="4" t="s">
        <v>5881</v>
      </c>
      <c r="C5277" s="5">
        <v>2023.0</v>
      </c>
      <c r="D5277" s="5">
        <v>633.0</v>
      </c>
      <c r="E5277" s="5">
        <v>20.0</v>
      </c>
    </row>
    <row r="5278">
      <c r="A5278" s="5">
        <v>480833.0</v>
      </c>
      <c r="B5278" s="4" t="s">
        <v>5882</v>
      </c>
      <c r="C5278" s="5">
        <v>2023.0</v>
      </c>
      <c r="D5278" s="5">
        <v>1025.0</v>
      </c>
      <c r="E5278" s="5">
        <v>37.0</v>
      </c>
    </row>
    <row r="5279">
      <c r="A5279" s="5">
        <v>480842.0</v>
      </c>
      <c r="B5279" s="4" t="s">
        <v>5883</v>
      </c>
      <c r="C5279" s="5">
        <v>2023.0</v>
      </c>
      <c r="D5279" s="5">
        <v>31.0</v>
      </c>
      <c r="E5279" s="5">
        <v>3.0</v>
      </c>
    </row>
    <row r="5280">
      <c r="A5280" s="5">
        <v>480851.0</v>
      </c>
      <c r="B5280" s="4" t="s">
        <v>5884</v>
      </c>
      <c r="C5280" s="5">
        <v>2023.0</v>
      </c>
      <c r="D5280" s="5">
        <v>37.0</v>
      </c>
      <c r="E5280" s="5">
        <v>7.0</v>
      </c>
    </row>
    <row r="5281">
      <c r="A5281" s="5">
        <v>480879.0</v>
      </c>
      <c r="B5281" s="4" t="s">
        <v>5885</v>
      </c>
      <c r="C5281" s="5">
        <v>2023.0</v>
      </c>
      <c r="D5281" s="5">
        <v>46.0</v>
      </c>
      <c r="E5281" s="5">
        <v>5.0</v>
      </c>
    </row>
    <row r="5282">
      <c r="A5282" s="5">
        <v>480888.0</v>
      </c>
      <c r="B5282" s="4" t="s">
        <v>5886</v>
      </c>
      <c r="C5282" s="5">
        <v>2023.0</v>
      </c>
      <c r="D5282" s="5">
        <v>195.0</v>
      </c>
      <c r="E5282" s="5">
        <v>37.0</v>
      </c>
    </row>
    <row r="5283">
      <c r="A5283" s="5">
        <v>480903.0</v>
      </c>
      <c r="B5283" s="4" t="s">
        <v>5887</v>
      </c>
      <c r="C5283" s="5">
        <v>2023.0</v>
      </c>
      <c r="D5283" s="5">
        <v>517.0</v>
      </c>
      <c r="E5283" s="5">
        <v>20.0</v>
      </c>
    </row>
    <row r="5284">
      <c r="A5284" s="5">
        <v>480921.0</v>
      </c>
      <c r="B5284" s="4" t="s">
        <v>5888</v>
      </c>
      <c r="C5284" s="5">
        <v>2023.0</v>
      </c>
      <c r="D5284" s="5">
        <v>91.0</v>
      </c>
      <c r="E5284" s="5">
        <v>6.0</v>
      </c>
    </row>
    <row r="5285">
      <c r="A5285" s="5">
        <v>480930.0</v>
      </c>
      <c r="B5285" s="4" t="s">
        <v>5889</v>
      </c>
      <c r="C5285" s="5">
        <v>2023.0</v>
      </c>
      <c r="D5285" s="4"/>
      <c r="E5285" s="4"/>
    </row>
    <row r="5286">
      <c r="A5286" s="5">
        <v>480967.0</v>
      </c>
      <c r="B5286" s="4" t="s">
        <v>5890</v>
      </c>
      <c r="C5286" s="5">
        <v>2023.0</v>
      </c>
      <c r="D5286" s="5">
        <v>250.0</v>
      </c>
      <c r="E5286" s="5">
        <v>17.0</v>
      </c>
    </row>
    <row r="5287">
      <c r="A5287" s="5">
        <v>480976.0</v>
      </c>
      <c r="B5287" s="4" t="s">
        <v>5891</v>
      </c>
      <c r="C5287" s="5">
        <v>2023.0</v>
      </c>
      <c r="D5287" s="5">
        <v>56.0</v>
      </c>
      <c r="E5287" s="5">
        <v>3.0</v>
      </c>
    </row>
    <row r="5288">
      <c r="A5288" s="5">
        <v>480985.0</v>
      </c>
      <c r="B5288" s="4" t="s">
        <v>5892</v>
      </c>
      <c r="C5288" s="5">
        <v>2023.0</v>
      </c>
      <c r="D5288" s="5">
        <v>258.0</v>
      </c>
      <c r="E5288" s="5">
        <v>11.0</v>
      </c>
    </row>
    <row r="5289">
      <c r="A5289" s="5">
        <v>480994.0</v>
      </c>
      <c r="B5289" s="4" t="s">
        <v>5893</v>
      </c>
      <c r="C5289" s="5">
        <v>2023.0</v>
      </c>
      <c r="D5289" s="5">
        <v>118.0</v>
      </c>
      <c r="E5289" s="5">
        <v>3.0</v>
      </c>
    </row>
    <row r="5290">
      <c r="A5290" s="5">
        <v>481003.0</v>
      </c>
      <c r="B5290" s="4" t="s">
        <v>5894</v>
      </c>
      <c r="C5290" s="5">
        <v>2023.0</v>
      </c>
      <c r="D5290" s="5">
        <v>261.0</v>
      </c>
      <c r="E5290" s="5">
        <v>10.0</v>
      </c>
    </row>
    <row r="5291">
      <c r="A5291" s="5">
        <v>481021.0</v>
      </c>
      <c r="B5291" s="4" t="s">
        <v>5895</v>
      </c>
      <c r="C5291" s="5">
        <v>2023.0</v>
      </c>
      <c r="D5291" s="5">
        <v>47.0</v>
      </c>
      <c r="E5291" s="5">
        <v>63.0</v>
      </c>
    </row>
    <row r="5292">
      <c r="A5292" s="5">
        <v>481030.0</v>
      </c>
      <c r="B5292" s="4" t="s">
        <v>5896</v>
      </c>
      <c r="C5292" s="5">
        <v>2023.0</v>
      </c>
      <c r="D5292" s="5">
        <v>44.0</v>
      </c>
      <c r="E5292" s="5">
        <v>3.0</v>
      </c>
    </row>
    <row r="5293">
      <c r="A5293" s="5">
        <v>481049.0</v>
      </c>
      <c r="B5293" s="4" t="s">
        <v>5897</v>
      </c>
      <c r="C5293" s="5">
        <v>2023.0</v>
      </c>
      <c r="D5293" s="5">
        <v>17.0</v>
      </c>
      <c r="E5293" s="5">
        <v>3.0</v>
      </c>
    </row>
    <row r="5294">
      <c r="A5294" s="5">
        <v>481058.0</v>
      </c>
      <c r="B5294" s="4" t="s">
        <v>5898</v>
      </c>
      <c r="C5294" s="5">
        <v>2023.0</v>
      </c>
      <c r="D5294" s="5">
        <v>232.0</v>
      </c>
      <c r="E5294" s="5">
        <v>1.0</v>
      </c>
    </row>
    <row r="5295">
      <c r="A5295" s="5">
        <v>481067.0</v>
      </c>
      <c r="B5295" s="4" t="s">
        <v>5899</v>
      </c>
      <c r="C5295" s="5">
        <v>2023.0</v>
      </c>
      <c r="D5295" s="5">
        <v>30.0</v>
      </c>
      <c r="E5295" s="5">
        <v>3.0</v>
      </c>
    </row>
    <row r="5296">
      <c r="A5296" s="5">
        <v>481085.0</v>
      </c>
      <c r="B5296" s="4" t="s">
        <v>5900</v>
      </c>
      <c r="C5296" s="5">
        <v>2023.0</v>
      </c>
      <c r="D5296" s="5">
        <v>257.0</v>
      </c>
      <c r="E5296" s="5">
        <v>19.0</v>
      </c>
    </row>
    <row r="5297">
      <c r="A5297" s="5">
        <v>481094.0</v>
      </c>
      <c r="B5297" s="4" t="s">
        <v>5901</v>
      </c>
      <c r="C5297" s="5">
        <v>2023.0</v>
      </c>
      <c r="D5297" s="5">
        <v>175.0</v>
      </c>
      <c r="E5297" s="5">
        <v>10.0</v>
      </c>
    </row>
    <row r="5298">
      <c r="A5298" s="5">
        <v>481100.0</v>
      </c>
      <c r="B5298" s="4" t="s">
        <v>5902</v>
      </c>
      <c r="C5298" s="5">
        <v>2023.0</v>
      </c>
      <c r="D5298" s="5">
        <v>104.0</v>
      </c>
      <c r="E5298" s="5">
        <v>2.0</v>
      </c>
    </row>
    <row r="5299">
      <c r="A5299" s="5">
        <v>481128.0</v>
      </c>
      <c r="B5299" s="4" t="s">
        <v>5903</v>
      </c>
      <c r="C5299" s="5">
        <v>2023.0</v>
      </c>
      <c r="D5299" s="5">
        <v>74.0</v>
      </c>
      <c r="E5299" s="5">
        <v>7.0</v>
      </c>
    </row>
    <row r="5300">
      <c r="A5300" s="5">
        <v>481137.0</v>
      </c>
      <c r="B5300" s="4" t="s">
        <v>5904</v>
      </c>
      <c r="C5300" s="5">
        <v>2023.0</v>
      </c>
      <c r="D5300" s="5">
        <v>91.0</v>
      </c>
      <c r="E5300" s="5">
        <v>13.0</v>
      </c>
    </row>
    <row r="5301">
      <c r="A5301" s="5">
        <v>481146.0</v>
      </c>
      <c r="B5301" s="4" t="s">
        <v>5905</v>
      </c>
      <c r="C5301" s="5">
        <v>2023.0</v>
      </c>
      <c r="D5301" s="5">
        <v>71.0</v>
      </c>
      <c r="E5301" s="5">
        <v>2.0</v>
      </c>
    </row>
    <row r="5302">
      <c r="A5302" s="5">
        <v>481155.0</v>
      </c>
      <c r="B5302" s="4" t="s">
        <v>5906</v>
      </c>
      <c r="C5302" s="5">
        <v>2023.0</v>
      </c>
      <c r="D5302" s="5">
        <v>150.0</v>
      </c>
      <c r="E5302" s="5">
        <v>11.0</v>
      </c>
    </row>
    <row r="5303">
      <c r="A5303" s="5">
        <v>481182.0</v>
      </c>
      <c r="B5303" s="4" t="s">
        <v>5907</v>
      </c>
      <c r="C5303" s="5">
        <v>2023.0</v>
      </c>
      <c r="D5303" s="4"/>
      <c r="E5303" s="5">
        <v>2.0</v>
      </c>
    </row>
    <row r="5304">
      <c r="A5304" s="5">
        <v>481191.0</v>
      </c>
      <c r="B5304" s="4" t="s">
        <v>5908</v>
      </c>
      <c r="C5304" s="5">
        <v>2023.0</v>
      </c>
      <c r="D5304" s="5">
        <v>108.0</v>
      </c>
      <c r="E5304" s="5">
        <v>7.0</v>
      </c>
    </row>
    <row r="5305">
      <c r="A5305" s="5">
        <v>481207.0</v>
      </c>
      <c r="B5305" s="4" t="s">
        <v>5909</v>
      </c>
      <c r="C5305" s="5">
        <v>2023.0</v>
      </c>
      <c r="D5305" s="5">
        <v>176.0</v>
      </c>
      <c r="E5305" s="5">
        <v>5.0</v>
      </c>
    </row>
    <row r="5306">
      <c r="A5306" s="5">
        <v>481225.0</v>
      </c>
      <c r="B5306" s="4" t="s">
        <v>5910</v>
      </c>
      <c r="C5306" s="5">
        <v>2023.0</v>
      </c>
      <c r="D5306" s="5">
        <v>32.0</v>
      </c>
      <c r="E5306" s="5">
        <v>6.0</v>
      </c>
    </row>
    <row r="5307">
      <c r="A5307" s="5">
        <v>481243.0</v>
      </c>
      <c r="B5307" s="4" t="s">
        <v>5911</v>
      </c>
      <c r="C5307" s="5">
        <v>2023.0</v>
      </c>
      <c r="D5307" s="5">
        <v>241.0</v>
      </c>
      <c r="E5307" s="5">
        <v>14.0</v>
      </c>
    </row>
    <row r="5308">
      <c r="A5308" s="5">
        <v>481252.0</v>
      </c>
      <c r="B5308" s="4" t="s">
        <v>5912</v>
      </c>
      <c r="C5308" s="5">
        <v>2023.0</v>
      </c>
      <c r="D5308" s="5">
        <v>110.0</v>
      </c>
      <c r="E5308" s="5">
        <v>5.0</v>
      </c>
    </row>
    <row r="5309">
      <c r="A5309" s="5">
        <v>481289.0</v>
      </c>
      <c r="B5309" s="4" t="s">
        <v>5913</v>
      </c>
      <c r="C5309" s="5">
        <v>2023.0</v>
      </c>
      <c r="D5309" s="5">
        <v>87.0</v>
      </c>
      <c r="E5309" s="5">
        <v>12.0</v>
      </c>
    </row>
    <row r="5310">
      <c r="A5310" s="5">
        <v>481298.0</v>
      </c>
      <c r="B5310" s="4" t="s">
        <v>5914</v>
      </c>
      <c r="C5310" s="5">
        <v>2023.0</v>
      </c>
      <c r="D5310" s="5">
        <v>34.0</v>
      </c>
      <c r="E5310" s="5">
        <v>3.0</v>
      </c>
    </row>
    <row r="5311">
      <c r="A5311" s="5">
        <v>481313.0</v>
      </c>
      <c r="B5311" s="4" t="s">
        <v>5915</v>
      </c>
      <c r="C5311" s="5">
        <v>2023.0</v>
      </c>
      <c r="D5311" s="5">
        <v>86.0</v>
      </c>
      <c r="E5311" s="5">
        <v>3.0</v>
      </c>
    </row>
    <row r="5312">
      <c r="A5312" s="5">
        <v>481322.0</v>
      </c>
      <c r="B5312" s="4" t="s">
        <v>5916</v>
      </c>
      <c r="C5312" s="5">
        <v>2023.0</v>
      </c>
      <c r="D5312" s="4"/>
      <c r="E5312" s="4"/>
    </row>
    <row r="5313">
      <c r="A5313" s="5">
        <v>481331.0</v>
      </c>
      <c r="B5313" s="4" t="s">
        <v>5917</v>
      </c>
      <c r="C5313" s="5">
        <v>2023.0</v>
      </c>
      <c r="D5313" s="5">
        <v>63.0</v>
      </c>
      <c r="E5313" s="5">
        <v>4.0</v>
      </c>
    </row>
    <row r="5314">
      <c r="A5314" s="5">
        <v>481340.0</v>
      </c>
      <c r="B5314" s="4" t="s">
        <v>5918</v>
      </c>
      <c r="C5314" s="5">
        <v>2023.0</v>
      </c>
      <c r="D5314" s="5">
        <v>34.0</v>
      </c>
      <c r="E5314" s="5">
        <v>5.0</v>
      </c>
    </row>
    <row r="5315">
      <c r="A5315" s="5">
        <v>481368.0</v>
      </c>
      <c r="B5315" s="4" t="s">
        <v>5919</v>
      </c>
      <c r="C5315" s="5">
        <v>2023.0</v>
      </c>
      <c r="D5315" s="5">
        <v>41.0</v>
      </c>
      <c r="E5315" s="5">
        <v>7.0</v>
      </c>
    </row>
    <row r="5316">
      <c r="A5316" s="5">
        <v>481386.0</v>
      </c>
      <c r="B5316" s="4" t="s">
        <v>5920</v>
      </c>
      <c r="C5316" s="5">
        <v>2023.0</v>
      </c>
      <c r="D5316" s="5">
        <v>517.0</v>
      </c>
      <c r="E5316" s="5">
        <v>11.0</v>
      </c>
    </row>
    <row r="5317">
      <c r="A5317" s="5">
        <v>481401.0</v>
      </c>
      <c r="B5317" s="4" t="s">
        <v>5921</v>
      </c>
      <c r="C5317" s="5">
        <v>2023.0</v>
      </c>
      <c r="D5317" s="5">
        <v>593.0</v>
      </c>
      <c r="E5317" s="5">
        <v>18.0</v>
      </c>
    </row>
    <row r="5318">
      <c r="A5318" s="5">
        <v>481410.0</v>
      </c>
      <c r="B5318" s="4" t="s">
        <v>5922</v>
      </c>
      <c r="C5318" s="5">
        <v>2023.0</v>
      </c>
      <c r="D5318" s="5">
        <v>82.0</v>
      </c>
      <c r="E5318" s="5">
        <v>5.0</v>
      </c>
    </row>
    <row r="5319">
      <c r="A5319" s="5">
        <v>481429.0</v>
      </c>
      <c r="B5319" s="4" t="s">
        <v>5923</v>
      </c>
      <c r="C5319" s="5">
        <v>2023.0</v>
      </c>
      <c r="D5319" s="5">
        <v>133.0</v>
      </c>
      <c r="E5319" s="5">
        <v>4.0</v>
      </c>
    </row>
    <row r="5320">
      <c r="A5320" s="5">
        <v>481438.0</v>
      </c>
      <c r="B5320" s="4" t="s">
        <v>5924</v>
      </c>
      <c r="C5320" s="5">
        <v>2023.0</v>
      </c>
      <c r="D5320" s="5">
        <v>72.0</v>
      </c>
      <c r="E5320" s="5">
        <v>8.0</v>
      </c>
    </row>
    <row r="5321">
      <c r="A5321" s="5">
        <v>481447.0</v>
      </c>
      <c r="B5321" s="4" t="s">
        <v>5925</v>
      </c>
      <c r="C5321" s="5">
        <v>2023.0</v>
      </c>
      <c r="D5321" s="5">
        <v>36.0</v>
      </c>
      <c r="E5321" s="5">
        <v>3.0</v>
      </c>
    </row>
    <row r="5322">
      <c r="A5322" s="5">
        <v>481456.0</v>
      </c>
      <c r="B5322" s="4" t="s">
        <v>5926</v>
      </c>
      <c r="C5322" s="5">
        <v>2023.0</v>
      </c>
      <c r="D5322" s="5">
        <v>15.0</v>
      </c>
      <c r="E5322" s="5">
        <v>5.0</v>
      </c>
    </row>
    <row r="5323">
      <c r="A5323" s="5">
        <v>481465.0</v>
      </c>
      <c r="B5323" s="4" t="s">
        <v>5205</v>
      </c>
      <c r="C5323" s="5">
        <v>2023.0</v>
      </c>
      <c r="D5323" s="5">
        <v>124.0</v>
      </c>
      <c r="E5323" s="5">
        <v>6.0</v>
      </c>
    </row>
    <row r="5324">
      <c r="A5324" s="5">
        <v>481474.0</v>
      </c>
      <c r="B5324" s="4" t="s">
        <v>5927</v>
      </c>
      <c r="C5324" s="5">
        <v>2023.0</v>
      </c>
      <c r="D5324" s="5">
        <v>106.0</v>
      </c>
      <c r="E5324" s="5">
        <v>9.0</v>
      </c>
    </row>
    <row r="5325">
      <c r="A5325" s="5">
        <v>481483.0</v>
      </c>
      <c r="B5325" s="4" t="s">
        <v>5928</v>
      </c>
      <c r="C5325" s="5">
        <v>2023.0</v>
      </c>
      <c r="D5325" s="5">
        <v>211.0</v>
      </c>
      <c r="E5325" s="5">
        <v>11.0</v>
      </c>
    </row>
    <row r="5326">
      <c r="A5326" s="5">
        <v>481517.0</v>
      </c>
      <c r="B5326" s="4" t="s">
        <v>5929</v>
      </c>
      <c r="C5326" s="5">
        <v>2023.0</v>
      </c>
      <c r="D5326" s="5">
        <v>102.0</v>
      </c>
      <c r="E5326" s="5">
        <v>8.0</v>
      </c>
    </row>
    <row r="5327">
      <c r="A5327" s="5">
        <v>481526.0</v>
      </c>
      <c r="B5327" s="4" t="s">
        <v>5930</v>
      </c>
      <c r="C5327" s="5">
        <v>2023.0</v>
      </c>
      <c r="D5327" s="5">
        <v>255.0</v>
      </c>
      <c r="E5327" s="5">
        <v>11.0</v>
      </c>
    </row>
    <row r="5328">
      <c r="A5328" s="5">
        <v>481535.0</v>
      </c>
      <c r="B5328" s="4" t="s">
        <v>5931</v>
      </c>
      <c r="C5328" s="5">
        <v>2023.0</v>
      </c>
      <c r="D5328" s="5">
        <v>48.0</v>
      </c>
      <c r="E5328" s="5">
        <v>41.0</v>
      </c>
    </row>
    <row r="5329">
      <c r="A5329" s="5">
        <v>481571.0</v>
      </c>
      <c r="B5329" s="4" t="s">
        <v>5932</v>
      </c>
      <c r="C5329" s="5">
        <v>2023.0</v>
      </c>
      <c r="D5329" s="5">
        <v>12.0</v>
      </c>
      <c r="E5329" s="5">
        <v>2.0</v>
      </c>
    </row>
    <row r="5330">
      <c r="A5330" s="5">
        <v>481678.0</v>
      </c>
      <c r="B5330" s="4" t="s">
        <v>5933</v>
      </c>
      <c r="C5330" s="5">
        <v>2023.0</v>
      </c>
      <c r="D5330" s="5">
        <v>88.0</v>
      </c>
      <c r="E5330" s="5">
        <v>5.0</v>
      </c>
    </row>
    <row r="5331">
      <c r="A5331" s="5">
        <v>481720.0</v>
      </c>
      <c r="B5331" s="4" t="s">
        <v>5934</v>
      </c>
      <c r="C5331" s="5">
        <v>2023.0</v>
      </c>
      <c r="D5331" s="5">
        <v>70.0</v>
      </c>
      <c r="E5331" s="5">
        <v>1.0</v>
      </c>
    </row>
    <row r="5332">
      <c r="A5332" s="5">
        <v>481739.0</v>
      </c>
      <c r="B5332" s="4" t="s">
        <v>5935</v>
      </c>
      <c r="C5332" s="5">
        <v>2023.0</v>
      </c>
      <c r="D5332" s="5">
        <v>57.0</v>
      </c>
      <c r="E5332" s="5">
        <v>3.0</v>
      </c>
    </row>
    <row r="5333">
      <c r="A5333" s="5">
        <v>481748.0</v>
      </c>
      <c r="B5333" s="4" t="s">
        <v>5936</v>
      </c>
      <c r="C5333" s="5">
        <v>2023.0</v>
      </c>
      <c r="D5333" s="5">
        <v>118.0</v>
      </c>
      <c r="E5333" s="5">
        <v>6.0</v>
      </c>
    </row>
    <row r="5334">
      <c r="A5334" s="5">
        <v>481775.0</v>
      </c>
      <c r="B5334" s="4" t="s">
        <v>5937</v>
      </c>
      <c r="C5334" s="5">
        <v>2023.0</v>
      </c>
      <c r="D5334" s="5">
        <v>239.0</v>
      </c>
      <c r="E5334" s="5">
        <v>6.0</v>
      </c>
    </row>
    <row r="5335">
      <c r="A5335" s="5">
        <v>481845.0</v>
      </c>
      <c r="B5335" s="4" t="s">
        <v>5938</v>
      </c>
      <c r="C5335" s="5">
        <v>2023.0</v>
      </c>
      <c r="D5335" s="5">
        <v>83.0</v>
      </c>
      <c r="E5335" s="5">
        <v>5.0</v>
      </c>
    </row>
    <row r="5336">
      <c r="A5336" s="5">
        <v>481863.0</v>
      </c>
      <c r="B5336" s="4" t="s">
        <v>5939</v>
      </c>
      <c r="C5336" s="5">
        <v>2023.0</v>
      </c>
      <c r="D5336" s="5">
        <v>51.0</v>
      </c>
      <c r="E5336" s="5">
        <v>3.0</v>
      </c>
    </row>
    <row r="5337">
      <c r="A5337" s="5">
        <v>481890.0</v>
      </c>
      <c r="B5337" s="4" t="s">
        <v>5940</v>
      </c>
      <c r="C5337" s="5">
        <v>2023.0</v>
      </c>
      <c r="D5337" s="5">
        <v>67.0</v>
      </c>
      <c r="E5337" s="5">
        <v>4.0</v>
      </c>
    </row>
    <row r="5338">
      <c r="A5338" s="5">
        <v>481906.0</v>
      </c>
      <c r="B5338" s="4" t="s">
        <v>5941</v>
      </c>
      <c r="C5338" s="5">
        <v>2023.0</v>
      </c>
      <c r="D5338" s="5">
        <v>36.0</v>
      </c>
      <c r="E5338" s="5">
        <v>3.0</v>
      </c>
    </row>
    <row r="5339">
      <c r="A5339" s="5">
        <v>481960.0</v>
      </c>
      <c r="B5339" s="4" t="s">
        <v>5942</v>
      </c>
      <c r="C5339" s="5">
        <v>2023.0</v>
      </c>
      <c r="D5339" s="5">
        <v>139.0</v>
      </c>
      <c r="E5339" s="5">
        <v>2.0</v>
      </c>
    </row>
    <row r="5340">
      <c r="A5340" s="5">
        <v>482015.0</v>
      </c>
      <c r="B5340" s="4" t="s">
        <v>4882</v>
      </c>
      <c r="C5340" s="5">
        <v>2023.0</v>
      </c>
      <c r="D5340" s="5">
        <v>939.0</v>
      </c>
      <c r="E5340" s="5">
        <v>18.0</v>
      </c>
    </row>
    <row r="5341">
      <c r="A5341" s="5">
        <v>482060.0</v>
      </c>
      <c r="B5341" s="4" t="s">
        <v>5943</v>
      </c>
      <c r="C5341" s="5">
        <v>2023.0</v>
      </c>
      <c r="D5341" s="5">
        <v>308.0</v>
      </c>
      <c r="E5341" s="5">
        <v>21.0</v>
      </c>
    </row>
    <row r="5342">
      <c r="A5342" s="5">
        <v>482097.0</v>
      </c>
      <c r="B5342" s="4" t="s">
        <v>5944</v>
      </c>
      <c r="C5342" s="5">
        <v>2023.0</v>
      </c>
      <c r="D5342" s="5">
        <v>335.0</v>
      </c>
      <c r="E5342" s="5">
        <v>20.0</v>
      </c>
    </row>
    <row r="5343">
      <c r="A5343" s="5">
        <v>482149.0</v>
      </c>
      <c r="B5343" s="4" t="s">
        <v>5945</v>
      </c>
      <c r="C5343" s="5">
        <v>2023.0</v>
      </c>
      <c r="D5343" s="5">
        <v>9862.0</v>
      </c>
      <c r="E5343" s="5">
        <v>1198.0</v>
      </c>
    </row>
    <row r="5344">
      <c r="A5344" s="5">
        <v>482158.0</v>
      </c>
      <c r="B5344" s="4" t="s">
        <v>5946</v>
      </c>
      <c r="C5344" s="5">
        <v>2023.0</v>
      </c>
      <c r="D5344" s="5">
        <v>8033.0</v>
      </c>
      <c r="E5344" s="5">
        <v>320.0</v>
      </c>
    </row>
    <row r="5345">
      <c r="A5345" s="5">
        <v>482167.0</v>
      </c>
      <c r="B5345" s="4" t="s">
        <v>5947</v>
      </c>
      <c r="C5345" s="5">
        <v>2023.0</v>
      </c>
      <c r="D5345" s="5">
        <v>73.0</v>
      </c>
      <c r="E5345" s="5">
        <v>4.0</v>
      </c>
    </row>
    <row r="5346">
      <c r="A5346" s="5">
        <v>482176.0</v>
      </c>
      <c r="B5346" s="4" t="s">
        <v>5948</v>
      </c>
      <c r="C5346" s="5">
        <v>2023.0</v>
      </c>
      <c r="D5346" s="5">
        <v>231.0</v>
      </c>
      <c r="E5346" s="5">
        <v>9.0</v>
      </c>
    </row>
    <row r="5347">
      <c r="A5347" s="5">
        <v>482185.0</v>
      </c>
      <c r="B5347" s="4" t="s">
        <v>5949</v>
      </c>
      <c r="C5347" s="5">
        <v>2023.0</v>
      </c>
      <c r="D5347" s="5">
        <v>76.0</v>
      </c>
      <c r="E5347" s="5">
        <v>6.0</v>
      </c>
    </row>
    <row r="5348">
      <c r="A5348" s="5">
        <v>482194.0</v>
      </c>
      <c r="B5348" s="4" t="s">
        <v>5950</v>
      </c>
      <c r="C5348" s="5">
        <v>2023.0</v>
      </c>
      <c r="D5348" s="5">
        <v>107.0</v>
      </c>
      <c r="E5348" s="5">
        <v>8.0</v>
      </c>
    </row>
    <row r="5349">
      <c r="A5349" s="5">
        <v>482200.0</v>
      </c>
      <c r="B5349" s="4" t="s">
        <v>5951</v>
      </c>
      <c r="C5349" s="5">
        <v>2023.0</v>
      </c>
      <c r="D5349" s="5">
        <v>55.0</v>
      </c>
      <c r="E5349" s="5">
        <v>3.0</v>
      </c>
    </row>
    <row r="5350">
      <c r="A5350" s="5">
        <v>482228.0</v>
      </c>
      <c r="B5350" s="4" t="s">
        <v>5952</v>
      </c>
      <c r="C5350" s="5">
        <v>2023.0</v>
      </c>
      <c r="D5350" s="5">
        <v>200.0</v>
      </c>
      <c r="E5350" s="5">
        <v>15.0</v>
      </c>
    </row>
    <row r="5351">
      <c r="A5351" s="5">
        <v>482246.0</v>
      </c>
      <c r="B5351" s="4" t="s">
        <v>5953</v>
      </c>
      <c r="C5351" s="5">
        <v>2023.0</v>
      </c>
      <c r="D5351" s="5">
        <v>36.0</v>
      </c>
      <c r="E5351" s="5">
        <v>6.0</v>
      </c>
    </row>
    <row r="5352">
      <c r="A5352" s="5">
        <v>482255.0</v>
      </c>
      <c r="B5352" s="4" t="s">
        <v>5954</v>
      </c>
      <c r="C5352" s="5">
        <v>2023.0</v>
      </c>
      <c r="D5352" s="5">
        <v>332.0</v>
      </c>
      <c r="E5352" s="5">
        <v>15.0</v>
      </c>
    </row>
    <row r="5353">
      <c r="A5353" s="5">
        <v>482291.0</v>
      </c>
      <c r="B5353" s="4" t="s">
        <v>5955</v>
      </c>
      <c r="C5353" s="5">
        <v>2023.0</v>
      </c>
      <c r="D5353" s="5">
        <v>1385.0</v>
      </c>
      <c r="E5353" s="5">
        <v>28.0</v>
      </c>
    </row>
    <row r="5354">
      <c r="A5354" s="5">
        <v>482413.0</v>
      </c>
      <c r="B5354" s="4" t="s">
        <v>5956</v>
      </c>
      <c r="C5354" s="5">
        <v>2023.0</v>
      </c>
      <c r="D5354" s="5">
        <v>233.0</v>
      </c>
      <c r="E5354" s="5">
        <v>18.0</v>
      </c>
    </row>
    <row r="5355">
      <c r="A5355" s="5">
        <v>482422.0</v>
      </c>
      <c r="B5355" s="4" t="s">
        <v>5957</v>
      </c>
      <c r="C5355" s="5">
        <v>2023.0</v>
      </c>
      <c r="D5355" s="5">
        <v>24.0</v>
      </c>
      <c r="E5355" s="5">
        <v>10.0</v>
      </c>
    </row>
    <row r="5356">
      <c r="A5356" s="5">
        <v>482431.0</v>
      </c>
      <c r="B5356" s="4" t="s">
        <v>5958</v>
      </c>
      <c r="C5356" s="5">
        <v>2023.0</v>
      </c>
      <c r="D5356" s="5">
        <v>2119.0</v>
      </c>
      <c r="E5356" s="5">
        <v>56.0</v>
      </c>
    </row>
    <row r="5357">
      <c r="A5357" s="5">
        <v>482440.0</v>
      </c>
      <c r="B5357" s="4" t="s">
        <v>5959</v>
      </c>
      <c r="C5357" s="5">
        <v>2023.0</v>
      </c>
      <c r="D5357" s="4"/>
      <c r="E5357" s="4"/>
    </row>
    <row r="5358">
      <c r="A5358" s="5">
        <v>482459.0</v>
      </c>
      <c r="B5358" s="4" t="s">
        <v>5960</v>
      </c>
      <c r="C5358" s="5">
        <v>2023.0</v>
      </c>
      <c r="D5358" s="5">
        <v>196.0</v>
      </c>
      <c r="E5358" s="5">
        <v>12.0</v>
      </c>
    </row>
    <row r="5359">
      <c r="A5359" s="5">
        <v>482468.0</v>
      </c>
      <c r="B5359" s="4" t="s">
        <v>5961</v>
      </c>
      <c r="C5359" s="5">
        <v>2023.0</v>
      </c>
      <c r="D5359" s="5">
        <v>487.0</v>
      </c>
      <c r="E5359" s="5">
        <v>24.0</v>
      </c>
    </row>
    <row r="5360">
      <c r="A5360" s="5">
        <v>482477.0</v>
      </c>
      <c r="B5360" s="4" t="s">
        <v>5962</v>
      </c>
      <c r="C5360" s="5">
        <v>2023.0</v>
      </c>
      <c r="D5360" s="5">
        <v>29346.0</v>
      </c>
      <c r="E5360" s="5">
        <v>341.0</v>
      </c>
    </row>
    <row r="5361">
      <c r="A5361" s="5">
        <v>482538.0</v>
      </c>
      <c r="B5361" s="4" t="s">
        <v>5963</v>
      </c>
      <c r="C5361" s="5">
        <v>2023.0</v>
      </c>
      <c r="D5361" s="4"/>
      <c r="E5361" s="4"/>
    </row>
    <row r="5362">
      <c r="A5362" s="5">
        <v>482547.0</v>
      </c>
      <c r="B5362" s="4" t="s">
        <v>5964</v>
      </c>
      <c r="C5362" s="5">
        <v>2023.0</v>
      </c>
      <c r="D5362" s="5">
        <v>4.0</v>
      </c>
      <c r="E5362" s="5">
        <v>4.0</v>
      </c>
    </row>
    <row r="5363">
      <c r="A5363" s="5">
        <v>482556.0</v>
      </c>
      <c r="B5363" s="4" t="s">
        <v>5965</v>
      </c>
      <c r="C5363" s="5">
        <v>2023.0</v>
      </c>
      <c r="D5363" s="5">
        <v>74.0</v>
      </c>
      <c r="E5363" s="5">
        <v>16.0</v>
      </c>
    </row>
    <row r="5364">
      <c r="A5364" s="5">
        <v>482565.0</v>
      </c>
      <c r="B5364" s="4" t="s">
        <v>5966</v>
      </c>
      <c r="C5364" s="5">
        <v>2023.0</v>
      </c>
      <c r="D5364" s="4"/>
      <c r="E5364" s="4"/>
    </row>
    <row r="5365">
      <c r="A5365" s="5">
        <v>482574.0</v>
      </c>
      <c r="B5365" s="4" t="s">
        <v>5967</v>
      </c>
      <c r="C5365" s="5">
        <v>2023.0</v>
      </c>
      <c r="D5365" s="5">
        <v>221.0</v>
      </c>
      <c r="E5365" s="5">
        <v>8.0</v>
      </c>
    </row>
    <row r="5366">
      <c r="A5366" s="5">
        <v>482617.0</v>
      </c>
      <c r="B5366" s="4" t="s">
        <v>5968</v>
      </c>
      <c r="C5366" s="5">
        <v>2023.0</v>
      </c>
      <c r="D5366" s="4"/>
      <c r="E5366" s="4"/>
    </row>
    <row r="5367">
      <c r="A5367" s="5">
        <v>482635.0</v>
      </c>
      <c r="B5367" s="4" t="s">
        <v>5969</v>
      </c>
      <c r="C5367" s="5">
        <v>2023.0</v>
      </c>
      <c r="D5367" s="5">
        <v>38.0</v>
      </c>
      <c r="E5367" s="5">
        <v>24.0</v>
      </c>
    </row>
    <row r="5368">
      <c r="A5368" s="5">
        <v>482653.0</v>
      </c>
      <c r="B5368" s="4" t="s">
        <v>5970</v>
      </c>
      <c r="C5368" s="5">
        <v>2023.0</v>
      </c>
      <c r="D5368" s="5">
        <v>32.0</v>
      </c>
      <c r="E5368" s="5">
        <v>8.0</v>
      </c>
    </row>
    <row r="5369">
      <c r="A5369" s="5">
        <v>482680.0</v>
      </c>
      <c r="B5369" s="4" t="s">
        <v>5971</v>
      </c>
      <c r="C5369" s="5">
        <v>2023.0</v>
      </c>
      <c r="D5369" s="5">
        <v>18074.0</v>
      </c>
      <c r="E5369" s="5">
        <v>764.0</v>
      </c>
    </row>
    <row r="5370">
      <c r="A5370" s="5">
        <v>482699.0</v>
      </c>
      <c r="B5370" s="4" t="s">
        <v>5972</v>
      </c>
      <c r="C5370" s="5">
        <v>2023.0</v>
      </c>
      <c r="D5370" s="5">
        <v>1853.0</v>
      </c>
      <c r="E5370" s="5">
        <v>69.0</v>
      </c>
    </row>
    <row r="5371">
      <c r="A5371" s="5">
        <v>482705.0</v>
      </c>
      <c r="B5371" s="4" t="s">
        <v>5973</v>
      </c>
      <c r="C5371" s="5">
        <v>2023.0</v>
      </c>
      <c r="D5371" s="5">
        <v>7471.0</v>
      </c>
      <c r="E5371" s="5">
        <v>363.0</v>
      </c>
    </row>
    <row r="5372">
      <c r="A5372" s="5">
        <v>482936.0</v>
      </c>
      <c r="B5372" s="4" t="s">
        <v>5974</v>
      </c>
      <c r="C5372" s="5">
        <v>2023.0</v>
      </c>
      <c r="D5372" s="5">
        <v>1618.0</v>
      </c>
      <c r="E5372" s="5">
        <v>89.0</v>
      </c>
    </row>
    <row r="5373">
      <c r="A5373" s="5">
        <v>482963.0</v>
      </c>
      <c r="B5373" s="4" t="s">
        <v>5975</v>
      </c>
      <c r="C5373" s="5">
        <v>2023.0</v>
      </c>
      <c r="D5373" s="5">
        <v>463.0</v>
      </c>
      <c r="E5373" s="5">
        <v>13.0</v>
      </c>
    </row>
    <row r="5374">
      <c r="A5374" s="5">
        <v>482981.0</v>
      </c>
      <c r="B5374" s="4" t="s">
        <v>5976</v>
      </c>
      <c r="C5374" s="5">
        <v>2023.0</v>
      </c>
      <c r="D5374" s="5">
        <v>180.0</v>
      </c>
      <c r="E5374" s="5">
        <v>5.0</v>
      </c>
    </row>
    <row r="5375">
      <c r="A5375" s="5">
        <v>482990.0</v>
      </c>
      <c r="B5375" s="4" t="s">
        <v>5977</v>
      </c>
      <c r="C5375" s="5">
        <v>2023.0</v>
      </c>
      <c r="D5375" s="5">
        <v>133.0</v>
      </c>
      <c r="E5375" s="5">
        <v>7.0</v>
      </c>
    </row>
    <row r="5376">
      <c r="A5376" s="5">
        <v>483009.0</v>
      </c>
      <c r="B5376" s="4" t="s">
        <v>4853</v>
      </c>
      <c r="C5376" s="5">
        <v>2023.0</v>
      </c>
      <c r="D5376" s="5">
        <v>155.0</v>
      </c>
      <c r="E5376" s="5">
        <v>7.0</v>
      </c>
    </row>
    <row r="5377">
      <c r="A5377" s="5">
        <v>483018.0</v>
      </c>
      <c r="B5377" s="4" t="s">
        <v>287</v>
      </c>
      <c r="C5377" s="5">
        <v>2023.0</v>
      </c>
      <c r="D5377" s="5">
        <v>127.0</v>
      </c>
      <c r="E5377" s="5">
        <v>21.0</v>
      </c>
    </row>
    <row r="5378">
      <c r="A5378" s="5">
        <v>483036.0</v>
      </c>
      <c r="B5378" s="4" t="s">
        <v>5978</v>
      </c>
      <c r="C5378" s="5">
        <v>2023.0</v>
      </c>
      <c r="D5378" s="5">
        <v>2255.0</v>
      </c>
      <c r="E5378" s="5">
        <v>122.0</v>
      </c>
    </row>
    <row r="5379">
      <c r="A5379" s="5">
        <v>483045.0</v>
      </c>
      <c r="B5379" s="4" t="s">
        <v>5979</v>
      </c>
      <c r="C5379" s="5">
        <v>2023.0</v>
      </c>
      <c r="D5379" s="5">
        <v>10710.0</v>
      </c>
      <c r="E5379" s="5">
        <v>368.0</v>
      </c>
    </row>
    <row r="5380">
      <c r="A5380" s="5">
        <v>483054.0</v>
      </c>
      <c r="B5380" s="4" t="s">
        <v>5980</v>
      </c>
      <c r="C5380" s="5">
        <v>2023.0</v>
      </c>
      <c r="D5380" s="5">
        <v>78.0</v>
      </c>
      <c r="E5380" s="5">
        <v>5.0</v>
      </c>
    </row>
    <row r="5381">
      <c r="A5381" s="5">
        <v>483106.0</v>
      </c>
      <c r="B5381" s="4" t="s">
        <v>5981</v>
      </c>
      <c r="C5381" s="5">
        <v>2023.0</v>
      </c>
      <c r="D5381" s="5">
        <v>247.0</v>
      </c>
      <c r="E5381" s="5">
        <v>10.0</v>
      </c>
    </row>
    <row r="5382">
      <c r="A5382" s="5">
        <v>483124.0</v>
      </c>
      <c r="B5382" s="4" t="s">
        <v>5982</v>
      </c>
      <c r="C5382" s="5">
        <v>2023.0</v>
      </c>
      <c r="D5382" s="5">
        <v>66062.0</v>
      </c>
      <c r="E5382" s="5">
        <v>1503.0</v>
      </c>
    </row>
    <row r="5383">
      <c r="A5383" s="5">
        <v>483212.0</v>
      </c>
      <c r="B5383" s="4" t="s">
        <v>5983</v>
      </c>
      <c r="C5383" s="5">
        <v>2023.0</v>
      </c>
      <c r="D5383" s="5">
        <v>3775.0</v>
      </c>
      <c r="E5383" s="5">
        <v>121.0</v>
      </c>
    </row>
    <row r="5384">
      <c r="A5384" s="5">
        <v>483221.0</v>
      </c>
      <c r="B5384" s="4" t="s">
        <v>5984</v>
      </c>
      <c r="C5384" s="5">
        <v>2023.0</v>
      </c>
      <c r="D5384" s="4"/>
      <c r="E5384" s="4"/>
    </row>
    <row r="5385">
      <c r="A5385" s="5">
        <v>483230.0</v>
      </c>
      <c r="B5385" s="4" t="s">
        <v>5985</v>
      </c>
      <c r="C5385" s="5">
        <v>2023.0</v>
      </c>
      <c r="D5385" s="5">
        <v>164.0</v>
      </c>
      <c r="E5385" s="5">
        <v>15.0</v>
      </c>
    </row>
    <row r="5386">
      <c r="A5386" s="5">
        <v>483258.0</v>
      </c>
      <c r="B5386" s="4" t="s">
        <v>5986</v>
      </c>
      <c r="C5386" s="5">
        <v>2023.0</v>
      </c>
      <c r="D5386" s="5">
        <v>50.0</v>
      </c>
      <c r="E5386" s="5">
        <v>4.0</v>
      </c>
    </row>
    <row r="5387">
      <c r="A5387" s="5">
        <v>483276.0</v>
      </c>
      <c r="B5387" s="4" t="s">
        <v>5987</v>
      </c>
      <c r="C5387" s="5">
        <v>2023.0</v>
      </c>
      <c r="D5387" s="5">
        <v>63.0</v>
      </c>
      <c r="E5387" s="5">
        <v>4.0</v>
      </c>
    </row>
    <row r="5388">
      <c r="A5388" s="5">
        <v>483328.0</v>
      </c>
      <c r="B5388" s="4" t="s">
        <v>5988</v>
      </c>
      <c r="C5388" s="5">
        <v>2023.0</v>
      </c>
      <c r="D5388" s="5">
        <v>73.0</v>
      </c>
      <c r="E5388" s="5">
        <v>4.0</v>
      </c>
    </row>
    <row r="5389">
      <c r="A5389" s="5">
        <v>483337.0</v>
      </c>
      <c r="B5389" s="4" t="s">
        <v>5989</v>
      </c>
      <c r="C5389" s="5">
        <v>2023.0</v>
      </c>
      <c r="D5389" s="5">
        <v>147.0</v>
      </c>
      <c r="E5389" s="5">
        <v>9.0</v>
      </c>
    </row>
    <row r="5390">
      <c r="A5390" s="5">
        <v>483346.0</v>
      </c>
      <c r="B5390" s="4" t="s">
        <v>5990</v>
      </c>
      <c r="C5390" s="5">
        <v>2023.0</v>
      </c>
      <c r="D5390" s="5">
        <v>44.0</v>
      </c>
      <c r="E5390" s="5">
        <v>2.0</v>
      </c>
    </row>
    <row r="5391">
      <c r="A5391" s="5">
        <v>483355.0</v>
      </c>
      <c r="B5391" s="4" t="s">
        <v>5991</v>
      </c>
      <c r="C5391" s="5">
        <v>2023.0</v>
      </c>
      <c r="D5391" s="5">
        <v>183.0</v>
      </c>
      <c r="E5391" s="5">
        <v>14.0</v>
      </c>
    </row>
    <row r="5392">
      <c r="A5392" s="5">
        <v>483364.0</v>
      </c>
      <c r="B5392" s="4" t="s">
        <v>5992</v>
      </c>
      <c r="C5392" s="5">
        <v>2023.0</v>
      </c>
      <c r="D5392" s="5">
        <v>135.0</v>
      </c>
      <c r="E5392" s="5">
        <v>10.0</v>
      </c>
    </row>
    <row r="5393">
      <c r="A5393" s="5">
        <v>483373.0</v>
      </c>
      <c r="B5393" s="4" t="s">
        <v>5993</v>
      </c>
      <c r="C5393" s="5">
        <v>2023.0</v>
      </c>
      <c r="D5393" s="5">
        <v>158.0</v>
      </c>
      <c r="E5393" s="5">
        <v>14.0</v>
      </c>
    </row>
    <row r="5394">
      <c r="A5394" s="5">
        <v>483382.0</v>
      </c>
      <c r="B5394" s="4" t="s">
        <v>5994</v>
      </c>
      <c r="C5394" s="5">
        <v>2023.0</v>
      </c>
      <c r="D5394" s="5">
        <v>236.0</v>
      </c>
      <c r="E5394" s="5">
        <v>14.0</v>
      </c>
    </row>
    <row r="5395">
      <c r="A5395" s="5">
        <v>483425.0</v>
      </c>
      <c r="B5395" s="4" t="s">
        <v>5995</v>
      </c>
      <c r="C5395" s="5">
        <v>2023.0</v>
      </c>
      <c r="D5395" s="5">
        <v>37.0</v>
      </c>
      <c r="E5395" s="5">
        <v>4.0</v>
      </c>
    </row>
    <row r="5396">
      <c r="A5396" s="5">
        <v>483470.0</v>
      </c>
      <c r="B5396" s="4" t="s">
        <v>5996</v>
      </c>
      <c r="C5396" s="5">
        <v>2023.0</v>
      </c>
      <c r="D5396" s="5">
        <v>72.0</v>
      </c>
      <c r="E5396" s="5">
        <v>5.0</v>
      </c>
    </row>
    <row r="5397">
      <c r="A5397" s="5">
        <v>483504.0</v>
      </c>
      <c r="B5397" s="4" t="s">
        <v>5997</v>
      </c>
      <c r="C5397" s="5">
        <v>2023.0</v>
      </c>
      <c r="D5397" s="5">
        <v>450.0</v>
      </c>
      <c r="E5397" s="5">
        <v>14.0</v>
      </c>
    </row>
    <row r="5398">
      <c r="A5398" s="5">
        <v>483513.0</v>
      </c>
      <c r="B5398" s="4" t="s">
        <v>5998</v>
      </c>
      <c r="C5398" s="5">
        <v>2023.0</v>
      </c>
      <c r="D5398" s="5">
        <v>33.0</v>
      </c>
      <c r="E5398" s="5">
        <v>5.0</v>
      </c>
    </row>
    <row r="5399">
      <c r="A5399" s="5">
        <v>483559.0</v>
      </c>
      <c r="B5399" s="4" t="s">
        <v>5999</v>
      </c>
      <c r="C5399" s="5">
        <v>2023.0</v>
      </c>
      <c r="D5399" s="5">
        <v>71.0</v>
      </c>
      <c r="E5399" s="5">
        <v>4.0</v>
      </c>
    </row>
    <row r="5400">
      <c r="A5400" s="5">
        <v>483577.0</v>
      </c>
      <c r="B5400" s="4" t="s">
        <v>6000</v>
      </c>
      <c r="C5400" s="5">
        <v>2023.0</v>
      </c>
      <c r="D5400" s="5">
        <v>75.0</v>
      </c>
      <c r="E5400" s="5">
        <v>2.0</v>
      </c>
    </row>
    <row r="5401">
      <c r="A5401" s="5">
        <v>483595.0</v>
      </c>
      <c r="B5401" s="4" t="s">
        <v>6001</v>
      </c>
      <c r="C5401" s="5">
        <v>2023.0</v>
      </c>
      <c r="D5401" s="5">
        <v>8382.0</v>
      </c>
      <c r="E5401" s="5">
        <v>197.0</v>
      </c>
    </row>
    <row r="5402">
      <c r="A5402" s="5">
        <v>483647.0</v>
      </c>
      <c r="B5402" s="4" t="s">
        <v>6002</v>
      </c>
      <c r="C5402" s="5">
        <v>2023.0</v>
      </c>
      <c r="D5402" s="5">
        <v>39.0</v>
      </c>
      <c r="E5402" s="5">
        <v>5.0</v>
      </c>
    </row>
    <row r="5403">
      <c r="A5403" s="5">
        <v>483708.0</v>
      </c>
      <c r="B5403" s="4" t="s">
        <v>6003</v>
      </c>
      <c r="C5403" s="5">
        <v>2023.0</v>
      </c>
      <c r="D5403" s="5">
        <v>408.0</v>
      </c>
      <c r="E5403" s="5">
        <v>4.0</v>
      </c>
    </row>
    <row r="5404">
      <c r="A5404" s="5">
        <v>483726.0</v>
      </c>
      <c r="B5404" s="4" t="s">
        <v>6004</v>
      </c>
      <c r="C5404" s="5">
        <v>2023.0</v>
      </c>
      <c r="D5404" s="5">
        <v>21.0</v>
      </c>
      <c r="E5404" s="5">
        <v>2.0</v>
      </c>
    </row>
    <row r="5405">
      <c r="A5405" s="5">
        <v>483735.0</v>
      </c>
      <c r="B5405" s="4" t="s">
        <v>6005</v>
      </c>
      <c r="C5405" s="5">
        <v>2023.0</v>
      </c>
      <c r="D5405" s="5">
        <v>94.0</v>
      </c>
      <c r="E5405" s="5">
        <v>5.0</v>
      </c>
    </row>
    <row r="5406">
      <c r="A5406" s="5">
        <v>483744.0</v>
      </c>
      <c r="B5406" s="4" t="s">
        <v>6006</v>
      </c>
      <c r="C5406" s="5">
        <v>2023.0</v>
      </c>
      <c r="D5406" s="5">
        <v>63.0</v>
      </c>
      <c r="E5406" s="5">
        <v>2.0</v>
      </c>
    </row>
    <row r="5407">
      <c r="A5407" s="5">
        <v>483753.0</v>
      </c>
      <c r="B5407" s="4" t="s">
        <v>6007</v>
      </c>
      <c r="C5407" s="5">
        <v>2023.0</v>
      </c>
      <c r="D5407" s="5">
        <v>45.0</v>
      </c>
      <c r="E5407" s="5">
        <v>3.0</v>
      </c>
    </row>
    <row r="5408">
      <c r="A5408" s="5">
        <v>483780.0</v>
      </c>
      <c r="B5408" s="4" t="s">
        <v>6008</v>
      </c>
      <c r="C5408" s="5">
        <v>2023.0</v>
      </c>
      <c r="D5408" s="5">
        <v>1105.0</v>
      </c>
      <c r="E5408" s="5">
        <v>24.0</v>
      </c>
    </row>
    <row r="5409">
      <c r="A5409" s="5">
        <v>483799.0</v>
      </c>
      <c r="B5409" s="4" t="s">
        <v>6009</v>
      </c>
      <c r="C5409" s="5">
        <v>2023.0</v>
      </c>
      <c r="D5409" s="5">
        <v>44.0</v>
      </c>
      <c r="E5409" s="5">
        <v>6.0</v>
      </c>
    </row>
    <row r="5410">
      <c r="A5410" s="5">
        <v>483814.0</v>
      </c>
      <c r="B5410" s="4" t="s">
        <v>6010</v>
      </c>
      <c r="C5410" s="5">
        <v>2023.0</v>
      </c>
      <c r="D5410" s="5">
        <v>719.0</v>
      </c>
      <c r="E5410" s="5">
        <v>20.0</v>
      </c>
    </row>
    <row r="5411">
      <c r="A5411" s="5">
        <v>483823.0</v>
      </c>
      <c r="B5411" s="4" t="s">
        <v>6011</v>
      </c>
      <c r="C5411" s="5">
        <v>2023.0</v>
      </c>
      <c r="D5411" s="5">
        <v>492.0</v>
      </c>
      <c r="E5411" s="5">
        <v>31.0</v>
      </c>
    </row>
    <row r="5412">
      <c r="A5412" s="5">
        <v>483841.0</v>
      </c>
      <c r="B5412" s="4" t="s">
        <v>6012</v>
      </c>
      <c r="C5412" s="5">
        <v>2023.0</v>
      </c>
      <c r="D5412" s="5">
        <v>15.0</v>
      </c>
      <c r="E5412" s="5">
        <v>3.0</v>
      </c>
    </row>
    <row r="5413">
      <c r="A5413" s="5">
        <v>483850.0</v>
      </c>
      <c r="B5413" s="4" t="s">
        <v>6013</v>
      </c>
      <c r="C5413" s="5">
        <v>2023.0</v>
      </c>
      <c r="D5413" s="5">
        <v>4.0</v>
      </c>
      <c r="E5413" s="5">
        <v>2.0</v>
      </c>
    </row>
    <row r="5414">
      <c r="A5414" s="5">
        <v>483869.0</v>
      </c>
      <c r="B5414" s="4" t="s">
        <v>6014</v>
      </c>
      <c r="C5414" s="5">
        <v>2023.0</v>
      </c>
      <c r="D5414" s="5">
        <v>606.0</v>
      </c>
      <c r="E5414" s="5">
        <v>7.0</v>
      </c>
    </row>
    <row r="5415">
      <c r="A5415" s="5">
        <v>483878.0</v>
      </c>
      <c r="B5415" s="4" t="s">
        <v>6015</v>
      </c>
      <c r="C5415" s="5">
        <v>2023.0</v>
      </c>
      <c r="D5415" s="5">
        <v>159.0</v>
      </c>
      <c r="E5415" s="5">
        <v>5.0</v>
      </c>
    </row>
    <row r="5416">
      <c r="A5416" s="5">
        <v>483887.0</v>
      </c>
      <c r="B5416" s="4" t="s">
        <v>6016</v>
      </c>
      <c r="C5416" s="5">
        <v>2023.0</v>
      </c>
      <c r="D5416" s="5">
        <v>36.0</v>
      </c>
      <c r="E5416" s="5">
        <v>5.0</v>
      </c>
    </row>
    <row r="5417">
      <c r="A5417" s="5">
        <v>483896.0</v>
      </c>
      <c r="B5417" s="4" t="s">
        <v>6017</v>
      </c>
      <c r="C5417" s="5">
        <v>2023.0</v>
      </c>
      <c r="D5417" s="5">
        <v>198.0</v>
      </c>
      <c r="E5417" s="5">
        <v>5.0</v>
      </c>
    </row>
    <row r="5418">
      <c r="A5418" s="5">
        <v>483911.0</v>
      </c>
      <c r="B5418" s="4" t="s">
        <v>6018</v>
      </c>
      <c r="C5418" s="5">
        <v>2023.0</v>
      </c>
      <c r="D5418" s="5">
        <v>21.0</v>
      </c>
      <c r="E5418" s="5">
        <v>2.0</v>
      </c>
    </row>
    <row r="5419">
      <c r="A5419" s="5">
        <v>483920.0</v>
      </c>
      <c r="B5419" s="4" t="s">
        <v>6019</v>
      </c>
      <c r="C5419" s="5">
        <v>2023.0</v>
      </c>
      <c r="D5419" s="5">
        <v>213.0</v>
      </c>
      <c r="E5419" s="5">
        <v>11.0</v>
      </c>
    </row>
    <row r="5420">
      <c r="A5420" s="5">
        <v>483948.0</v>
      </c>
      <c r="B5420" s="4" t="s">
        <v>6020</v>
      </c>
      <c r="C5420" s="5">
        <v>2023.0</v>
      </c>
      <c r="D5420" s="5">
        <v>54.0</v>
      </c>
      <c r="E5420" s="5">
        <v>2.0</v>
      </c>
    </row>
    <row r="5421">
      <c r="A5421" s="5">
        <v>483957.0</v>
      </c>
      <c r="B5421" s="4" t="s">
        <v>5914</v>
      </c>
      <c r="C5421" s="5">
        <v>2023.0</v>
      </c>
      <c r="D5421" s="5">
        <v>38.0</v>
      </c>
      <c r="E5421" s="5">
        <v>5.0</v>
      </c>
    </row>
    <row r="5422">
      <c r="A5422" s="5">
        <v>483975.0</v>
      </c>
      <c r="B5422" s="4" t="s">
        <v>6021</v>
      </c>
      <c r="C5422" s="5">
        <v>2023.0</v>
      </c>
      <c r="D5422" s="5">
        <v>798.0</v>
      </c>
      <c r="E5422" s="5">
        <v>32.0</v>
      </c>
    </row>
    <row r="5423">
      <c r="A5423" s="5">
        <v>484002.0</v>
      </c>
      <c r="B5423" s="4" t="s">
        <v>6022</v>
      </c>
      <c r="C5423" s="5">
        <v>2023.0</v>
      </c>
      <c r="D5423" s="5">
        <v>1803.0</v>
      </c>
      <c r="E5423" s="5">
        <v>72.0</v>
      </c>
    </row>
    <row r="5424">
      <c r="A5424" s="5">
        <v>484011.0</v>
      </c>
      <c r="B5424" s="4" t="s">
        <v>6023</v>
      </c>
      <c r="C5424" s="5">
        <v>2023.0</v>
      </c>
      <c r="D5424" s="5">
        <v>93.0</v>
      </c>
      <c r="E5424" s="5">
        <v>17.0</v>
      </c>
    </row>
    <row r="5425">
      <c r="A5425" s="5">
        <v>484020.0</v>
      </c>
      <c r="B5425" s="4" t="s">
        <v>6024</v>
      </c>
      <c r="C5425" s="5">
        <v>2023.0</v>
      </c>
      <c r="D5425" s="5">
        <v>49.0</v>
      </c>
      <c r="E5425" s="5">
        <v>1.0</v>
      </c>
    </row>
    <row r="5426">
      <c r="A5426" s="5">
        <v>484048.0</v>
      </c>
      <c r="B5426" s="4" t="s">
        <v>6025</v>
      </c>
      <c r="C5426" s="5">
        <v>2023.0</v>
      </c>
      <c r="D5426" s="5">
        <v>16.0</v>
      </c>
      <c r="E5426" s="5">
        <v>5.0</v>
      </c>
    </row>
    <row r="5427">
      <c r="A5427" s="5">
        <v>484057.0</v>
      </c>
      <c r="B5427" s="4" t="s">
        <v>6026</v>
      </c>
      <c r="C5427" s="5">
        <v>2023.0</v>
      </c>
      <c r="D5427" s="5">
        <v>207.0</v>
      </c>
      <c r="E5427" s="5">
        <v>8.0</v>
      </c>
    </row>
    <row r="5428">
      <c r="A5428" s="5">
        <v>484066.0</v>
      </c>
      <c r="B5428" s="4" t="s">
        <v>6027</v>
      </c>
      <c r="C5428" s="5">
        <v>2023.0</v>
      </c>
      <c r="D5428" s="5">
        <v>273.0</v>
      </c>
      <c r="E5428" s="5">
        <v>42.0</v>
      </c>
    </row>
    <row r="5429">
      <c r="A5429" s="5">
        <v>484075.0</v>
      </c>
      <c r="B5429" s="4" t="s">
        <v>6028</v>
      </c>
      <c r="C5429" s="5">
        <v>2023.0</v>
      </c>
      <c r="D5429" s="5">
        <v>50.0</v>
      </c>
      <c r="E5429" s="5">
        <v>3.0</v>
      </c>
    </row>
    <row r="5430">
      <c r="A5430" s="5">
        <v>484084.0</v>
      </c>
      <c r="B5430" s="4" t="s">
        <v>6029</v>
      </c>
      <c r="C5430" s="5">
        <v>2023.0</v>
      </c>
      <c r="D5430" s="5">
        <v>65.0</v>
      </c>
      <c r="E5430" s="5">
        <v>5.0</v>
      </c>
    </row>
    <row r="5431">
      <c r="A5431" s="5">
        <v>484093.0</v>
      </c>
      <c r="B5431" s="4" t="s">
        <v>6891</v>
      </c>
      <c r="C5431" s="5">
        <v>2023.0</v>
      </c>
      <c r="D5431" s="5">
        <v>105.0</v>
      </c>
      <c r="E5431" s="5">
        <v>6.0</v>
      </c>
    </row>
    <row r="5432">
      <c r="A5432" s="5">
        <v>484109.0</v>
      </c>
      <c r="B5432" s="4" t="s">
        <v>6031</v>
      </c>
      <c r="C5432" s="5">
        <v>2023.0</v>
      </c>
      <c r="D5432" s="5">
        <v>70.0</v>
      </c>
      <c r="E5432" s="5">
        <v>6.0</v>
      </c>
    </row>
    <row r="5433">
      <c r="A5433" s="5">
        <v>484127.0</v>
      </c>
      <c r="B5433" s="4" t="s">
        <v>6032</v>
      </c>
      <c r="C5433" s="5">
        <v>2023.0</v>
      </c>
      <c r="D5433" s="5">
        <v>96.0</v>
      </c>
      <c r="E5433" s="5">
        <v>9.0</v>
      </c>
    </row>
    <row r="5434">
      <c r="A5434" s="5">
        <v>484136.0</v>
      </c>
      <c r="B5434" s="4" t="s">
        <v>6033</v>
      </c>
      <c r="C5434" s="5">
        <v>2023.0</v>
      </c>
      <c r="D5434" s="5">
        <v>42.0</v>
      </c>
      <c r="E5434" s="5">
        <v>2.0</v>
      </c>
    </row>
    <row r="5435">
      <c r="A5435" s="5">
        <v>484163.0</v>
      </c>
      <c r="B5435" s="4" t="s">
        <v>6034</v>
      </c>
      <c r="C5435" s="5">
        <v>2023.0</v>
      </c>
      <c r="D5435" s="5">
        <v>161.0</v>
      </c>
      <c r="E5435" s="5">
        <v>19.0</v>
      </c>
    </row>
    <row r="5436">
      <c r="A5436" s="5">
        <v>484172.0</v>
      </c>
      <c r="B5436" s="4" t="s">
        <v>6035</v>
      </c>
      <c r="C5436" s="5">
        <v>2023.0</v>
      </c>
      <c r="D5436" s="5">
        <v>35.0</v>
      </c>
      <c r="E5436" s="5">
        <v>1.0</v>
      </c>
    </row>
    <row r="5437">
      <c r="A5437" s="5">
        <v>484190.0</v>
      </c>
      <c r="B5437" s="4" t="s">
        <v>6036</v>
      </c>
      <c r="C5437" s="5">
        <v>2023.0</v>
      </c>
      <c r="D5437" s="5">
        <v>22.0</v>
      </c>
      <c r="E5437" s="5">
        <v>2.0</v>
      </c>
    </row>
    <row r="5438">
      <c r="A5438" s="5">
        <v>484206.0</v>
      </c>
      <c r="B5438" s="4" t="s">
        <v>6037</v>
      </c>
      <c r="C5438" s="5">
        <v>2023.0</v>
      </c>
      <c r="D5438" s="5">
        <v>231.0</v>
      </c>
      <c r="E5438" s="5">
        <v>8.0</v>
      </c>
    </row>
    <row r="5439">
      <c r="A5439" s="5">
        <v>484233.0</v>
      </c>
      <c r="B5439" s="4" t="s">
        <v>6038</v>
      </c>
      <c r="C5439" s="5">
        <v>2023.0</v>
      </c>
      <c r="D5439" s="5">
        <v>217.0</v>
      </c>
      <c r="E5439" s="5">
        <v>23.0</v>
      </c>
    </row>
    <row r="5440">
      <c r="A5440" s="5">
        <v>484330.0</v>
      </c>
      <c r="B5440" s="4" t="s">
        <v>6039</v>
      </c>
      <c r="C5440" s="5">
        <v>2023.0</v>
      </c>
      <c r="D5440" s="5">
        <v>29.0</v>
      </c>
      <c r="E5440" s="5">
        <v>2.0</v>
      </c>
    </row>
    <row r="5441">
      <c r="A5441" s="5">
        <v>484349.0</v>
      </c>
      <c r="B5441" s="4" t="s">
        <v>6040</v>
      </c>
      <c r="C5441" s="5">
        <v>2023.0</v>
      </c>
      <c r="D5441" s="5">
        <v>68.0</v>
      </c>
      <c r="E5441" s="5">
        <v>4.0</v>
      </c>
    </row>
    <row r="5442">
      <c r="A5442" s="5">
        <v>484358.0</v>
      </c>
      <c r="B5442" s="4" t="s">
        <v>6041</v>
      </c>
      <c r="C5442" s="5">
        <v>2023.0</v>
      </c>
      <c r="D5442" s="5">
        <v>67.0</v>
      </c>
      <c r="E5442" s="5">
        <v>4.0</v>
      </c>
    </row>
    <row r="5443">
      <c r="A5443" s="5">
        <v>484367.0</v>
      </c>
      <c r="B5443" s="4" t="s">
        <v>6042</v>
      </c>
      <c r="C5443" s="5">
        <v>2023.0</v>
      </c>
      <c r="D5443" s="5">
        <v>455.0</v>
      </c>
      <c r="E5443" s="5">
        <v>13.0</v>
      </c>
    </row>
    <row r="5444">
      <c r="A5444" s="5">
        <v>484376.0</v>
      </c>
      <c r="B5444" s="4" t="s">
        <v>6043</v>
      </c>
      <c r="C5444" s="5">
        <v>2023.0</v>
      </c>
      <c r="D5444" s="5">
        <v>576.0</v>
      </c>
      <c r="E5444" s="5">
        <v>20.0</v>
      </c>
    </row>
    <row r="5445">
      <c r="A5445" s="5">
        <v>484394.0</v>
      </c>
      <c r="B5445" s="4" t="s">
        <v>6044</v>
      </c>
      <c r="C5445" s="5">
        <v>2023.0</v>
      </c>
      <c r="D5445" s="5">
        <v>148.0</v>
      </c>
      <c r="E5445" s="5">
        <v>10.0</v>
      </c>
    </row>
    <row r="5446">
      <c r="A5446" s="5">
        <v>484473.0</v>
      </c>
      <c r="B5446" s="4" t="s">
        <v>6045</v>
      </c>
      <c r="C5446" s="5">
        <v>2023.0</v>
      </c>
      <c r="D5446" s="5">
        <v>5462.0</v>
      </c>
      <c r="E5446" s="5">
        <v>66.0</v>
      </c>
    </row>
    <row r="5447">
      <c r="A5447" s="5">
        <v>484604.0</v>
      </c>
      <c r="B5447" s="4" t="s">
        <v>6046</v>
      </c>
      <c r="C5447" s="5">
        <v>2023.0</v>
      </c>
      <c r="D5447" s="5">
        <v>516.0</v>
      </c>
      <c r="E5447" s="5">
        <v>16.0</v>
      </c>
    </row>
    <row r="5448">
      <c r="A5448" s="5">
        <v>484613.0</v>
      </c>
      <c r="B5448" s="4" t="s">
        <v>6047</v>
      </c>
      <c r="C5448" s="5">
        <v>2023.0</v>
      </c>
      <c r="D5448" s="5">
        <v>101150.0</v>
      </c>
      <c r="E5448" s="5">
        <v>838.0</v>
      </c>
    </row>
    <row r="5449">
      <c r="A5449" s="5">
        <v>484631.0</v>
      </c>
      <c r="B5449" s="4" t="s">
        <v>6048</v>
      </c>
      <c r="C5449" s="5">
        <v>2023.0</v>
      </c>
      <c r="D5449" s="5">
        <v>257.0</v>
      </c>
      <c r="E5449" s="5">
        <v>8.0</v>
      </c>
    </row>
    <row r="5450">
      <c r="A5450" s="5">
        <v>484710.0</v>
      </c>
      <c r="B5450" s="4" t="s">
        <v>6049</v>
      </c>
      <c r="C5450" s="5">
        <v>2023.0</v>
      </c>
      <c r="D5450" s="4"/>
      <c r="E5450" s="5">
        <v>0.0</v>
      </c>
    </row>
    <row r="5451">
      <c r="A5451" s="5">
        <v>484756.0</v>
      </c>
      <c r="B5451" s="4" t="s">
        <v>6050</v>
      </c>
      <c r="C5451" s="5">
        <v>2023.0</v>
      </c>
      <c r="D5451" s="5">
        <v>20.0</v>
      </c>
      <c r="E5451" s="5">
        <v>0.0</v>
      </c>
    </row>
    <row r="5452">
      <c r="A5452" s="5">
        <v>484844.0</v>
      </c>
      <c r="B5452" s="4" t="s">
        <v>6051</v>
      </c>
      <c r="C5452" s="5">
        <v>2023.0</v>
      </c>
      <c r="D5452" s="5">
        <v>656.0</v>
      </c>
      <c r="E5452" s="5">
        <v>51.0</v>
      </c>
    </row>
    <row r="5453">
      <c r="A5453" s="5">
        <v>484862.0</v>
      </c>
      <c r="B5453" s="4" t="s">
        <v>6052</v>
      </c>
      <c r="C5453" s="5">
        <v>2023.0</v>
      </c>
      <c r="D5453" s="5">
        <v>256.0</v>
      </c>
      <c r="E5453" s="5">
        <v>17.0</v>
      </c>
    </row>
    <row r="5454">
      <c r="A5454" s="5">
        <v>484871.0</v>
      </c>
      <c r="B5454" s="4" t="s">
        <v>6053</v>
      </c>
      <c r="C5454" s="5">
        <v>2023.0</v>
      </c>
      <c r="D5454" s="5">
        <v>116.0</v>
      </c>
      <c r="E5454" s="5">
        <v>6.0</v>
      </c>
    </row>
    <row r="5455">
      <c r="A5455" s="5">
        <v>484899.0</v>
      </c>
      <c r="B5455" s="4" t="s">
        <v>6054</v>
      </c>
      <c r="C5455" s="5">
        <v>2023.0</v>
      </c>
      <c r="D5455" s="5">
        <v>202.0</v>
      </c>
      <c r="E5455" s="5">
        <v>17.0</v>
      </c>
    </row>
    <row r="5456">
      <c r="A5456" s="5">
        <v>484905.0</v>
      </c>
      <c r="B5456" s="4" t="s">
        <v>6055</v>
      </c>
      <c r="C5456" s="5">
        <v>2023.0</v>
      </c>
      <c r="D5456" s="5">
        <v>3797.0</v>
      </c>
      <c r="E5456" s="5">
        <v>170.0</v>
      </c>
    </row>
    <row r="5457">
      <c r="A5457" s="5">
        <v>484923.0</v>
      </c>
      <c r="B5457" s="4" t="s">
        <v>6056</v>
      </c>
      <c r="C5457" s="5">
        <v>2023.0</v>
      </c>
      <c r="D5457" s="5">
        <v>35.0</v>
      </c>
      <c r="E5457" s="5">
        <v>1.0</v>
      </c>
    </row>
    <row r="5458">
      <c r="A5458" s="5">
        <v>484932.0</v>
      </c>
      <c r="B5458" s="4" t="s">
        <v>6057</v>
      </c>
      <c r="C5458" s="5">
        <v>2023.0</v>
      </c>
      <c r="D5458" s="5">
        <v>1793.0</v>
      </c>
      <c r="E5458" s="5">
        <v>99.0</v>
      </c>
    </row>
    <row r="5459">
      <c r="A5459" s="5">
        <v>484950.0</v>
      </c>
      <c r="B5459" s="4" t="s">
        <v>6058</v>
      </c>
      <c r="C5459" s="5">
        <v>2023.0</v>
      </c>
      <c r="D5459" s="5">
        <v>72.0</v>
      </c>
      <c r="E5459" s="5">
        <v>8.0</v>
      </c>
    </row>
    <row r="5460">
      <c r="A5460" s="5">
        <v>484996.0</v>
      </c>
      <c r="B5460" s="4" t="s">
        <v>6059</v>
      </c>
      <c r="C5460" s="5">
        <v>2023.0</v>
      </c>
      <c r="D5460" s="5">
        <v>155.0</v>
      </c>
      <c r="E5460" s="5">
        <v>5.0</v>
      </c>
    </row>
    <row r="5461">
      <c r="A5461" s="5">
        <v>485014.0</v>
      </c>
      <c r="B5461" s="4" t="s">
        <v>6060</v>
      </c>
      <c r="C5461" s="5">
        <v>2023.0</v>
      </c>
      <c r="D5461" s="5">
        <v>78.0</v>
      </c>
      <c r="E5461" s="5">
        <v>3.0</v>
      </c>
    </row>
    <row r="5462">
      <c r="A5462" s="5">
        <v>485032.0</v>
      </c>
      <c r="B5462" s="4" t="s">
        <v>6061</v>
      </c>
      <c r="C5462" s="5">
        <v>2023.0</v>
      </c>
      <c r="D5462" s="5">
        <v>169.0</v>
      </c>
      <c r="E5462" s="5">
        <v>8.0</v>
      </c>
    </row>
    <row r="5463">
      <c r="A5463" s="5">
        <v>485111.0</v>
      </c>
      <c r="B5463" s="4" t="s">
        <v>6062</v>
      </c>
      <c r="C5463" s="5">
        <v>2023.0</v>
      </c>
      <c r="D5463" s="5">
        <v>6765.0</v>
      </c>
      <c r="E5463" s="5">
        <v>250.0</v>
      </c>
    </row>
    <row r="5464">
      <c r="A5464" s="5">
        <v>485166.0</v>
      </c>
      <c r="B5464" s="4" t="s">
        <v>6063</v>
      </c>
      <c r="C5464" s="5">
        <v>2023.0</v>
      </c>
      <c r="D5464" s="5">
        <v>120.0</v>
      </c>
      <c r="E5464" s="5">
        <v>4.0</v>
      </c>
    </row>
    <row r="5465">
      <c r="A5465" s="5">
        <v>485236.0</v>
      </c>
      <c r="B5465" s="4" t="s">
        <v>6064</v>
      </c>
      <c r="C5465" s="5">
        <v>2023.0</v>
      </c>
      <c r="D5465" s="5">
        <v>52.0</v>
      </c>
      <c r="E5465" s="5">
        <v>2.0</v>
      </c>
    </row>
    <row r="5466">
      <c r="A5466" s="5">
        <v>485272.0</v>
      </c>
      <c r="B5466" s="4" t="s">
        <v>6065</v>
      </c>
      <c r="C5466" s="5">
        <v>2023.0</v>
      </c>
      <c r="D5466" s="5">
        <v>900.0</v>
      </c>
      <c r="E5466" s="5">
        <v>60.0</v>
      </c>
    </row>
    <row r="5467">
      <c r="A5467" s="5">
        <v>485342.0</v>
      </c>
      <c r="B5467" s="4" t="s">
        <v>6066</v>
      </c>
      <c r="C5467" s="5">
        <v>2023.0</v>
      </c>
      <c r="D5467" s="5">
        <v>310.0</v>
      </c>
      <c r="E5467" s="5">
        <v>16.0</v>
      </c>
    </row>
    <row r="5468">
      <c r="A5468" s="5">
        <v>485360.0</v>
      </c>
      <c r="B5468" s="4" t="s">
        <v>6067</v>
      </c>
      <c r="C5468" s="5">
        <v>2023.0</v>
      </c>
      <c r="D5468" s="5">
        <v>20.0</v>
      </c>
      <c r="E5468" s="5">
        <v>5.0</v>
      </c>
    </row>
    <row r="5469">
      <c r="A5469" s="5">
        <v>485379.0</v>
      </c>
      <c r="B5469" s="4" t="s">
        <v>6068</v>
      </c>
      <c r="C5469" s="5">
        <v>2023.0</v>
      </c>
      <c r="D5469" s="5">
        <v>287.0</v>
      </c>
      <c r="E5469" s="5">
        <v>11.0</v>
      </c>
    </row>
    <row r="5470">
      <c r="A5470" s="5">
        <v>485388.0</v>
      </c>
      <c r="B5470" s="4" t="s">
        <v>6069</v>
      </c>
      <c r="C5470" s="5">
        <v>2023.0</v>
      </c>
      <c r="D5470" s="5">
        <v>303.0</v>
      </c>
      <c r="E5470" s="5">
        <v>14.0</v>
      </c>
    </row>
    <row r="5471">
      <c r="A5471" s="5">
        <v>485397.0</v>
      </c>
      <c r="B5471" s="4" t="s">
        <v>6070</v>
      </c>
      <c r="C5471" s="5">
        <v>2023.0</v>
      </c>
      <c r="D5471" s="5">
        <v>151.0</v>
      </c>
      <c r="E5471" s="5">
        <v>4.0</v>
      </c>
    </row>
    <row r="5472">
      <c r="A5472" s="5">
        <v>485403.0</v>
      </c>
      <c r="B5472" s="4" t="s">
        <v>6071</v>
      </c>
      <c r="C5472" s="5">
        <v>2023.0</v>
      </c>
      <c r="D5472" s="5">
        <v>105.0</v>
      </c>
      <c r="E5472" s="5">
        <v>8.0</v>
      </c>
    </row>
    <row r="5473">
      <c r="A5473" s="5">
        <v>485412.0</v>
      </c>
      <c r="B5473" s="4" t="s">
        <v>6072</v>
      </c>
      <c r="C5473" s="5">
        <v>2023.0</v>
      </c>
      <c r="D5473" s="5">
        <v>101.0</v>
      </c>
      <c r="E5473" s="5">
        <v>5.0</v>
      </c>
    </row>
    <row r="5474">
      <c r="A5474" s="5">
        <v>485458.0</v>
      </c>
      <c r="B5474" s="4" t="s">
        <v>6073</v>
      </c>
      <c r="C5474" s="5">
        <v>2023.0</v>
      </c>
      <c r="D5474" s="5">
        <v>4137.0</v>
      </c>
      <c r="E5474" s="5">
        <v>108.0</v>
      </c>
    </row>
    <row r="5475">
      <c r="A5475" s="5">
        <v>485467.0</v>
      </c>
      <c r="B5475" s="4" t="s">
        <v>6074</v>
      </c>
      <c r="C5475" s="5">
        <v>2023.0</v>
      </c>
      <c r="D5475" s="4"/>
      <c r="E5475" s="5">
        <v>1.0</v>
      </c>
    </row>
    <row r="5476">
      <c r="A5476" s="5">
        <v>485476.0</v>
      </c>
      <c r="B5476" s="4" t="s">
        <v>6075</v>
      </c>
      <c r="C5476" s="5">
        <v>2023.0</v>
      </c>
      <c r="D5476" s="5">
        <v>106.0</v>
      </c>
      <c r="E5476" s="5">
        <v>3.0</v>
      </c>
    </row>
    <row r="5477">
      <c r="A5477" s="5">
        <v>485485.0</v>
      </c>
      <c r="B5477" s="4" t="s">
        <v>6076</v>
      </c>
      <c r="C5477" s="5">
        <v>2023.0</v>
      </c>
      <c r="D5477" s="5">
        <v>214.0</v>
      </c>
      <c r="E5477" s="5">
        <v>11.0</v>
      </c>
    </row>
    <row r="5478">
      <c r="A5478" s="5">
        <v>485494.0</v>
      </c>
      <c r="B5478" s="4" t="s">
        <v>6077</v>
      </c>
      <c r="C5478" s="5">
        <v>2023.0</v>
      </c>
      <c r="D5478" s="5">
        <v>116.0</v>
      </c>
      <c r="E5478" s="5">
        <v>4.0</v>
      </c>
    </row>
    <row r="5479">
      <c r="A5479" s="5">
        <v>485500.0</v>
      </c>
      <c r="B5479" s="4" t="s">
        <v>6078</v>
      </c>
      <c r="C5479" s="5">
        <v>2023.0</v>
      </c>
      <c r="D5479" s="5">
        <v>121.0</v>
      </c>
      <c r="E5479" s="5">
        <v>4.0</v>
      </c>
    </row>
    <row r="5480">
      <c r="A5480" s="5">
        <v>485519.0</v>
      </c>
      <c r="B5480" s="4" t="s">
        <v>6079</v>
      </c>
      <c r="C5480" s="5">
        <v>2023.0</v>
      </c>
      <c r="D5480" s="5">
        <v>494.0</v>
      </c>
      <c r="E5480" s="5">
        <v>1.0</v>
      </c>
    </row>
    <row r="5481">
      <c r="A5481" s="5">
        <v>485546.0</v>
      </c>
      <c r="B5481" s="4" t="s">
        <v>6080</v>
      </c>
      <c r="C5481" s="5">
        <v>2023.0</v>
      </c>
      <c r="D5481" s="5">
        <v>484.0</v>
      </c>
      <c r="E5481" s="5">
        <v>22.0</v>
      </c>
    </row>
    <row r="5482">
      <c r="A5482" s="5">
        <v>485564.0</v>
      </c>
      <c r="B5482" s="4" t="s">
        <v>6081</v>
      </c>
      <c r="C5482" s="5">
        <v>2023.0</v>
      </c>
      <c r="D5482" s="5">
        <v>104.0</v>
      </c>
      <c r="E5482" s="5">
        <v>9.0</v>
      </c>
    </row>
    <row r="5483">
      <c r="A5483" s="5">
        <v>485573.0</v>
      </c>
      <c r="B5483" s="4" t="s">
        <v>6082</v>
      </c>
      <c r="C5483" s="5">
        <v>2023.0</v>
      </c>
      <c r="D5483" s="5">
        <v>279.0</v>
      </c>
      <c r="E5483" s="5">
        <v>5.0</v>
      </c>
    </row>
    <row r="5484">
      <c r="A5484" s="5">
        <v>485591.0</v>
      </c>
      <c r="B5484" s="4" t="s">
        <v>6083</v>
      </c>
      <c r="C5484" s="5">
        <v>2023.0</v>
      </c>
      <c r="D5484" s="5">
        <v>25.0</v>
      </c>
      <c r="E5484" s="5">
        <v>2.0</v>
      </c>
    </row>
    <row r="5485">
      <c r="A5485" s="5">
        <v>485607.0</v>
      </c>
      <c r="B5485" s="4" t="s">
        <v>6084</v>
      </c>
      <c r="C5485" s="5">
        <v>2023.0</v>
      </c>
      <c r="D5485" s="5">
        <v>42.0</v>
      </c>
      <c r="E5485" s="5">
        <v>4.0</v>
      </c>
    </row>
    <row r="5486">
      <c r="A5486" s="5">
        <v>485698.0</v>
      </c>
      <c r="B5486" s="4" t="s">
        <v>6085</v>
      </c>
      <c r="C5486" s="5">
        <v>2023.0</v>
      </c>
      <c r="D5486" s="5">
        <v>140.0</v>
      </c>
      <c r="E5486" s="5">
        <v>16.0</v>
      </c>
    </row>
    <row r="5487">
      <c r="A5487" s="5">
        <v>485704.0</v>
      </c>
      <c r="B5487" s="4" t="s">
        <v>6086</v>
      </c>
      <c r="C5487" s="5">
        <v>2023.0</v>
      </c>
      <c r="D5487" s="5">
        <v>12.0</v>
      </c>
      <c r="E5487" s="5">
        <v>2.0</v>
      </c>
    </row>
    <row r="5488">
      <c r="A5488" s="5">
        <v>485768.0</v>
      </c>
      <c r="B5488" s="4" t="s">
        <v>6087</v>
      </c>
      <c r="C5488" s="5">
        <v>2023.0</v>
      </c>
      <c r="D5488" s="5">
        <v>668.0</v>
      </c>
      <c r="E5488" s="5">
        <v>51.0</v>
      </c>
    </row>
    <row r="5489">
      <c r="A5489" s="5">
        <v>485801.0</v>
      </c>
      <c r="B5489" s="4" t="s">
        <v>6088</v>
      </c>
      <c r="C5489" s="5">
        <v>2023.0</v>
      </c>
      <c r="D5489" s="5">
        <v>35.0</v>
      </c>
      <c r="E5489" s="5">
        <v>3.0</v>
      </c>
    </row>
    <row r="5490">
      <c r="A5490" s="5">
        <v>485856.0</v>
      </c>
      <c r="B5490" s="4" t="s">
        <v>6089</v>
      </c>
      <c r="C5490" s="5">
        <v>2023.0</v>
      </c>
      <c r="D5490" s="5">
        <v>40.0</v>
      </c>
      <c r="E5490" s="5">
        <v>0.0</v>
      </c>
    </row>
    <row r="5491">
      <c r="A5491" s="5">
        <v>485874.0</v>
      </c>
      <c r="B5491" s="4" t="s">
        <v>6090</v>
      </c>
      <c r="C5491" s="5">
        <v>2023.0</v>
      </c>
      <c r="D5491" s="5">
        <v>191.0</v>
      </c>
      <c r="E5491" s="5">
        <v>6.0</v>
      </c>
    </row>
    <row r="5492">
      <c r="A5492" s="5">
        <v>485926.0</v>
      </c>
      <c r="B5492" s="4" t="s">
        <v>6091</v>
      </c>
      <c r="C5492" s="5">
        <v>2023.0</v>
      </c>
      <c r="D5492" s="5">
        <v>199.0</v>
      </c>
      <c r="E5492" s="5">
        <v>5.0</v>
      </c>
    </row>
    <row r="5493">
      <c r="A5493" s="5">
        <v>485953.0</v>
      </c>
      <c r="B5493" s="4" t="s">
        <v>6092</v>
      </c>
      <c r="C5493" s="5">
        <v>2023.0</v>
      </c>
      <c r="D5493" s="5">
        <v>82.0</v>
      </c>
      <c r="E5493" s="5">
        <v>3.0</v>
      </c>
    </row>
    <row r="5494">
      <c r="A5494" s="5">
        <v>485962.0</v>
      </c>
      <c r="B5494" s="4" t="s">
        <v>6093</v>
      </c>
      <c r="C5494" s="5">
        <v>2023.0</v>
      </c>
      <c r="D5494" s="5">
        <v>24.0</v>
      </c>
      <c r="E5494" s="5">
        <v>2.0</v>
      </c>
    </row>
    <row r="5495">
      <c r="A5495" s="5">
        <v>485999.0</v>
      </c>
      <c r="B5495" s="4" t="s">
        <v>6094</v>
      </c>
      <c r="C5495" s="5">
        <v>2023.0</v>
      </c>
      <c r="D5495" s="5">
        <v>108.0</v>
      </c>
      <c r="E5495" s="5">
        <v>18.0</v>
      </c>
    </row>
    <row r="5496">
      <c r="A5496" s="5">
        <v>486017.0</v>
      </c>
      <c r="B5496" s="4" t="s">
        <v>6095</v>
      </c>
      <c r="C5496" s="5">
        <v>2023.0</v>
      </c>
      <c r="D5496" s="5">
        <v>17.0</v>
      </c>
      <c r="E5496" s="5">
        <v>5.0</v>
      </c>
    </row>
    <row r="5497">
      <c r="A5497" s="5">
        <v>486026.0</v>
      </c>
      <c r="B5497" s="4" t="s">
        <v>6096</v>
      </c>
      <c r="C5497" s="5">
        <v>2023.0</v>
      </c>
      <c r="D5497" s="5">
        <v>118.0</v>
      </c>
      <c r="E5497" s="5">
        <v>6.0</v>
      </c>
    </row>
    <row r="5498">
      <c r="A5498" s="5">
        <v>486053.0</v>
      </c>
      <c r="B5498" s="4" t="s">
        <v>6097</v>
      </c>
      <c r="C5498" s="5">
        <v>2023.0</v>
      </c>
      <c r="D5498" s="5">
        <v>194.0</v>
      </c>
      <c r="E5498" s="5">
        <v>14.0</v>
      </c>
    </row>
    <row r="5499">
      <c r="A5499" s="5">
        <v>486080.0</v>
      </c>
      <c r="B5499" s="4" t="s">
        <v>6098</v>
      </c>
      <c r="C5499" s="5">
        <v>2023.0</v>
      </c>
      <c r="D5499" s="5">
        <v>1.0</v>
      </c>
      <c r="E5499" s="4"/>
    </row>
    <row r="5500">
      <c r="A5500" s="5">
        <v>486123.0</v>
      </c>
      <c r="B5500" s="4" t="s">
        <v>6099</v>
      </c>
      <c r="C5500" s="5">
        <v>2023.0</v>
      </c>
      <c r="D5500" s="5">
        <v>37.0</v>
      </c>
      <c r="E5500" s="5">
        <v>6.0</v>
      </c>
    </row>
    <row r="5501">
      <c r="A5501" s="5">
        <v>486141.0</v>
      </c>
      <c r="B5501" s="4" t="s">
        <v>6100</v>
      </c>
      <c r="C5501" s="5">
        <v>2023.0</v>
      </c>
      <c r="D5501" s="5">
        <v>11.0</v>
      </c>
      <c r="E5501" s="5">
        <v>2.0</v>
      </c>
    </row>
    <row r="5502">
      <c r="A5502" s="5">
        <v>486150.0</v>
      </c>
      <c r="B5502" s="4" t="s">
        <v>6101</v>
      </c>
      <c r="C5502" s="5">
        <v>2023.0</v>
      </c>
      <c r="D5502" s="5">
        <v>87.0</v>
      </c>
      <c r="E5502" s="5">
        <v>8.0</v>
      </c>
    </row>
    <row r="5503">
      <c r="A5503" s="5">
        <v>486169.0</v>
      </c>
      <c r="B5503" s="4" t="s">
        <v>6102</v>
      </c>
      <c r="C5503" s="5">
        <v>2023.0</v>
      </c>
      <c r="D5503" s="5">
        <v>75.0</v>
      </c>
      <c r="E5503" s="5">
        <v>6.0</v>
      </c>
    </row>
    <row r="5504">
      <c r="A5504" s="5">
        <v>486196.0</v>
      </c>
      <c r="B5504" s="4" t="s">
        <v>6103</v>
      </c>
      <c r="C5504" s="5">
        <v>2023.0</v>
      </c>
      <c r="D5504" s="5">
        <v>222.0</v>
      </c>
      <c r="E5504" s="5">
        <v>10.0</v>
      </c>
    </row>
    <row r="5505">
      <c r="A5505" s="5">
        <v>486202.0</v>
      </c>
      <c r="B5505" s="4" t="s">
        <v>6104</v>
      </c>
      <c r="C5505" s="5">
        <v>2023.0</v>
      </c>
      <c r="D5505" s="5">
        <v>13.0</v>
      </c>
      <c r="E5505" s="5">
        <v>2.0</v>
      </c>
    </row>
    <row r="5506">
      <c r="A5506" s="5">
        <v>486239.0</v>
      </c>
      <c r="B5506" s="4" t="s">
        <v>6105</v>
      </c>
      <c r="C5506" s="5">
        <v>2023.0</v>
      </c>
      <c r="D5506" s="5">
        <v>291.0</v>
      </c>
      <c r="E5506" s="5">
        <v>31.0</v>
      </c>
    </row>
    <row r="5507">
      <c r="A5507" s="5">
        <v>486248.0</v>
      </c>
      <c r="B5507" s="4" t="s">
        <v>6106</v>
      </c>
      <c r="C5507" s="5">
        <v>2023.0</v>
      </c>
      <c r="D5507" s="5">
        <v>228.0</v>
      </c>
      <c r="E5507" s="5">
        <v>5.0</v>
      </c>
    </row>
    <row r="5508">
      <c r="A5508" s="5">
        <v>486257.0</v>
      </c>
      <c r="B5508" s="4" t="s">
        <v>6107</v>
      </c>
      <c r="C5508" s="5">
        <v>2023.0</v>
      </c>
      <c r="D5508" s="5">
        <v>352.0</v>
      </c>
      <c r="E5508" s="5">
        <v>11.0</v>
      </c>
    </row>
    <row r="5509">
      <c r="A5509" s="5">
        <v>486284.0</v>
      </c>
      <c r="B5509" s="4" t="s">
        <v>6108</v>
      </c>
      <c r="C5509" s="5">
        <v>2023.0</v>
      </c>
      <c r="D5509" s="5">
        <v>201.0</v>
      </c>
      <c r="E5509" s="5">
        <v>18.0</v>
      </c>
    </row>
    <row r="5510">
      <c r="A5510" s="5">
        <v>486345.0</v>
      </c>
      <c r="B5510" s="4" t="s">
        <v>6109</v>
      </c>
      <c r="C5510" s="5">
        <v>2023.0</v>
      </c>
      <c r="D5510" s="5">
        <v>216.0</v>
      </c>
      <c r="E5510" s="5">
        <v>6.0</v>
      </c>
    </row>
    <row r="5511">
      <c r="A5511" s="5">
        <v>486354.0</v>
      </c>
      <c r="B5511" s="4" t="s">
        <v>6110</v>
      </c>
      <c r="C5511" s="5">
        <v>2023.0</v>
      </c>
      <c r="D5511" s="5">
        <v>206.0</v>
      </c>
      <c r="E5511" s="5">
        <v>7.0</v>
      </c>
    </row>
    <row r="5512">
      <c r="A5512" s="5">
        <v>486372.0</v>
      </c>
      <c r="B5512" s="4" t="s">
        <v>6111</v>
      </c>
      <c r="C5512" s="5">
        <v>2023.0</v>
      </c>
      <c r="D5512" s="5">
        <v>141.0</v>
      </c>
      <c r="E5512" s="5">
        <v>13.0</v>
      </c>
    </row>
    <row r="5513">
      <c r="A5513" s="5">
        <v>486381.0</v>
      </c>
      <c r="B5513" s="4" t="s">
        <v>6112</v>
      </c>
      <c r="C5513" s="5">
        <v>2023.0</v>
      </c>
      <c r="D5513" s="5">
        <v>35.0</v>
      </c>
      <c r="E5513" s="5">
        <v>3.0</v>
      </c>
    </row>
    <row r="5514">
      <c r="A5514" s="5">
        <v>486390.0</v>
      </c>
      <c r="B5514" s="4" t="s">
        <v>6113</v>
      </c>
      <c r="C5514" s="5">
        <v>2023.0</v>
      </c>
      <c r="D5514" s="5">
        <v>44.0</v>
      </c>
      <c r="E5514" s="5">
        <v>1.0</v>
      </c>
    </row>
    <row r="5515">
      <c r="A5515" s="5">
        <v>486406.0</v>
      </c>
      <c r="B5515" s="4" t="s">
        <v>6114</v>
      </c>
      <c r="C5515" s="5">
        <v>2023.0</v>
      </c>
      <c r="D5515" s="5">
        <v>11.0</v>
      </c>
      <c r="E5515" s="5">
        <v>2.0</v>
      </c>
    </row>
    <row r="5516">
      <c r="A5516" s="5">
        <v>486415.0</v>
      </c>
      <c r="B5516" s="4" t="s">
        <v>6115</v>
      </c>
      <c r="C5516" s="5">
        <v>2023.0</v>
      </c>
      <c r="D5516" s="5">
        <v>570.0</v>
      </c>
      <c r="E5516" s="5">
        <v>26.0</v>
      </c>
    </row>
    <row r="5517">
      <c r="A5517" s="5">
        <v>486424.0</v>
      </c>
      <c r="B5517" s="4" t="s">
        <v>6116</v>
      </c>
      <c r="C5517" s="5">
        <v>2023.0</v>
      </c>
      <c r="D5517" s="5">
        <v>123.0</v>
      </c>
      <c r="E5517" s="5">
        <v>9.0</v>
      </c>
    </row>
    <row r="5518">
      <c r="A5518" s="5">
        <v>486433.0</v>
      </c>
      <c r="B5518" s="4" t="s">
        <v>6117</v>
      </c>
      <c r="C5518" s="5">
        <v>2023.0</v>
      </c>
      <c r="D5518" s="5">
        <v>103.0</v>
      </c>
      <c r="E5518" s="5">
        <v>6.0</v>
      </c>
    </row>
    <row r="5519">
      <c r="A5519" s="5">
        <v>486442.0</v>
      </c>
      <c r="B5519" s="4" t="s">
        <v>6118</v>
      </c>
      <c r="C5519" s="5">
        <v>2023.0</v>
      </c>
      <c r="D5519" s="5">
        <v>73.0</v>
      </c>
      <c r="E5519" s="5">
        <v>7.0</v>
      </c>
    </row>
    <row r="5520">
      <c r="A5520" s="5">
        <v>486460.0</v>
      </c>
      <c r="B5520" s="4" t="s">
        <v>6119</v>
      </c>
      <c r="C5520" s="5">
        <v>2023.0</v>
      </c>
      <c r="D5520" s="4"/>
      <c r="E5520" s="4"/>
    </row>
    <row r="5521">
      <c r="A5521" s="5">
        <v>486488.0</v>
      </c>
      <c r="B5521" s="4" t="s">
        <v>6120</v>
      </c>
      <c r="C5521" s="5">
        <v>2023.0</v>
      </c>
      <c r="D5521" s="5">
        <v>20.0</v>
      </c>
      <c r="E5521" s="5">
        <v>7.0</v>
      </c>
    </row>
    <row r="5522">
      <c r="A5522" s="5">
        <v>486497.0</v>
      </c>
      <c r="B5522" s="4" t="s">
        <v>6121</v>
      </c>
      <c r="C5522" s="5">
        <v>2023.0</v>
      </c>
      <c r="D5522" s="5">
        <v>61.0</v>
      </c>
      <c r="E5522" s="5">
        <v>2.0</v>
      </c>
    </row>
    <row r="5523">
      <c r="A5523" s="5">
        <v>486503.0</v>
      </c>
      <c r="B5523" s="4" t="s">
        <v>6122</v>
      </c>
      <c r="C5523" s="5">
        <v>2023.0</v>
      </c>
      <c r="D5523" s="5">
        <v>56.0</v>
      </c>
      <c r="E5523" s="5">
        <v>4.0</v>
      </c>
    </row>
    <row r="5524">
      <c r="A5524" s="5">
        <v>486512.0</v>
      </c>
      <c r="B5524" s="4" t="s">
        <v>6123</v>
      </c>
      <c r="C5524" s="5">
        <v>2023.0</v>
      </c>
      <c r="D5524" s="5">
        <v>695.0</v>
      </c>
      <c r="E5524" s="5">
        <v>8.0</v>
      </c>
    </row>
    <row r="5525">
      <c r="A5525" s="5">
        <v>486530.0</v>
      </c>
      <c r="B5525" s="4" t="s">
        <v>6124</v>
      </c>
      <c r="C5525" s="5">
        <v>2023.0</v>
      </c>
      <c r="D5525" s="5">
        <v>164.0</v>
      </c>
      <c r="E5525" s="5">
        <v>17.0</v>
      </c>
    </row>
    <row r="5526">
      <c r="A5526" s="5">
        <v>486558.0</v>
      </c>
      <c r="B5526" s="4" t="s">
        <v>6125</v>
      </c>
      <c r="C5526" s="5">
        <v>2023.0</v>
      </c>
      <c r="D5526" s="5">
        <v>256.0</v>
      </c>
      <c r="E5526" s="5">
        <v>18.0</v>
      </c>
    </row>
    <row r="5527">
      <c r="A5527" s="5">
        <v>486567.0</v>
      </c>
      <c r="B5527" s="4" t="s">
        <v>6126</v>
      </c>
      <c r="C5527" s="5">
        <v>2023.0</v>
      </c>
      <c r="D5527" s="5">
        <v>249.0</v>
      </c>
      <c r="E5527" s="5">
        <v>13.0</v>
      </c>
    </row>
    <row r="5528">
      <c r="A5528" s="5">
        <v>486576.0</v>
      </c>
      <c r="B5528" s="4" t="s">
        <v>6127</v>
      </c>
      <c r="C5528" s="5">
        <v>2023.0</v>
      </c>
      <c r="D5528" s="5">
        <v>194.0</v>
      </c>
      <c r="E5528" s="5">
        <v>5.0</v>
      </c>
    </row>
    <row r="5529">
      <c r="A5529" s="5">
        <v>486619.0</v>
      </c>
      <c r="B5529" s="4" t="s">
        <v>6128</v>
      </c>
      <c r="C5529" s="5">
        <v>2023.0</v>
      </c>
      <c r="D5529" s="5">
        <v>171.0</v>
      </c>
      <c r="E5529" s="5">
        <v>6.0</v>
      </c>
    </row>
    <row r="5530">
      <c r="A5530" s="5">
        <v>486691.0</v>
      </c>
      <c r="B5530" s="4" t="s">
        <v>6129</v>
      </c>
      <c r="C5530" s="5">
        <v>2023.0</v>
      </c>
      <c r="D5530" s="5">
        <v>117.0</v>
      </c>
      <c r="E5530" s="5">
        <v>6.0</v>
      </c>
    </row>
    <row r="5531">
      <c r="A5531" s="5">
        <v>486707.0</v>
      </c>
      <c r="B5531" s="4" t="s">
        <v>6130</v>
      </c>
      <c r="C5531" s="5">
        <v>2023.0</v>
      </c>
      <c r="D5531" s="5">
        <v>109.0</v>
      </c>
      <c r="E5531" s="5">
        <v>5.0</v>
      </c>
    </row>
    <row r="5532">
      <c r="A5532" s="5">
        <v>486716.0</v>
      </c>
      <c r="B5532" s="4" t="s">
        <v>6131</v>
      </c>
      <c r="C5532" s="5">
        <v>2023.0</v>
      </c>
      <c r="D5532" s="5">
        <v>75.0</v>
      </c>
      <c r="E5532" s="5">
        <v>5.0</v>
      </c>
    </row>
    <row r="5533">
      <c r="A5533" s="5">
        <v>486752.0</v>
      </c>
      <c r="B5533" s="4" t="s">
        <v>6132</v>
      </c>
      <c r="C5533" s="5">
        <v>2023.0</v>
      </c>
      <c r="D5533" s="5">
        <v>54.0</v>
      </c>
      <c r="E5533" s="5">
        <v>2.0</v>
      </c>
    </row>
    <row r="5534">
      <c r="A5534" s="5">
        <v>486770.0</v>
      </c>
      <c r="B5534" s="4" t="s">
        <v>6133</v>
      </c>
      <c r="C5534" s="5">
        <v>2023.0</v>
      </c>
      <c r="D5534" s="5">
        <v>90.0</v>
      </c>
      <c r="E5534" s="5">
        <v>3.0</v>
      </c>
    </row>
    <row r="5535">
      <c r="A5535" s="5">
        <v>486798.0</v>
      </c>
      <c r="B5535" s="4" t="s">
        <v>6134</v>
      </c>
      <c r="C5535" s="5">
        <v>2023.0</v>
      </c>
      <c r="D5535" s="5">
        <v>1799.0</v>
      </c>
      <c r="E5535" s="5">
        <v>34.0</v>
      </c>
    </row>
    <row r="5536">
      <c r="A5536" s="5">
        <v>486813.0</v>
      </c>
      <c r="B5536" s="4" t="s">
        <v>6135</v>
      </c>
      <c r="C5536" s="5">
        <v>2023.0</v>
      </c>
      <c r="D5536" s="5">
        <v>667.0</v>
      </c>
      <c r="E5536" s="5">
        <v>26.0</v>
      </c>
    </row>
    <row r="5537">
      <c r="A5537" s="5">
        <v>486822.0</v>
      </c>
      <c r="B5537" s="4" t="s">
        <v>6136</v>
      </c>
      <c r="C5537" s="5">
        <v>2023.0</v>
      </c>
      <c r="D5537" s="5">
        <v>830.0</v>
      </c>
      <c r="E5537" s="5">
        <v>30.0</v>
      </c>
    </row>
    <row r="5538">
      <c r="A5538" s="5">
        <v>486840.0</v>
      </c>
      <c r="B5538" s="4" t="s">
        <v>6137</v>
      </c>
      <c r="C5538" s="5">
        <v>2023.0</v>
      </c>
      <c r="D5538" s="5">
        <v>45069.0</v>
      </c>
      <c r="E5538" s="5">
        <v>1557.0</v>
      </c>
    </row>
    <row r="5539">
      <c r="A5539" s="5">
        <v>486859.0</v>
      </c>
      <c r="B5539" s="4" t="s">
        <v>6138</v>
      </c>
      <c r="C5539" s="5">
        <v>2023.0</v>
      </c>
      <c r="D5539" s="5">
        <v>49.0</v>
      </c>
      <c r="E5539" s="5">
        <v>5.0</v>
      </c>
    </row>
    <row r="5540">
      <c r="A5540" s="5">
        <v>486877.0</v>
      </c>
      <c r="B5540" s="4" t="s">
        <v>4776</v>
      </c>
      <c r="C5540" s="5">
        <v>2023.0</v>
      </c>
      <c r="D5540" s="5">
        <v>9.0</v>
      </c>
      <c r="E5540" s="5">
        <v>1.0</v>
      </c>
    </row>
    <row r="5541">
      <c r="A5541" s="5">
        <v>486886.0</v>
      </c>
      <c r="B5541" s="4" t="s">
        <v>4776</v>
      </c>
      <c r="C5541" s="5">
        <v>2023.0</v>
      </c>
      <c r="D5541" s="5">
        <v>31.0</v>
      </c>
      <c r="E5541" s="5">
        <v>1.0</v>
      </c>
    </row>
    <row r="5542">
      <c r="A5542" s="5">
        <v>486901.0</v>
      </c>
      <c r="B5542" s="4" t="s">
        <v>6139</v>
      </c>
      <c r="C5542" s="5">
        <v>2023.0</v>
      </c>
      <c r="D5542" s="5">
        <v>1200.0</v>
      </c>
      <c r="E5542" s="5">
        <v>121.0</v>
      </c>
    </row>
    <row r="5543">
      <c r="A5543" s="5">
        <v>486938.0</v>
      </c>
      <c r="B5543" s="4" t="s">
        <v>6140</v>
      </c>
      <c r="C5543" s="5">
        <v>2023.0</v>
      </c>
      <c r="D5543" s="5">
        <v>573.0</v>
      </c>
      <c r="E5543" s="5">
        <v>24.0</v>
      </c>
    </row>
    <row r="5544">
      <c r="A5544" s="5">
        <v>486947.0</v>
      </c>
      <c r="B5544" s="4" t="s">
        <v>6141</v>
      </c>
      <c r="C5544" s="5">
        <v>2023.0</v>
      </c>
      <c r="D5544" s="5">
        <v>643.0</v>
      </c>
      <c r="E5544" s="5">
        <v>24.0</v>
      </c>
    </row>
    <row r="5545">
      <c r="A5545" s="5">
        <v>486956.0</v>
      </c>
      <c r="B5545" s="4" t="s">
        <v>6142</v>
      </c>
      <c r="C5545" s="5">
        <v>2023.0</v>
      </c>
      <c r="D5545" s="5">
        <v>1316.0</v>
      </c>
      <c r="E5545" s="5">
        <v>49.0</v>
      </c>
    </row>
    <row r="5546">
      <c r="A5546" s="5">
        <v>486965.0</v>
      </c>
      <c r="B5546" s="4" t="s">
        <v>6143</v>
      </c>
      <c r="C5546" s="5">
        <v>2023.0</v>
      </c>
      <c r="D5546" s="4"/>
      <c r="E5546" s="4"/>
    </row>
    <row r="5547">
      <c r="A5547" s="5">
        <v>486983.0</v>
      </c>
      <c r="B5547" s="4" t="s">
        <v>6144</v>
      </c>
      <c r="C5547" s="5">
        <v>2023.0</v>
      </c>
      <c r="D5547" s="5">
        <v>52.0</v>
      </c>
      <c r="E5547" s="5">
        <v>5.0</v>
      </c>
    </row>
    <row r="5548">
      <c r="A5548" s="5">
        <v>487010.0</v>
      </c>
      <c r="B5548" s="4" t="s">
        <v>6145</v>
      </c>
      <c r="C5548" s="5">
        <v>2023.0</v>
      </c>
      <c r="D5548" s="5">
        <v>3121.0</v>
      </c>
      <c r="E5548" s="5">
        <v>1468.0</v>
      </c>
    </row>
    <row r="5549">
      <c r="A5549" s="5">
        <v>487047.0</v>
      </c>
      <c r="B5549" s="4" t="s">
        <v>6146</v>
      </c>
      <c r="C5549" s="5">
        <v>2023.0</v>
      </c>
      <c r="D5549" s="5">
        <v>65.0</v>
      </c>
      <c r="E5549" s="5">
        <v>8.0</v>
      </c>
    </row>
    <row r="5550">
      <c r="A5550" s="5">
        <v>487065.0</v>
      </c>
      <c r="B5550" s="4" t="s">
        <v>6147</v>
      </c>
      <c r="C5550" s="5">
        <v>2023.0</v>
      </c>
      <c r="D5550" s="5">
        <v>101.0</v>
      </c>
      <c r="E5550" s="5">
        <v>5.0</v>
      </c>
    </row>
    <row r="5551">
      <c r="A5551" s="5">
        <v>487083.0</v>
      </c>
      <c r="B5551" s="4" t="s">
        <v>5740</v>
      </c>
      <c r="C5551" s="5">
        <v>2023.0</v>
      </c>
      <c r="D5551" s="5">
        <v>33.0</v>
      </c>
      <c r="E5551" s="5">
        <v>4.0</v>
      </c>
    </row>
    <row r="5552">
      <c r="A5552" s="5">
        <v>487092.0</v>
      </c>
      <c r="B5552" s="4" t="s">
        <v>6148</v>
      </c>
      <c r="C5552" s="5">
        <v>2023.0</v>
      </c>
      <c r="D5552" s="5">
        <v>973.0</v>
      </c>
      <c r="E5552" s="5">
        <v>100.0</v>
      </c>
    </row>
    <row r="5553">
      <c r="A5553" s="5">
        <v>487153.0</v>
      </c>
      <c r="B5553" s="4" t="s">
        <v>6149</v>
      </c>
      <c r="C5553" s="5">
        <v>2023.0</v>
      </c>
      <c r="D5553" s="5">
        <v>22.0</v>
      </c>
      <c r="E5553" s="5">
        <v>4.0</v>
      </c>
    </row>
    <row r="5554">
      <c r="A5554" s="5">
        <v>487162.0</v>
      </c>
      <c r="B5554" s="4" t="s">
        <v>6150</v>
      </c>
      <c r="C5554" s="5">
        <v>2023.0</v>
      </c>
      <c r="D5554" s="5">
        <v>5072.0</v>
      </c>
      <c r="E5554" s="5">
        <v>176.0</v>
      </c>
    </row>
    <row r="5555">
      <c r="A5555" s="5">
        <v>487232.0</v>
      </c>
      <c r="B5555" s="4" t="s">
        <v>6151</v>
      </c>
      <c r="C5555" s="5">
        <v>2023.0</v>
      </c>
      <c r="D5555" s="5">
        <v>89.0</v>
      </c>
      <c r="E5555" s="5">
        <v>4.0</v>
      </c>
    </row>
    <row r="5556">
      <c r="A5556" s="5">
        <v>487302.0</v>
      </c>
      <c r="B5556" s="4" t="s">
        <v>6152</v>
      </c>
      <c r="C5556" s="5">
        <v>2023.0</v>
      </c>
      <c r="D5556" s="5">
        <v>489.0</v>
      </c>
      <c r="E5556" s="5">
        <v>17.0</v>
      </c>
    </row>
    <row r="5557">
      <c r="A5557" s="5">
        <v>487311.0</v>
      </c>
      <c r="B5557" s="4" t="s">
        <v>6153</v>
      </c>
      <c r="C5557" s="5">
        <v>2023.0</v>
      </c>
      <c r="D5557" s="5">
        <v>522.0</v>
      </c>
      <c r="E5557" s="5">
        <v>36.0</v>
      </c>
    </row>
    <row r="5558">
      <c r="A5558" s="5">
        <v>487320.0</v>
      </c>
      <c r="B5558" s="4" t="s">
        <v>6154</v>
      </c>
      <c r="C5558" s="5">
        <v>2023.0</v>
      </c>
      <c r="D5558" s="5">
        <v>11436.0</v>
      </c>
      <c r="E5558" s="5">
        <v>573.0</v>
      </c>
    </row>
    <row r="5559">
      <c r="A5559" s="5">
        <v>487348.0</v>
      </c>
      <c r="B5559" s="4" t="s">
        <v>6155</v>
      </c>
      <c r="C5559" s="5">
        <v>2023.0</v>
      </c>
      <c r="D5559" s="5">
        <v>130.0</v>
      </c>
      <c r="E5559" s="5">
        <v>4.0</v>
      </c>
    </row>
    <row r="5560">
      <c r="A5560" s="5">
        <v>487375.0</v>
      </c>
      <c r="B5560" s="4" t="s">
        <v>6156</v>
      </c>
      <c r="C5560" s="5">
        <v>2023.0</v>
      </c>
      <c r="D5560" s="5">
        <v>1185.0</v>
      </c>
      <c r="E5560" s="5">
        <v>51.0</v>
      </c>
    </row>
    <row r="5561">
      <c r="A5561" s="5">
        <v>487384.0</v>
      </c>
      <c r="B5561" s="4" t="s">
        <v>6157</v>
      </c>
      <c r="C5561" s="5">
        <v>2023.0</v>
      </c>
      <c r="D5561" s="5">
        <v>156.0</v>
      </c>
      <c r="E5561" s="5">
        <v>3.0</v>
      </c>
    </row>
    <row r="5562">
      <c r="A5562" s="5">
        <v>487393.0</v>
      </c>
      <c r="B5562" s="4" t="s">
        <v>6158</v>
      </c>
      <c r="C5562" s="5">
        <v>2023.0</v>
      </c>
      <c r="D5562" s="5">
        <v>193.0</v>
      </c>
      <c r="E5562" s="5">
        <v>4.0</v>
      </c>
    </row>
    <row r="5563">
      <c r="A5563" s="5">
        <v>487409.0</v>
      </c>
      <c r="B5563" s="4" t="s">
        <v>6159</v>
      </c>
      <c r="C5563" s="5">
        <v>2023.0</v>
      </c>
      <c r="D5563" s="5">
        <v>185.0</v>
      </c>
      <c r="E5563" s="5">
        <v>5.0</v>
      </c>
    </row>
    <row r="5564">
      <c r="A5564" s="5">
        <v>487418.0</v>
      </c>
      <c r="B5564" s="4" t="s">
        <v>6160</v>
      </c>
      <c r="C5564" s="5">
        <v>2023.0</v>
      </c>
      <c r="D5564" s="5">
        <v>204.0</v>
      </c>
      <c r="E5564" s="5">
        <v>7.0</v>
      </c>
    </row>
    <row r="5565">
      <c r="A5565" s="5">
        <v>487427.0</v>
      </c>
      <c r="B5565" s="4" t="s">
        <v>6161</v>
      </c>
      <c r="C5565" s="5">
        <v>2023.0</v>
      </c>
      <c r="D5565" s="5">
        <v>159.0</v>
      </c>
      <c r="E5565" s="5">
        <v>4.0</v>
      </c>
    </row>
    <row r="5566">
      <c r="A5566" s="5">
        <v>487436.0</v>
      </c>
      <c r="B5566" s="4" t="s">
        <v>6162</v>
      </c>
      <c r="C5566" s="5">
        <v>2023.0</v>
      </c>
      <c r="D5566" s="5">
        <v>173.0</v>
      </c>
      <c r="E5566" s="5">
        <v>3.0</v>
      </c>
    </row>
    <row r="5567">
      <c r="A5567" s="5">
        <v>487445.0</v>
      </c>
      <c r="B5567" s="4" t="s">
        <v>6163</v>
      </c>
      <c r="C5567" s="5">
        <v>2023.0</v>
      </c>
      <c r="D5567" s="5">
        <v>149.0</v>
      </c>
      <c r="E5567" s="5">
        <v>4.0</v>
      </c>
    </row>
    <row r="5568">
      <c r="A5568" s="5">
        <v>487454.0</v>
      </c>
      <c r="B5568" s="4" t="s">
        <v>6164</v>
      </c>
      <c r="C5568" s="5">
        <v>2023.0</v>
      </c>
      <c r="D5568" s="5">
        <v>130.0</v>
      </c>
      <c r="E5568" s="5">
        <v>4.0</v>
      </c>
    </row>
    <row r="5569">
      <c r="A5569" s="5">
        <v>487472.0</v>
      </c>
      <c r="B5569" s="4" t="s">
        <v>6165</v>
      </c>
      <c r="C5569" s="5">
        <v>2023.0</v>
      </c>
      <c r="D5569" s="5">
        <v>153.0</v>
      </c>
      <c r="E5569" s="5">
        <v>4.0</v>
      </c>
    </row>
    <row r="5570">
      <c r="A5570" s="5">
        <v>487481.0</v>
      </c>
      <c r="B5570" s="4" t="s">
        <v>6166</v>
      </c>
      <c r="C5570" s="5">
        <v>2023.0</v>
      </c>
      <c r="D5570" s="5">
        <v>1148.0</v>
      </c>
      <c r="E5570" s="5">
        <v>27.0</v>
      </c>
    </row>
    <row r="5571">
      <c r="A5571" s="5">
        <v>487490.0</v>
      </c>
      <c r="B5571" s="4" t="s">
        <v>6167</v>
      </c>
      <c r="C5571" s="5">
        <v>2023.0</v>
      </c>
      <c r="D5571" s="5">
        <v>264.0</v>
      </c>
      <c r="E5571" s="5">
        <v>2.0</v>
      </c>
    </row>
    <row r="5572">
      <c r="A5572" s="5">
        <v>487506.0</v>
      </c>
      <c r="B5572" s="4" t="s">
        <v>6168</v>
      </c>
      <c r="C5572" s="5">
        <v>2023.0</v>
      </c>
      <c r="D5572" s="5">
        <v>85.0</v>
      </c>
      <c r="E5572" s="5">
        <v>8.0</v>
      </c>
    </row>
    <row r="5573">
      <c r="A5573" s="5">
        <v>487524.0</v>
      </c>
      <c r="B5573" s="4" t="s">
        <v>6169</v>
      </c>
      <c r="C5573" s="5">
        <v>2023.0</v>
      </c>
      <c r="D5573" s="5">
        <v>3133.0</v>
      </c>
      <c r="E5573" s="5">
        <v>170.0</v>
      </c>
    </row>
    <row r="5574">
      <c r="A5574" s="5">
        <v>487533.0</v>
      </c>
      <c r="B5574" s="4" t="s">
        <v>6170</v>
      </c>
      <c r="C5574" s="5">
        <v>2023.0</v>
      </c>
      <c r="D5574" s="5">
        <v>154.0</v>
      </c>
      <c r="E5574" s="5">
        <v>5.0</v>
      </c>
    </row>
    <row r="5575">
      <c r="A5575" s="5">
        <v>487588.0</v>
      </c>
      <c r="B5575" s="4" t="s">
        <v>6171</v>
      </c>
      <c r="C5575" s="5">
        <v>2023.0</v>
      </c>
      <c r="D5575" s="5">
        <v>114.0</v>
      </c>
      <c r="E5575" s="5">
        <v>5.0</v>
      </c>
    </row>
    <row r="5576">
      <c r="A5576" s="5">
        <v>487597.0</v>
      </c>
      <c r="B5576" s="4" t="s">
        <v>6172</v>
      </c>
      <c r="C5576" s="5">
        <v>2023.0</v>
      </c>
      <c r="D5576" s="5">
        <v>1447.0</v>
      </c>
      <c r="E5576" s="5">
        <v>37.0</v>
      </c>
    </row>
    <row r="5577">
      <c r="A5577" s="5">
        <v>487603.0</v>
      </c>
      <c r="B5577" s="4" t="s">
        <v>6173</v>
      </c>
      <c r="C5577" s="5">
        <v>2023.0</v>
      </c>
      <c r="D5577" s="5">
        <v>1343.0</v>
      </c>
      <c r="E5577" s="5">
        <v>33.0</v>
      </c>
    </row>
    <row r="5578">
      <c r="A5578" s="5">
        <v>487621.0</v>
      </c>
      <c r="B5578" s="4" t="s">
        <v>6174</v>
      </c>
      <c r="C5578" s="5">
        <v>2023.0</v>
      </c>
      <c r="D5578" s="5">
        <v>16.0</v>
      </c>
      <c r="E5578" s="5">
        <v>1.0</v>
      </c>
    </row>
    <row r="5579">
      <c r="A5579" s="5">
        <v>487649.0</v>
      </c>
      <c r="B5579" s="4" t="s">
        <v>6175</v>
      </c>
      <c r="C5579" s="5">
        <v>2023.0</v>
      </c>
      <c r="D5579" s="5">
        <v>163.0</v>
      </c>
      <c r="E5579" s="5">
        <v>9.0</v>
      </c>
    </row>
    <row r="5580">
      <c r="A5580" s="5">
        <v>487658.0</v>
      </c>
      <c r="B5580" s="4" t="s">
        <v>5949</v>
      </c>
      <c r="C5580" s="5">
        <v>2023.0</v>
      </c>
      <c r="D5580" s="5">
        <v>113.0</v>
      </c>
      <c r="E5580" s="5">
        <v>3.0</v>
      </c>
    </row>
    <row r="5581">
      <c r="A5581" s="5">
        <v>487676.0</v>
      </c>
      <c r="B5581" s="4" t="s">
        <v>6176</v>
      </c>
      <c r="C5581" s="5">
        <v>2023.0</v>
      </c>
      <c r="D5581" s="5">
        <v>221.0</v>
      </c>
      <c r="E5581" s="5">
        <v>7.0</v>
      </c>
    </row>
    <row r="5582">
      <c r="A5582" s="5">
        <v>487746.0</v>
      </c>
      <c r="B5582" s="4" t="s">
        <v>6177</v>
      </c>
      <c r="C5582" s="5">
        <v>2023.0</v>
      </c>
      <c r="D5582" s="5">
        <v>36.0</v>
      </c>
      <c r="E5582" s="5">
        <v>9.0</v>
      </c>
    </row>
    <row r="5583">
      <c r="A5583" s="5">
        <v>487773.0</v>
      </c>
      <c r="B5583" s="4" t="s">
        <v>6178</v>
      </c>
      <c r="C5583" s="5">
        <v>2023.0</v>
      </c>
      <c r="D5583" s="5">
        <v>41.0</v>
      </c>
      <c r="E5583" s="5">
        <v>4.0</v>
      </c>
    </row>
    <row r="5584">
      <c r="A5584" s="5">
        <v>487791.0</v>
      </c>
      <c r="B5584" s="4" t="s">
        <v>6179</v>
      </c>
      <c r="C5584" s="5">
        <v>2023.0</v>
      </c>
      <c r="D5584" s="5">
        <v>643.0</v>
      </c>
      <c r="E5584" s="5">
        <v>29.0</v>
      </c>
    </row>
    <row r="5585">
      <c r="A5585" s="5">
        <v>487807.0</v>
      </c>
      <c r="B5585" s="4" t="s">
        <v>6180</v>
      </c>
      <c r="C5585" s="5">
        <v>2023.0</v>
      </c>
      <c r="D5585" s="5">
        <v>60.0</v>
      </c>
      <c r="E5585" s="5">
        <v>5.0</v>
      </c>
    </row>
    <row r="5586">
      <c r="A5586" s="5">
        <v>487816.0</v>
      </c>
      <c r="B5586" s="4" t="s">
        <v>6181</v>
      </c>
      <c r="C5586" s="5">
        <v>2023.0</v>
      </c>
      <c r="D5586" s="5">
        <v>13.0</v>
      </c>
      <c r="E5586" s="5">
        <v>1.0</v>
      </c>
    </row>
    <row r="5587">
      <c r="A5587" s="5">
        <v>487852.0</v>
      </c>
      <c r="B5587" s="4" t="s">
        <v>5049</v>
      </c>
      <c r="C5587" s="5">
        <v>2023.0</v>
      </c>
      <c r="D5587" s="5">
        <v>32.0</v>
      </c>
      <c r="E5587" s="5">
        <v>7.0</v>
      </c>
    </row>
    <row r="5588">
      <c r="A5588" s="5">
        <v>487861.0</v>
      </c>
      <c r="B5588" s="4" t="s">
        <v>6182</v>
      </c>
      <c r="C5588" s="5">
        <v>2023.0</v>
      </c>
      <c r="D5588" s="5">
        <v>214.0</v>
      </c>
      <c r="E5588" s="5">
        <v>3.0</v>
      </c>
    </row>
    <row r="5589">
      <c r="A5589" s="5">
        <v>487889.0</v>
      </c>
      <c r="B5589" s="4" t="s">
        <v>6183</v>
      </c>
      <c r="C5589" s="5">
        <v>2023.0</v>
      </c>
      <c r="D5589" s="5">
        <v>191.0</v>
      </c>
      <c r="E5589" s="5">
        <v>8.0</v>
      </c>
    </row>
    <row r="5590">
      <c r="A5590" s="5">
        <v>487898.0</v>
      </c>
      <c r="B5590" s="4" t="s">
        <v>6184</v>
      </c>
      <c r="C5590" s="5">
        <v>2023.0</v>
      </c>
      <c r="D5590" s="4"/>
      <c r="E5590" s="4"/>
    </row>
    <row r="5591">
      <c r="A5591" s="5">
        <v>487904.0</v>
      </c>
      <c r="B5591" s="4" t="s">
        <v>6185</v>
      </c>
      <c r="C5591" s="5">
        <v>2023.0</v>
      </c>
      <c r="D5591" s="5">
        <v>24.0</v>
      </c>
      <c r="E5591" s="5">
        <v>5.0</v>
      </c>
    </row>
    <row r="5592">
      <c r="A5592" s="5">
        <v>487922.0</v>
      </c>
      <c r="B5592" s="4" t="s">
        <v>6186</v>
      </c>
      <c r="C5592" s="5">
        <v>2023.0</v>
      </c>
      <c r="D5592" s="5">
        <v>64.0</v>
      </c>
      <c r="E5592" s="5">
        <v>3.0</v>
      </c>
    </row>
    <row r="5593">
      <c r="A5593" s="5">
        <v>487959.0</v>
      </c>
      <c r="B5593" s="4" t="s">
        <v>6187</v>
      </c>
      <c r="C5593" s="5">
        <v>2023.0</v>
      </c>
      <c r="D5593" s="5">
        <v>71.0</v>
      </c>
      <c r="E5593" s="5">
        <v>6.0</v>
      </c>
    </row>
    <row r="5594">
      <c r="A5594" s="5">
        <v>487968.0</v>
      </c>
      <c r="B5594" s="4" t="s">
        <v>6188</v>
      </c>
      <c r="C5594" s="5">
        <v>2023.0</v>
      </c>
      <c r="D5594" s="5">
        <v>90.0</v>
      </c>
      <c r="E5594" s="5">
        <v>6.0</v>
      </c>
    </row>
    <row r="5595">
      <c r="A5595" s="5">
        <v>487977.0</v>
      </c>
      <c r="B5595" s="4" t="s">
        <v>6189</v>
      </c>
      <c r="C5595" s="5">
        <v>2023.0</v>
      </c>
      <c r="D5595" s="5">
        <v>3228.0</v>
      </c>
      <c r="E5595" s="5">
        <v>43.0</v>
      </c>
    </row>
    <row r="5596">
      <c r="A5596" s="5">
        <v>487995.0</v>
      </c>
      <c r="B5596" s="4" t="s">
        <v>6190</v>
      </c>
      <c r="C5596" s="5">
        <v>2023.0</v>
      </c>
      <c r="D5596" s="5">
        <v>144.0</v>
      </c>
      <c r="E5596" s="5">
        <v>10.0</v>
      </c>
    </row>
    <row r="5597">
      <c r="A5597" s="5">
        <v>488004.0</v>
      </c>
      <c r="B5597" s="4" t="s">
        <v>6191</v>
      </c>
      <c r="C5597" s="5">
        <v>2023.0</v>
      </c>
      <c r="D5597" s="5">
        <v>22.0</v>
      </c>
      <c r="E5597" s="5">
        <v>5.0</v>
      </c>
    </row>
    <row r="5598">
      <c r="A5598" s="5">
        <v>488013.0</v>
      </c>
      <c r="B5598" s="4" t="s">
        <v>6192</v>
      </c>
      <c r="C5598" s="5">
        <v>2023.0</v>
      </c>
      <c r="D5598" s="5">
        <v>576.0</v>
      </c>
      <c r="E5598" s="5">
        <v>9.0</v>
      </c>
    </row>
    <row r="5599">
      <c r="A5599" s="5">
        <v>488022.0</v>
      </c>
      <c r="B5599" s="4" t="s">
        <v>6193</v>
      </c>
      <c r="C5599" s="5">
        <v>2023.0</v>
      </c>
      <c r="D5599" s="5">
        <v>67.0</v>
      </c>
      <c r="E5599" s="5">
        <v>4.0</v>
      </c>
    </row>
    <row r="5600">
      <c r="A5600" s="5">
        <v>488031.0</v>
      </c>
      <c r="B5600" s="4" t="s">
        <v>6194</v>
      </c>
      <c r="C5600" s="5">
        <v>2023.0</v>
      </c>
      <c r="D5600" s="5">
        <v>166.0</v>
      </c>
      <c r="E5600" s="5">
        <v>10.0</v>
      </c>
    </row>
    <row r="5601">
      <c r="A5601" s="5">
        <v>488059.0</v>
      </c>
      <c r="B5601" s="4" t="s">
        <v>6195</v>
      </c>
      <c r="C5601" s="5">
        <v>2023.0</v>
      </c>
      <c r="D5601" s="5">
        <v>297.0</v>
      </c>
      <c r="E5601" s="5">
        <v>8.0</v>
      </c>
    </row>
    <row r="5602">
      <c r="A5602" s="5">
        <v>488068.0</v>
      </c>
      <c r="B5602" s="4" t="s">
        <v>6196</v>
      </c>
      <c r="C5602" s="5">
        <v>2023.0</v>
      </c>
      <c r="D5602" s="4"/>
      <c r="E5602" s="4"/>
    </row>
    <row r="5603">
      <c r="A5603" s="5">
        <v>488077.0</v>
      </c>
      <c r="B5603" s="4" t="s">
        <v>6197</v>
      </c>
      <c r="C5603" s="5">
        <v>2023.0</v>
      </c>
      <c r="D5603" s="5">
        <v>4763.0</v>
      </c>
      <c r="E5603" s="5">
        <v>104.0</v>
      </c>
    </row>
    <row r="5604">
      <c r="A5604" s="5">
        <v>488110.0</v>
      </c>
      <c r="B5604" s="4" t="s">
        <v>6198</v>
      </c>
      <c r="C5604" s="5">
        <v>2023.0</v>
      </c>
      <c r="D5604" s="5">
        <v>87.0</v>
      </c>
      <c r="E5604" s="5">
        <v>6.0</v>
      </c>
    </row>
    <row r="5605">
      <c r="A5605" s="5">
        <v>488129.0</v>
      </c>
      <c r="B5605" s="4" t="s">
        <v>6199</v>
      </c>
      <c r="C5605" s="5">
        <v>2023.0</v>
      </c>
      <c r="D5605" s="5">
        <v>23.0</v>
      </c>
      <c r="E5605" s="5">
        <v>2.0</v>
      </c>
    </row>
    <row r="5606">
      <c r="A5606" s="5">
        <v>488138.0</v>
      </c>
      <c r="B5606" s="4" t="s">
        <v>6200</v>
      </c>
      <c r="C5606" s="5">
        <v>2023.0</v>
      </c>
      <c r="D5606" s="5">
        <v>99.0</v>
      </c>
      <c r="E5606" s="5">
        <v>5.0</v>
      </c>
    </row>
    <row r="5607">
      <c r="A5607" s="5">
        <v>488147.0</v>
      </c>
      <c r="B5607" s="4" t="s">
        <v>6201</v>
      </c>
      <c r="C5607" s="5">
        <v>2023.0</v>
      </c>
      <c r="D5607" s="5">
        <v>96.0</v>
      </c>
      <c r="E5607" s="5">
        <v>7.0</v>
      </c>
    </row>
    <row r="5608">
      <c r="A5608" s="5">
        <v>488174.0</v>
      </c>
      <c r="B5608" s="4" t="s">
        <v>6202</v>
      </c>
      <c r="C5608" s="5">
        <v>2023.0</v>
      </c>
      <c r="D5608" s="5">
        <v>32.0</v>
      </c>
      <c r="E5608" s="5">
        <v>2.0</v>
      </c>
    </row>
    <row r="5609">
      <c r="A5609" s="5">
        <v>488183.0</v>
      </c>
      <c r="B5609" s="4" t="s">
        <v>6203</v>
      </c>
      <c r="C5609" s="5">
        <v>2023.0</v>
      </c>
      <c r="D5609" s="5">
        <v>15.0</v>
      </c>
      <c r="E5609" s="5">
        <v>2.0</v>
      </c>
    </row>
    <row r="5610">
      <c r="A5610" s="5">
        <v>488192.0</v>
      </c>
      <c r="B5610" s="4" t="s">
        <v>6204</v>
      </c>
      <c r="C5610" s="5">
        <v>2023.0</v>
      </c>
      <c r="D5610" s="5">
        <v>80.0</v>
      </c>
      <c r="E5610" s="5">
        <v>4.0</v>
      </c>
    </row>
    <row r="5611">
      <c r="A5611" s="5">
        <v>488217.0</v>
      </c>
      <c r="B5611" s="4" t="s">
        <v>6205</v>
      </c>
      <c r="C5611" s="5">
        <v>2023.0</v>
      </c>
      <c r="D5611" s="5">
        <v>199.0</v>
      </c>
      <c r="E5611" s="5">
        <v>21.0</v>
      </c>
    </row>
    <row r="5612">
      <c r="A5612" s="5">
        <v>488226.0</v>
      </c>
      <c r="B5612" s="4" t="s">
        <v>6206</v>
      </c>
      <c r="C5612" s="5">
        <v>2023.0</v>
      </c>
      <c r="D5612" s="5">
        <v>23.0</v>
      </c>
      <c r="E5612" s="5">
        <v>3.0</v>
      </c>
    </row>
    <row r="5613">
      <c r="A5613" s="5">
        <v>488253.0</v>
      </c>
      <c r="B5613" s="4" t="s">
        <v>6207</v>
      </c>
      <c r="C5613" s="5">
        <v>2023.0</v>
      </c>
      <c r="D5613" s="5">
        <v>69.0</v>
      </c>
      <c r="E5613" s="5">
        <v>4.0</v>
      </c>
    </row>
    <row r="5614">
      <c r="A5614" s="5">
        <v>488262.0</v>
      </c>
      <c r="B5614" s="4" t="s">
        <v>6208</v>
      </c>
      <c r="C5614" s="5">
        <v>2023.0</v>
      </c>
      <c r="D5614" s="5">
        <v>25.0</v>
      </c>
      <c r="E5614" s="5">
        <v>2.0</v>
      </c>
    </row>
    <row r="5615">
      <c r="A5615" s="5">
        <v>488271.0</v>
      </c>
      <c r="B5615" s="4" t="s">
        <v>6209</v>
      </c>
      <c r="C5615" s="5">
        <v>2023.0</v>
      </c>
      <c r="D5615" s="5">
        <v>86.0</v>
      </c>
      <c r="E5615" s="5">
        <v>7.0</v>
      </c>
    </row>
    <row r="5616">
      <c r="A5616" s="5">
        <v>488280.0</v>
      </c>
      <c r="B5616" s="4" t="s">
        <v>6210</v>
      </c>
      <c r="C5616" s="5">
        <v>2023.0</v>
      </c>
      <c r="D5616" s="5">
        <v>43.0</v>
      </c>
      <c r="E5616" s="5">
        <v>2.0</v>
      </c>
    </row>
    <row r="5617">
      <c r="A5617" s="5">
        <v>488299.0</v>
      </c>
      <c r="B5617" s="4" t="s">
        <v>6211</v>
      </c>
      <c r="C5617" s="5">
        <v>2023.0</v>
      </c>
      <c r="D5617" s="5">
        <v>34.0</v>
      </c>
      <c r="E5617" s="5">
        <v>4.0</v>
      </c>
    </row>
    <row r="5618">
      <c r="A5618" s="5">
        <v>488305.0</v>
      </c>
      <c r="B5618" s="4" t="s">
        <v>6212</v>
      </c>
      <c r="C5618" s="5">
        <v>2023.0</v>
      </c>
      <c r="D5618" s="5">
        <v>98.0</v>
      </c>
      <c r="E5618" s="5">
        <v>12.0</v>
      </c>
    </row>
    <row r="5619">
      <c r="A5619" s="5">
        <v>488314.0</v>
      </c>
      <c r="B5619" s="4" t="s">
        <v>6213</v>
      </c>
      <c r="C5619" s="5">
        <v>2023.0</v>
      </c>
      <c r="D5619" s="5">
        <v>109.0</v>
      </c>
      <c r="E5619" s="5">
        <v>5.0</v>
      </c>
    </row>
    <row r="5620">
      <c r="A5620" s="5">
        <v>488332.0</v>
      </c>
      <c r="B5620" s="4" t="s">
        <v>6214</v>
      </c>
      <c r="C5620" s="5">
        <v>2023.0</v>
      </c>
      <c r="D5620" s="5">
        <v>82.0</v>
      </c>
      <c r="E5620" s="5">
        <v>1.0</v>
      </c>
    </row>
    <row r="5621">
      <c r="A5621" s="5">
        <v>488350.0</v>
      </c>
      <c r="B5621" s="4" t="s">
        <v>6215</v>
      </c>
      <c r="C5621" s="5">
        <v>2023.0</v>
      </c>
      <c r="D5621" s="5">
        <v>132.0</v>
      </c>
      <c r="E5621" s="5">
        <v>5.0</v>
      </c>
    </row>
    <row r="5622">
      <c r="A5622" s="5">
        <v>488369.0</v>
      </c>
      <c r="B5622" s="4" t="s">
        <v>6216</v>
      </c>
      <c r="C5622" s="5">
        <v>2023.0</v>
      </c>
      <c r="D5622" s="5">
        <v>83.0</v>
      </c>
      <c r="E5622" s="5">
        <v>6.0</v>
      </c>
    </row>
    <row r="5623">
      <c r="A5623" s="5">
        <v>488378.0</v>
      </c>
      <c r="B5623" s="4" t="s">
        <v>6217</v>
      </c>
      <c r="C5623" s="5">
        <v>2023.0</v>
      </c>
      <c r="D5623" s="5">
        <v>111.0</v>
      </c>
      <c r="E5623" s="5">
        <v>1.0</v>
      </c>
    </row>
    <row r="5624">
      <c r="A5624" s="5">
        <v>488387.0</v>
      </c>
      <c r="B5624" s="4" t="s">
        <v>6218</v>
      </c>
      <c r="C5624" s="5">
        <v>2023.0</v>
      </c>
      <c r="D5624" s="5">
        <v>178.0</v>
      </c>
      <c r="E5624" s="5">
        <v>15.0</v>
      </c>
    </row>
    <row r="5625">
      <c r="A5625" s="5">
        <v>488396.0</v>
      </c>
      <c r="B5625" s="4" t="s">
        <v>6219</v>
      </c>
      <c r="C5625" s="5">
        <v>2023.0</v>
      </c>
      <c r="D5625" s="5">
        <v>26.0</v>
      </c>
      <c r="E5625" s="5">
        <v>5.0</v>
      </c>
    </row>
    <row r="5626">
      <c r="A5626" s="5">
        <v>488411.0</v>
      </c>
      <c r="B5626" s="4" t="s">
        <v>6220</v>
      </c>
      <c r="C5626" s="5">
        <v>2023.0</v>
      </c>
      <c r="D5626" s="5">
        <v>97.0</v>
      </c>
      <c r="E5626" s="5">
        <v>6.0</v>
      </c>
    </row>
    <row r="5627">
      <c r="A5627" s="5">
        <v>488420.0</v>
      </c>
      <c r="B5627" s="4" t="s">
        <v>6221</v>
      </c>
      <c r="C5627" s="5">
        <v>2023.0</v>
      </c>
      <c r="D5627" s="5">
        <v>154.0</v>
      </c>
      <c r="E5627" s="5">
        <v>5.0</v>
      </c>
    </row>
    <row r="5628">
      <c r="A5628" s="5">
        <v>488439.0</v>
      </c>
      <c r="B5628" s="4" t="s">
        <v>6222</v>
      </c>
      <c r="C5628" s="5">
        <v>2023.0</v>
      </c>
      <c r="D5628" s="5">
        <v>147.0</v>
      </c>
      <c r="E5628" s="5">
        <v>4.0</v>
      </c>
    </row>
    <row r="5629">
      <c r="A5629" s="5">
        <v>488448.0</v>
      </c>
      <c r="B5629" s="4" t="s">
        <v>6223</v>
      </c>
      <c r="C5629" s="5">
        <v>2023.0</v>
      </c>
      <c r="D5629" s="5">
        <v>81.0</v>
      </c>
      <c r="E5629" s="5">
        <v>12.0</v>
      </c>
    </row>
    <row r="5630">
      <c r="A5630" s="5">
        <v>488527.0</v>
      </c>
      <c r="B5630" s="4" t="s">
        <v>6224</v>
      </c>
      <c r="C5630" s="5">
        <v>2023.0</v>
      </c>
      <c r="D5630" s="5">
        <v>826.0</v>
      </c>
      <c r="E5630" s="5">
        <v>51.0</v>
      </c>
    </row>
    <row r="5631">
      <c r="A5631" s="5">
        <v>488554.0</v>
      </c>
      <c r="B5631" s="4" t="s">
        <v>6225</v>
      </c>
      <c r="C5631" s="5">
        <v>2023.0</v>
      </c>
      <c r="D5631" s="5">
        <v>687.0</v>
      </c>
      <c r="E5631" s="5">
        <v>27.0</v>
      </c>
    </row>
    <row r="5632">
      <c r="A5632" s="5">
        <v>488563.0</v>
      </c>
      <c r="B5632" s="4" t="s">
        <v>6226</v>
      </c>
      <c r="C5632" s="5">
        <v>2023.0</v>
      </c>
      <c r="D5632" s="5">
        <v>7.0</v>
      </c>
      <c r="E5632" s="5">
        <v>3.0</v>
      </c>
    </row>
    <row r="5633">
      <c r="A5633" s="5">
        <v>488572.0</v>
      </c>
      <c r="B5633" s="4" t="s">
        <v>6227</v>
      </c>
      <c r="C5633" s="5">
        <v>2023.0</v>
      </c>
      <c r="D5633" s="5">
        <v>527.0</v>
      </c>
      <c r="E5633" s="5">
        <v>23.0</v>
      </c>
    </row>
    <row r="5634">
      <c r="A5634" s="5">
        <v>488590.0</v>
      </c>
      <c r="B5634" s="4" t="s">
        <v>6228</v>
      </c>
      <c r="C5634" s="5">
        <v>2023.0</v>
      </c>
      <c r="D5634" s="5">
        <v>21.0</v>
      </c>
      <c r="E5634" s="5">
        <v>1.0</v>
      </c>
    </row>
    <row r="5635">
      <c r="A5635" s="5">
        <v>488651.0</v>
      </c>
      <c r="B5635" s="4" t="s">
        <v>6229</v>
      </c>
      <c r="C5635" s="5">
        <v>2023.0</v>
      </c>
      <c r="D5635" s="5">
        <v>33.0</v>
      </c>
      <c r="E5635" s="5">
        <v>8.0</v>
      </c>
    </row>
    <row r="5636">
      <c r="A5636" s="5">
        <v>488679.0</v>
      </c>
      <c r="B5636" s="4" t="s">
        <v>6230</v>
      </c>
      <c r="C5636" s="5">
        <v>2023.0</v>
      </c>
      <c r="D5636" s="5">
        <v>12750.0</v>
      </c>
      <c r="E5636" s="5">
        <v>250.0</v>
      </c>
    </row>
    <row r="5637">
      <c r="A5637" s="5">
        <v>488721.0</v>
      </c>
      <c r="B5637" s="4" t="s">
        <v>6231</v>
      </c>
      <c r="C5637" s="5">
        <v>2023.0</v>
      </c>
      <c r="D5637" s="5">
        <v>1132.0</v>
      </c>
      <c r="E5637" s="5">
        <v>10.0</v>
      </c>
    </row>
    <row r="5638">
      <c r="A5638" s="5">
        <v>488730.0</v>
      </c>
      <c r="B5638" s="4" t="s">
        <v>6232</v>
      </c>
      <c r="C5638" s="5">
        <v>2023.0</v>
      </c>
      <c r="D5638" s="5">
        <v>8265.0</v>
      </c>
      <c r="E5638" s="5">
        <v>113.0</v>
      </c>
    </row>
    <row r="5639">
      <c r="A5639" s="5">
        <v>488749.0</v>
      </c>
      <c r="B5639" s="4" t="s">
        <v>6233</v>
      </c>
      <c r="C5639" s="5">
        <v>2023.0</v>
      </c>
      <c r="D5639" s="5">
        <v>125.0</v>
      </c>
      <c r="E5639" s="5">
        <v>13.0</v>
      </c>
    </row>
    <row r="5640">
      <c r="A5640" s="5">
        <v>488776.0</v>
      </c>
      <c r="B5640" s="4" t="s">
        <v>6234</v>
      </c>
      <c r="C5640" s="5">
        <v>2023.0</v>
      </c>
      <c r="D5640" s="5">
        <v>406.0</v>
      </c>
      <c r="E5640" s="5">
        <v>24.0</v>
      </c>
    </row>
    <row r="5641">
      <c r="A5641" s="5">
        <v>488785.0</v>
      </c>
      <c r="B5641" s="4" t="s">
        <v>6235</v>
      </c>
      <c r="C5641" s="5">
        <v>2023.0</v>
      </c>
      <c r="D5641" s="5">
        <v>262.0</v>
      </c>
      <c r="E5641" s="5">
        <v>16.0</v>
      </c>
    </row>
    <row r="5642">
      <c r="A5642" s="5">
        <v>488800.0</v>
      </c>
      <c r="B5642" s="4" t="s">
        <v>6236</v>
      </c>
      <c r="C5642" s="5">
        <v>2023.0</v>
      </c>
      <c r="D5642" s="5">
        <v>850.0</v>
      </c>
      <c r="E5642" s="5">
        <v>60.0</v>
      </c>
    </row>
    <row r="5643">
      <c r="A5643" s="5">
        <v>488837.0</v>
      </c>
      <c r="B5643" s="4" t="s">
        <v>6237</v>
      </c>
      <c r="C5643" s="5">
        <v>2023.0</v>
      </c>
      <c r="D5643" s="5">
        <v>265.0</v>
      </c>
      <c r="E5643" s="5">
        <v>17.0</v>
      </c>
    </row>
    <row r="5644">
      <c r="A5644" s="5">
        <v>488846.0</v>
      </c>
      <c r="B5644" s="4" t="s">
        <v>6238</v>
      </c>
      <c r="C5644" s="5">
        <v>2023.0</v>
      </c>
      <c r="D5644" s="5">
        <v>42867.0</v>
      </c>
      <c r="E5644" s="5">
        <v>0.0</v>
      </c>
    </row>
    <row r="5645">
      <c r="A5645" s="5">
        <v>488891.0</v>
      </c>
      <c r="B5645" s="4" t="s">
        <v>6239</v>
      </c>
      <c r="C5645" s="5">
        <v>2023.0</v>
      </c>
      <c r="D5645" s="5">
        <v>401.0</v>
      </c>
      <c r="E5645" s="5">
        <v>27.0</v>
      </c>
    </row>
    <row r="5646">
      <c r="A5646" s="5">
        <v>488907.0</v>
      </c>
      <c r="B5646" s="4" t="s">
        <v>6240</v>
      </c>
      <c r="C5646" s="5">
        <v>2023.0</v>
      </c>
      <c r="D5646" s="5">
        <v>25.0</v>
      </c>
      <c r="E5646" s="5">
        <v>4.0</v>
      </c>
    </row>
    <row r="5647">
      <c r="A5647" s="5">
        <v>488916.0</v>
      </c>
      <c r="B5647" s="4" t="s">
        <v>6241</v>
      </c>
      <c r="C5647" s="5">
        <v>2023.0</v>
      </c>
      <c r="D5647" s="5">
        <v>102.0</v>
      </c>
      <c r="E5647" s="5">
        <v>7.0</v>
      </c>
    </row>
    <row r="5648">
      <c r="A5648" s="5">
        <v>488934.0</v>
      </c>
      <c r="B5648" s="4" t="s">
        <v>6242</v>
      </c>
      <c r="C5648" s="5">
        <v>2023.0</v>
      </c>
      <c r="D5648" s="5">
        <v>4031.0</v>
      </c>
      <c r="E5648" s="5">
        <v>257.0</v>
      </c>
    </row>
    <row r="5649">
      <c r="A5649" s="5">
        <v>488952.0</v>
      </c>
      <c r="B5649" s="4" t="s">
        <v>6243</v>
      </c>
      <c r="C5649" s="5">
        <v>2023.0</v>
      </c>
      <c r="D5649" s="5">
        <v>58.0</v>
      </c>
      <c r="E5649" s="5">
        <v>3.0</v>
      </c>
    </row>
    <row r="5650">
      <c r="A5650" s="5">
        <v>488961.0</v>
      </c>
      <c r="B5650" s="4" t="s">
        <v>6244</v>
      </c>
      <c r="C5650" s="5">
        <v>2023.0</v>
      </c>
      <c r="D5650" s="5">
        <v>77.0</v>
      </c>
      <c r="E5650" s="5">
        <v>3.0</v>
      </c>
    </row>
    <row r="5651">
      <c r="A5651" s="5">
        <v>488970.0</v>
      </c>
      <c r="B5651" s="4" t="s">
        <v>6245</v>
      </c>
      <c r="C5651" s="5">
        <v>2023.0</v>
      </c>
      <c r="D5651" s="5">
        <v>36.0</v>
      </c>
      <c r="E5651" s="5">
        <v>3.0</v>
      </c>
    </row>
    <row r="5652">
      <c r="A5652" s="5">
        <v>488989.0</v>
      </c>
      <c r="B5652" s="4" t="s">
        <v>6246</v>
      </c>
      <c r="C5652" s="5">
        <v>2023.0</v>
      </c>
      <c r="D5652" s="5">
        <v>129.0</v>
      </c>
      <c r="E5652" s="5">
        <v>6.0</v>
      </c>
    </row>
    <row r="5653">
      <c r="A5653" s="5">
        <v>488998.0</v>
      </c>
      <c r="B5653" s="4" t="s">
        <v>6247</v>
      </c>
      <c r="C5653" s="5">
        <v>2023.0</v>
      </c>
      <c r="D5653" s="5">
        <v>107.0</v>
      </c>
      <c r="E5653" s="5">
        <v>6.0</v>
      </c>
    </row>
    <row r="5654">
      <c r="A5654" s="5">
        <v>489122.0</v>
      </c>
      <c r="B5654" s="4" t="s">
        <v>4847</v>
      </c>
      <c r="C5654" s="5">
        <v>2023.0</v>
      </c>
      <c r="D5654" s="5">
        <v>65.0</v>
      </c>
      <c r="E5654" s="5">
        <v>4.0</v>
      </c>
    </row>
    <row r="5655">
      <c r="A5655" s="5">
        <v>489131.0</v>
      </c>
      <c r="B5655" s="4" t="s">
        <v>4847</v>
      </c>
      <c r="C5655" s="5">
        <v>2023.0</v>
      </c>
      <c r="D5655" s="5">
        <v>77.0</v>
      </c>
      <c r="E5655" s="5">
        <v>3.0</v>
      </c>
    </row>
    <row r="5656">
      <c r="A5656" s="5">
        <v>489140.0</v>
      </c>
      <c r="B5656" s="4" t="s">
        <v>4847</v>
      </c>
      <c r="C5656" s="5">
        <v>2023.0</v>
      </c>
      <c r="D5656" s="5">
        <v>84.0</v>
      </c>
      <c r="E5656" s="5">
        <v>5.0</v>
      </c>
    </row>
    <row r="5657">
      <c r="A5657" s="5">
        <v>489159.0</v>
      </c>
      <c r="B5657" s="4" t="s">
        <v>6248</v>
      </c>
      <c r="C5657" s="5">
        <v>2023.0</v>
      </c>
      <c r="D5657" s="5">
        <v>128.0</v>
      </c>
      <c r="E5657" s="5">
        <v>13.0</v>
      </c>
    </row>
    <row r="5658">
      <c r="A5658" s="5">
        <v>489201.0</v>
      </c>
      <c r="B5658" s="4" t="s">
        <v>2825</v>
      </c>
      <c r="C5658" s="5">
        <v>2023.0</v>
      </c>
      <c r="D5658" s="5">
        <v>9053.0</v>
      </c>
      <c r="E5658" s="5">
        <v>190.0</v>
      </c>
    </row>
    <row r="5659">
      <c r="A5659" s="5">
        <v>489238.0</v>
      </c>
      <c r="B5659" s="4" t="s">
        <v>6249</v>
      </c>
      <c r="C5659" s="5">
        <v>2023.0</v>
      </c>
      <c r="D5659" s="5">
        <v>205.0</v>
      </c>
      <c r="E5659" s="5">
        <v>10.0</v>
      </c>
    </row>
    <row r="5660">
      <c r="A5660" s="5">
        <v>489247.0</v>
      </c>
      <c r="B5660" s="4" t="s">
        <v>6250</v>
      </c>
      <c r="C5660" s="5">
        <v>2023.0</v>
      </c>
      <c r="D5660" s="5">
        <v>26.0</v>
      </c>
      <c r="E5660" s="5">
        <v>3.0</v>
      </c>
    </row>
    <row r="5661">
      <c r="A5661" s="5">
        <v>489256.0</v>
      </c>
      <c r="B5661" s="4" t="s">
        <v>6251</v>
      </c>
      <c r="C5661" s="5">
        <v>2023.0</v>
      </c>
      <c r="D5661" s="5">
        <v>191.0</v>
      </c>
      <c r="E5661" s="5">
        <v>10.0</v>
      </c>
    </row>
    <row r="5662">
      <c r="A5662" s="5">
        <v>489283.0</v>
      </c>
      <c r="B5662" s="4" t="s">
        <v>6252</v>
      </c>
      <c r="C5662" s="5">
        <v>2023.0</v>
      </c>
      <c r="D5662" s="5">
        <v>728.0</v>
      </c>
      <c r="E5662" s="5">
        <v>27.0</v>
      </c>
    </row>
    <row r="5663">
      <c r="A5663" s="5">
        <v>489335.0</v>
      </c>
      <c r="B5663" s="4" t="s">
        <v>6253</v>
      </c>
      <c r="C5663" s="5">
        <v>2023.0</v>
      </c>
      <c r="D5663" s="5">
        <v>50.0</v>
      </c>
      <c r="E5663" s="5">
        <v>4.0</v>
      </c>
    </row>
    <row r="5664">
      <c r="A5664" s="5">
        <v>489344.0</v>
      </c>
      <c r="B5664" s="4" t="s">
        <v>6254</v>
      </c>
      <c r="C5664" s="5">
        <v>2023.0</v>
      </c>
      <c r="D5664" s="5">
        <v>216.0</v>
      </c>
      <c r="E5664" s="5">
        <v>12.0</v>
      </c>
    </row>
    <row r="5665">
      <c r="A5665" s="5">
        <v>489353.0</v>
      </c>
      <c r="B5665" s="4" t="s">
        <v>6255</v>
      </c>
      <c r="C5665" s="5">
        <v>2023.0</v>
      </c>
      <c r="D5665" s="5">
        <v>676.0</v>
      </c>
      <c r="E5665" s="5">
        <v>36.0</v>
      </c>
    </row>
    <row r="5666">
      <c r="A5666" s="5">
        <v>489371.0</v>
      </c>
      <c r="B5666" s="4" t="s">
        <v>1528</v>
      </c>
      <c r="C5666" s="5">
        <v>2023.0</v>
      </c>
      <c r="D5666" s="5">
        <v>261.0</v>
      </c>
      <c r="E5666" s="5">
        <v>20.0</v>
      </c>
    </row>
    <row r="5667">
      <c r="A5667" s="5">
        <v>489779.0</v>
      </c>
      <c r="B5667" s="4" t="s">
        <v>6256</v>
      </c>
      <c r="C5667" s="5">
        <v>2023.0</v>
      </c>
      <c r="D5667" s="5">
        <v>44421.0</v>
      </c>
      <c r="E5667" s="5">
        <v>935.0</v>
      </c>
    </row>
    <row r="5668">
      <c r="A5668" s="5">
        <v>489812.0</v>
      </c>
      <c r="B5668" s="4" t="s">
        <v>6257</v>
      </c>
      <c r="C5668" s="5">
        <v>2023.0</v>
      </c>
      <c r="D5668" s="5">
        <v>21.0</v>
      </c>
      <c r="E5668" s="5">
        <v>3.0</v>
      </c>
    </row>
    <row r="5669">
      <c r="A5669" s="5">
        <v>489830.0</v>
      </c>
      <c r="B5669" s="4" t="s">
        <v>1176</v>
      </c>
      <c r="C5669" s="5">
        <v>2023.0</v>
      </c>
      <c r="D5669" s="5">
        <v>67.0</v>
      </c>
      <c r="E5669" s="5">
        <v>3.0</v>
      </c>
    </row>
    <row r="5670">
      <c r="A5670" s="5">
        <v>489858.0</v>
      </c>
      <c r="B5670" s="4" t="s">
        <v>6258</v>
      </c>
      <c r="C5670" s="5">
        <v>2023.0</v>
      </c>
      <c r="D5670" s="5">
        <v>527.0</v>
      </c>
      <c r="E5670" s="5">
        <v>51.0</v>
      </c>
    </row>
    <row r="5671">
      <c r="A5671" s="5">
        <v>489937.0</v>
      </c>
      <c r="B5671" s="4" t="s">
        <v>6259</v>
      </c>
      <c r="C5671" s="5">
        <v>2023.0</v>
      </c>
      <c r="D5671" s="5">
        <v>893.0</v>
      </c>
      <c r="E5671" s="5">
        <v>34.0</v>
      </c>
    </row>
    <row r="5672">
      <c r="A5672" s="5">
        <v>490018.0</v>
      </c>
      <c r="B5672" s="4" t="s">
        <v>6260</v>
      </c>
      <c r="C5672" s="5">
        <v>2023.0</v>
      </c>
      <c r="D5672" s="5">
        <v>26.0</v>
      </c>
      <c r="E5672" s="5">
        <v>1.0</v>
      </c>
    </row>
    <row r="5673">
      <c r="A5673" s="5">
        <v>490045.0</v>
      </c>
      <c r="B5673" s="4" t="s">
        <v>6261</v>
      </c>
      <c r="C5673" s="5">
        <v>2023.0</v>
      </c>
      <c r="D5673" s="5">
        <v>208.0</v>
      </c>
      <c r="E5673" s="5">
        <v>17.0</v>
      </c>
    </row>
    <row r="5674">
      <c r="A5674" s="5">
        <v>490054.0</v>
      </c>
      <c r="B5674" s="4" t="s">
        <v>6262</v>
      </c>
      <c r="C5674" s="5">
        <v>2023.0</v>
      </c>
      <c r="D5674" s="5">
        <v>169.0</v>
      </c>
      <c r="E5674" s="5">
        <v>31.0</v>
      </c>
    </row>
    <row r="5675">
      <c r="A5675" s="5">
        <v>490081.0</v>
      </c>
      <c r="B5675" s="4" t="s">
        <v>6263</v>
      </c>
      <c r="C5675" s="5">
        <v>2023.0</v>
      </c>
      <c r="D5675" s="5">
        <v>207.0</v>
      </c>
      <c r="E5675" s="5">
        <v>10.0</v>
      </c>
    </row>
    <row r="5676">
      <c r="A5676" s="5">
        <v>490090.0</v>
      </c>
      <c r="B5676" s="4" t="s">
        <v>6264</v>
      </c>
      <c r="C5676" s="5">
        <v>2023.0</v>
      </c>
      <c r="D5676" s="5">
        <v>114.0</v>
      </c>
      <c r="E5676" s="5">
        <v>5.0</v>
      </c>
    </row>
    <row r="5677">
      <c r="A5677" s="5">
        <v>490106.0</v>
      </c>
      <c r="B5677" s="4" t="s">
        <v>6265</v>
      </c>
      <c r="C5677" s="5">
        <v>2023.0</v>
      </c>
      <c r="D5677" s="5">
        <v>403.0</v>
      </c>
      <c r="E5677" s="5">
        <v>17.0</v>
      </c>
    </row>
    <row r="5678">
      <c r="A5678" s="5">
        <v>490115.0</v>
      </c>
      <c r="B5678" s="4" t="s">
        <v>6266</v>
      </c>
      <c r="C5678" s="5">
        <v>2023.0</v>
      </c>
      <c r="D5678" s="5">
        <v>33.0</v>
      </c>
      <c r="E5678" s="5">
        <v>3.0</v>
      </c>
    </row>
    <row r="5679">
      <c r="A5679" s="5">
        <v>490124.0</v>
      </c>
      <c r="B5679" s="4" t="s">
        <v>6267</v>
      </c>
      <c r="C5679" s="5">
        <v>2023.0</v>
      </c>
      <c r="D5679" s="5">
        <v>4.0</v>
      </c>
      <c r="E5679" s="5">
        <v>4.0</v>
      </c>
    </row>
    <row r="5680">
      <c r="A5680" s="5">
        <v>490133.0</v>
      </c>
      <c r="B5680" s="4" t="s">
        <v>6268</v>
      </c>
      <c r="C5680" s="5">
        <v>2023.0</v>
      </c>
      <c r="D5680" s="5">
        <v>6532.0</v>
      </c>
      <c r="E5680" s="5">
        <v>167.0</v>
      </c>
    </row>
    <row r="5681">
      <c r="A5681" s="5">
        <v>490142.0</v>
      </c>
      <c r="B5681" s="4" t="s">
        <v>6269</v>
      </c>
      <c r="C5681" s="5">
        <v>2023.0</v>
      </c>
      <c r="D5681" s="5">
        <v>24.0</v>
      </c>
      <c r="E5681" s="5">
        <v>2.0</v>
      </c>
    </row>
    <row r="5682">
      <c r="A5682" s="5">
        <v>490151.0</v>
      </c>
      <c r="B5682" s="4" t="s">
        <v>6270</v>
      </c>
      <c r="C5682" s="5">
        <v>2023.0</v>
      </c>
      <c r="D5682" s="5">
        <v>47.0</v>
      </c>
      <c r="E5682" s="5">
        <v>3.0</v>
      </c>
    </row>
    <row r="5683">
      <c r="A5683" s="5">
        <v>490160.0</v>
      </c>
      <c r="B5683" s="4" t="s">
        <v>6271</v>
      </c>
      <c r="C5683" s="5">
        <v>2023.0</v>
      </c>
      <c r="D5683" s="5">
        <v>104.0</v>
      </c>
      <c r="E5683" s="5">
        <v>5.0</v>
      </c>
    </row>
    <row r="5684">
      <c r="A5684" s="5">
        <v>490197.0</v>
      </c>
      <c r="B5684" s="4" t="s">
        <v>6272</v>
      </c>
      <c r="C5684" s="5">
        <v>2023.0</v>
      </c>
      <c r="D5684" s="5">
        <v>51.0</v>
      </c>
      <c r="E5684" s="5">
        <v>3.0</v>
      </c>
    </row>
    <row r="5685">
      <c r="A5685" s="5">
        <v>490203.0</v>
      </c>
      <c r="B5685" s="4" t="s">
        <v>6273</v>
      </c>
      <c r="C5685" s="5">
        <v>2023.0</v>
      </c>
      <c r="D5685" s="5">
        <v>144.0</v>
      </c>
      <c r="E5685" s="5">
        <v>19.0</v>
      </c>
    </row>
    <row r="5686">
      <c r="A5686" s="5">
        <v>490221.0</v>
      </c>
      <c r="B5686" s="4" t="s">
        <v>6274</v>
      </c>
      <c r="C5686" s="5">
        <v>2023.0</v>
      </c>
      <c r="D5686" s="5">
        <v>9.0</v>
      </c>
      <c r="E5686" s="5">
        <v>2.0</v>
      </c>
    </row>
    <row r="5687">
      <c r="A5687" s="5">
        <v>490230.0</v>
      </c>
      <c r="B5687" s="4" t="s">
        <v>6275</v>
      </c>
      <c r="C5687" s="5">
        <v>2023.0</v>
      </c>
      <c r="D5687" s="5">
        <v>331.0</v>
      </c>
      <c r="E5687" s="5">
        <v>10.0</v>
      </c>
    </row>
    <row r="5688">
      <c r="A5688" s="5">
        <v>490249.0</v>
      </c>
      <c r="B5688" s="4" t="s">
        <v>6276</v>
      </c>
      <c r="C5688" s="5">
        <v>2023.0</v>
      </c>
      <c r="D5688" s="5">
        <v>31.0</v>
      </c>
      <c r="E5688" s="5">
        <v>3.0</v>
      </c>
    </row>
    <row r="5689">
      <c r="A5689" s="5">
        <v>490258.0</v>
      </c>
      <c r="B5689" s="4" t="s">
        <v>6277</v>
      </c>
      <c r="C5689" s="5">
        <v>2023.0</v>
      </c>
      <c r="D5689" s="5">
        <v>118.0</v>
      </c>
      <c r="E5689" s="5">
        <v>8.0</v>
      </c>
    </row>
    <row r="5690">
      <c r="A5690" s="5">
        <v>490267.0</v>
      </c>
      <c r="B5690" s="4" t="s">
        <v>6278</v>
      </c>
      <c r="C5690" s="5">
        <v>2023.0</v>
      </c>
      <c r="D5690" s="5">
        <v>26.0</v>
      </c>
      <c r="E5690" s="5">
        <v>3.0</v>
      </c>
    </row>
    <row r="5691">
      <c r="A5691" s="5">
        <v>490276.0</v>
      </c>
      <c r="B5691" s="4" t="s">
        <v>6279</v>
      </c>
      <c r="C5691" s="5">
        <v>2023.0</v>
      </c>
      <c r="D5691" s="5">
        <v>138.0</v>
      </c>
      <c r="E5691" s="5">
        <v>17.0</v>
      </c>
    </row>
    <row r="5692">
      <c r="A5692" s="5">
        <v>490285.0</v>
      </c>
      <c r="B5692" s="4" t="s">
        <v>6280</v>
      </c>
      <c r="C5692" s="5">
        <v>2023.0</v>
      </c>
      <c r="D5692" s="5">
        <v>14.0</v>
      </c>
      <c r="E5692" s="4"/>
    </row>
    <row r="5693">
      <c r="A5693" s="5">
        <v>490294.0</v>
      </c>
      <c r="B5693" s="4" t="s">
        <v>6281</v>
      </c>
      <c r="C5693" s="5">
        <v>2023.0</v>
      </c>
      <c r="D5693" s="5">
        <v>55.0</v>
      </c>
      <c r="E5693" s="5">
        <v>8.0</v>
      </c>
    </row>
    <row r="5694">
      <c r="A5694" s="5">
        <v>490300.0</v>
      </c>
      <c r="B5694" s="4" t="s">
        <v>6282</v>
      </c>
      <c r="C5694" s="5">
        <v>2023.0</v>
      </c>
      <c r="D5694" s="5">
        <v>94.0</v>
      </c>
      <c r="E5694" s="5">
        <v>5.0</v>
      </c>
    </row>
    <row r="5695">
      <c r="A5695" s="5">
        <v>490319.0</v>
      </c>
      <c r="B5695" s="4" t="s">
        <v>6283</v>
      </c>
      <c r="C5695" s="5">
        <v>2023.0</v>
      </c>
      <c r="D5695" s="5">
        <v>13.0</v>
      </c>
      <c r="E5695" s="5">
        <v>3.0</v>
      </c>
    </row>
    <row r="5696">
      <c r="A5696" s="5">
        <v>490328.0</v>
      </c>
      <c r="B5696" s="4" t="s">
        <v>6284</v>
      </c>
      <c r="C5696" s="5">
        <v>2023.0</v>
      </c>
      <c r="D5696" s="5">
        <v>124.0</v>
      </c>
      <c r="E5696" s="5">
        <v>6.0</v>
      </c>
    </row>
    <row r="5697">
      <c r="A5697" s="5">
        <v>490346.0</v>
      </c>
      <c r="B5697" s="4" t="s">
        <v>6285</v>
      </c>
      <c r="C5697" s="5">
        <v>2023.0</v>
      </c>
      <c r="D5697" s="5">
        <v>31.0</v>
      </c>
      <c r="E5697" s="5">
        <v>7.0</v>
      </c>
    </row>
    <row r="5698">
      <c r="A5698" s="5">
        <v>490373.0</v>
      </c>
      <c r="B5698" s="4" t="s">
        <v>6286</v>
      </c>
      <c r="C5698" s="5">
        <v>2023.0</v>
      </c>
      <c r="D5698" s="5">
        <v>352.0</v>
      </c>
      <c r="E5698" s="5">
        <v>130.0</v>
      </c>
    </row>
    <row r="5699">
      <c r="A5699" s="5">
        <v>490382.0</v>
      </c>
      <c r="B5699" s="4" t="s">
        <v>6287</v>
      </c>
      <c r="C5699" s="5">
        <v>2023.0</v>
      </c>
      <c r="D5699" s="5">
        <v>164.0</v>
      </c>
      <c r="E5699" s="5">
        <v>10.0</v>
      </c>
    </row>
    <row r="5700">
      <c r="A5700" s="5">
        <v>490391.0</v>
      </c>
      <c r="B5700" s="4" t="s">
        <v>6288</v>
      </c>
      <c r="C5700" s="5">
        <v>2023.0</v>
      </c>
      <c r="D5700" s="5">
        <v>80.0</v>
      </c>
      <c r="E5700" s="5">
        <v>1.0</v>
      </c>
    </row>
    <row r="5701">
      <c r="A5701" s="5">
        <v>490407.0</v>
      </c>
      <c r="B5701" s="4" t="s">
        <v>6289</v>
      </c>
      <c r="C5701" s="5">
        <v>2023.0</v>
      </c>
      <c r="D5701" s="5">
        <v>71.0</v>
      </c>
      <c r="E5701" s="5">
        <v>5.0</v>
      </c>
    </row>
    <row r="5702">
      <c r="A5702" s="5">
        <v>490416.0</v>
      </c>
      <c r="B5702" s="4" t="s">
        <v>6290</v>
      </c>
      <c r="C5702" s="5">
        <v>2023.0</v>
      </c>
      <c r="D5702" s="5">
        <v>23.0</v>
      </c>
      <c r="E5702" s="5">
        <v>2.0</v>
      </c>
    </row>
    <row r="5703">
      <c r="A5703" s="5">
        <v>490425.0</v>
      </c>
      <c r="B5703" s="4" t="s">
        <v>6291</v>
      </c>
      <c r="C5703" s="5">
        <v>2023.0</v>
      </c>
      <c r="D5703" s="5">
        <v>181.0</v>
      </c>
      <c r="E5703" s="5">
        <v>12.0</v>
      </c>
    </row>
    <row r="5704">
      <c r="A5704" s="5">
        <v>490434.0</v>
      </c>
      <c r="B5704" s="4" t="s">
        <v>6292</v>
      </c>
      <c r="C5704" s="5">
        <v>2023.0</v>
      </c>
      <c r="D5704" s="5">
        <v>16.0</v>
      </c>
      <c r="E5704" s="5">
        <v>4.0</v>
      </c>
    </row>
    <row r="5705">
      <c r="A5705" s="5">
        <v>490443.0</v>
      </c>
      <c r="B5705" s="4" t="s">
        <v>6293</v>
      </c>
      <c r="C5705" s="5">
        <v>2023.0</v>
      </c>
      <c r="D5705" s="5">
        <v>107.0</v>
      </c>
      <c r="E5705" s="5">
        <v>5.0</v>
      </c>
    </row>
    <row r="5706">
      <c r="A5706" s="5">
        <v>490452.0</v>
      </c>
      <c r="B5706" s="4" t="s">
        <v>6294</v>
      </c>
      <c r="C5706" s="5">
        <v>2023.0</v>
      </c>
      <c r="D5706" s="4"/>
      <c r="E5706" s="4"/>
    </row>
    <row r="5707">
      <c r="A5707" s="5">
        <v>490461.0</v>
      </c>
      <c r="B5707" s="4" t="s">
        <v>6295</v>
      </c>
      <c r="C5707" s="5">
        <v>2023.0</v>
      </c>
      <c r="D5707" s="4"/>
      <c r="E5707" s="4"/>
    </row>
    <row r="5708">
      <c r="A5708" s="5">
        <v>490470.0</v>
      </c>
      <c r="B5708" s="4" t="s">
        <v>6296</v>
      </c>
      <c r="C5708" s="5">
        <v>2023.0</v>
      </c>
      <c r="D5708" s="5">
        <v>20.0</v>
      </c>
      <c r="E5708" s="5">
        <v>1.0</v>
      </c>
    </row>
    <row r="5709">
      <c r="A5709" s="5">
        <v>490489.0</v>
      </c>
      <c r="B5709" s="4" t="s">
        <v>6297</v>
      </c>
      <c r="C5709" s="5">
        <v>2023.0</v>
      </c>
      <c r="D5709" s="5">
        <v>30.0</v>
      </c>
      <c r="E5709" s="5">
        <v>2.0</v>
      </c>
    </row>
    <row r="5710">
      <c r="A5710" s="5">
        <v>490498.0</v>
      </c>
      <c r="B5710" s="4" t="s">
        <v>6298</v>
      </c>
      <c r="C5710" s="5">
        <v>2023.0</v>
      </c>
      <c r="D5710" s="5">
        <v>13.0</v>
      </c>
      <c r="E5710" s="5">
        <v>3.0</v>
      </c>
    </row>
    <row r="5711">
      <c r="A5711" s="5">
        <v>490504.0</v>
      </c>
      <c r="B5711" s="4" t="s">
        <v>6299</v>
      </c>
      <c r="C5711" s="5">
        <v>2023.0</v>
      </c>
      <c r="D5711" s="5">
        <v>43.0</v>
      </c>
      <c r="E5711" s="5">
        <v>3.0</v>
      </c>
    </row>
    <row r="5712">
      <c r="A5712" s="5">
        <v>490513.0</v>
      </c>
      <c r="B5712" s="4" t="s">
        <v>6300</v>
      </c>
      <c r="C5712" s="5">
        <v>2023.0</v>
      </c>
      <c r="D5712" s="5">
        <v>25.0</v>
      </c>
      <c r="E5712" s="5">
        <v>8.0</v>
      </c>
    </row>
    <row r="5713">
      <c r="A5713" s="5">
        <v>490522.0</v>
      </c>
      <c r="B5713" s="4" t="s">
        <v>6301</v>
      </c>
      <c r="C5713" s="5">
        <v>2023.0</v>
      </c>
      <c r="D5713" s="5">
        <v>20.0</v>
      </c>
      <c r="E5713" s="5">
        <v>1.0</v>
      </c>
    </row>
    <row r="5714">
      <c r="A5714" s="5">
        <v>490531.0</v>
      </c>
      <c r="B5714" s="4" t="s">
        <v>6302</v>
      </c>
      <c r="C5714" s="5">
        <v>2023.0</v>
      </c>
      <c r="D5714" s="5">
        <v>34.0</v>
      </c>
      <c r="E5714" s="5">
        <v>2.0</v>
      </c>
    </row>
    <row r="5715">
      <c r="A5715" s="5">
        <v>490559.0</v>
      </c>
      <c r="B5715" s="4" t="s">
        <v>6303</v>
      </c>
      <c r="C5715" s="5">
        <v>2023.0</v>
      </c>
      <c r="D5715" s="4"/>
      <c r="E5715" s="4"/>
    </row>
    <row r="5716">
      <c r="A5716" s="5">
        <v>490601.0</v>
      </c>
      <c r="B5716" s="4" t="s">
        <v>2666</v>
      </c>
      <c r="C5716" s="5">
        <v>2023.0</v>
      </c>
      <c r="D5716" s="4"/>
      <c r="E5716" s="4"/>
    </row>
    <row r="5717">
      <c r="A5717" s="5">
        <v>490674.0</v>
      </c>
      <c r="B5717" s="4" t="s">
        <v>6304</v>
      </c>
      <c r="C5717" s="5">
        <v>2023.0</v>
      </c>
      <c r="D5717" s="5">
        <v>4.0</v>
      </c>
      <c r="E5717" s="5">
        <v>1.0</v>
      </c>
    </row>
    <row r="5718">
      <c r="A5718" s="5">
        <v>490692.0</v>
      </c>
      <c r="B5718" s="4" t="s">
        <v>6305</v>
      </c>
      <c r="C5718" s="5">
        <v>2023.0</v>
      </c>
      <c r="D5718" s="5">
        <v>48.0</v>
      </c>
      <c r="E5718" s="5">
        <v>2.0</v>
      </c>
    </row>
    <row r="5719">
      <c r="A5719" s="5">
        <v>490717.0</v>
      </c>
      <c r="B5719" s="4" t="s">
        <v>6306</v>
      </c>
      <c r="C5719" s="5">
        <v>2023.0</v>
      </c>
      <c r="D5719" s="5">
        <v>95.0</v>
      </c>
      <c r="E5719" s="5">
        <v>9.0</v>
      </c>
    </row>
    <row r="5720">
      <c r="A5720" s="5">
        <v>490735.0</v>
      </c>
      <c r="B5720" s="4" t="s">
        <v>5629</v>
      </c>
      <c r="C5720" s="5">
        <v>2023.0</v>
      </c>
      <c r="D5720" s="5">
        <v>103.0</v>
      </c>
      <c r="E5720" s="5">
        <v>4.0</v>
      </c>
    </row>
    <row r="5721">
      <c r="A5721" s="5">
        <v>490744.0</v>
      </c>
      <c r="B5721" s="4" t="s">
        <v>6307</v>
      </c>
      <c r="C5721" s="5">
        <v>2023.0</v>
      </c>
      <c r="D5721" s="5">
        <v>30.0</v>
      </c>
      <c r="E5721" s="5">
        <v>3.0</v>
      </c>
    </row>
    <row r="5722">
      <c r="A5722" s="5">
        <v>490753.0</v>
      </c>
      <c r="B5722" s="4" t="s">
        <v>6308</v>
      </c>
      <c r="C5722" s="5">
        <v>2023.0</v>
      </c>
      <c r="D5722" s="5">
        <v>24.0</v>
      </c>
      <c r="E5722" s="5">
        <v>0.0</v>
      </c>
    </row>
    <row r="5723">
      <c r="A5723" s="5">
        <v>490805.0</v>
      </c>
      <c r="B5723" s="4" t="s">
        <v>6309</v>
      </c>
      <c r="C5723" s="5">
        <v>2023.0</v>
      </c>
      <c r="D5723" s="5">
        <v>8679.0</v>
      </c>
      <c r="E5723" s="5">
        <v>289.0</v>
      </c>
    </row>
    <row r="5724">
      <c r="A5724" s="5">
        <v>490814.0</v>
      </c>
      <c r="B5724" s="4" t="s">
        <v>6310</v>
      </c>
      <c r="C5724" s="5">
        <v>2023.0</v>
      </c>
      <c r="D5724" s="5">
        <v>94.0</v>
      </c>
      <c r="E5724" s="5">
        <v>4.0</v>
      </c>
    </row>
    <row r="5725">
      <c r="A5725" s="5">
        <v>490832.0</v>
      </c>
      <c r="B5725" s="4" t="s">
        <v>6311</v>
      </c>
      <c r="C5725" s="5">
        <v>2023.0</v>
      </c>
      <c r="D5725" s="5">
        <v>344.0</v>
      </c>
      <c r="E5725" s="5">
        <v>18.0</v>
      </c>
    </row>
    <row r="5726">
      <c r="A5726" s="5">
        <v>490841.0</v>
      </c>
      <c r="B5726" s="4" t="s">
        <v>6312</v>
      </c>
      <c r="C5726" s="5">
        <v>2023.0</v>
      </c>
      <c r="D5726" s="5">
        <v>267.0</v>
      </c>
      <c r="E5726" s="5">
        <v>10.0</v>
      </c>
    </row>
    <row r="5727">
      <c r="A5727" s="5">
        <v>490869.0</v>
      </c>
      <c r="B5727" s="4" t="s">
        <v>6313</v>
      </c>
      <c r="C5727" s="5">
        <v>2023.0</v>
      </c>
      <c r="D5727" s="5">
        <v>274.0</v>
      </c>
      <c r="E5727" s="5">
        <v>10.0</v>
      </c>
    </row>
    <row r="5728">
      <c r="A5728" s="5">
        <v>490878.0</v>
      </c>
      <c r="B5728" s="4" t="s">
        <v>6314</v>
      </c>
      <c r="C5728" s="5">
        <v>2023.0</v>
      </c>
      <c r="D5728" s="5">
        <v>405.0</v>
      </c>
      <c r="E5728" s="5">
        <v>25.0</v>
      </c>
    </row>
    <row r="5729">
      <c r="A5729" s="5">
        <v>490896.0</v>
      </c>
      <c r="B5729" s="4" t="s">
        <v>6315</v>
      </c>
      <c r="C5729" s="5">
        <v>2023.0</v>
      </c>
      <c r="D5729" s="5">
        <v>149.0</v>
      </c>
      <c r="E5729" s="5">
        <v>4.0</v>
      </c>
    </row>
    <row r="5730">
      <c r="A5730" s="5">
        <v>490948.0</v>
      </c>
      <c r="B5730" s="4" t="s">
        <v>6316</v>
      </c>
      <c r="C5730" s="5">
        <v>2023.0</v>
      </c>
      <c r="D5730" s="5">
        <v>32.0</v>
      </c>
      <c r="E5730" s="5">
        <v>3.0</v>
      </c>
    </row>
    <row r="5731">
      <c r="A5731" s="5">
        <v>490975.0</v>
      </c>
      <c r="B5731" s="4" t="s">
        <v>6317</v>
      </c>
      <c r="C5731" s="5">
        <v>2023.0</v>
      </c>
      <c r="D5731" s="5">
        <v>358.0</v>
      </c>
      <c r="E5731" s="5">
        <v>14.0</v>
      </c>
    </row>
    <row r="5732">
      <c r="A5732" s="5">
        <v>491057.0</v>
      </c>
      <c r="B5732" s="4" t="s">
        <v>6318</v>
      </c>
      <c r="C5732" s="5">
        <v>2023.0</v>
      </c>
      <c r="D5732" s="5">
        <v>373.0</v>
      </c>
      <c r="E5732" s="5">
        <v>13.0</v>
      </c>
    </row>
    <row r="5733">
      <c r="A5733" s="5">
        <v>491066.0</v>
      </c>
      <c r="B5733" s="4" t="s">
        <v>6319</v>
      </c>
      <c r="C5733" s="5">
        <v>2023.0</v>
      </c>
      <c r="D5733" s="5">
        <v>71.0</v>
      </c>
      <c r="E5733" s="5">
        <v>6.0</v>
      </c>
    </row>
    <row r="5734">
      <c r="A5734" s="5">
        <v>491075.0</v>
      </c>
      <c r="B5734" s="4" t="s">
        <v>6320</v>
      </c>
      <c r="C5734" s="5">
        <v>2023.0</v>
      </c>
      <c r="D5734" s="5">
        <v>74.0</v>
      </c>
      <c r="E5734" s="5">
        <v>6.0</v>
      </c>
    </row>
    <row r="5735">
      <c r="A5735" s="5">
        <v>491084.0</v>
      </c>
      <c r="B5735" s="4" t="s">
        <v>6321</v>
      </c>
      <c r="C5735" s="5">
        <v>2023.0</v>
      </c>
      <c r="D5735" s="5">
        <v>85.0</v>
      </c>
      <c r="E5735" s="5">
        <v>7.0</v>
      </c>
    </row>
    <row r="5736">
      <c r="A5736" s="5">
        <v>491136.0</v>
      </c>
      <c r="B5736" s="4" t="s">
        <v>6322</v>
      </c>
      <c r="C5736" s="5">
        <v>2023.0</v>
      </c>
      <c r="D5736" s="5">
        <v>93.0</v>
      </c>
      <c r="E5736" s="5">
        <v>4.0</v>
      </c>
    </row>
    <row r="5737">
      <c r="A5737" s="5">
        <v>491145.0</v>
      </c>
      <c r="B5737" s="4" t="s">
        <v>6323</v>
      </c>
      <c r="C5737" s="5">
        <v>2023.0</v>
      </c>
      <c r="D5737" s="5">
        <v>132.0</v>
      </c>
      <c r="E5737" s="5">
        <v>5.0</v>
      </c>
    </row>
    <row r="5738">
      <c r="A5738" s="5">
        <v>491181.0</v>
      </c>
      <c r="B5738" s="4" t="s">
        <v>6324</v>
      </c>
      <c r="C5738" s="5">
        <v>2023.0</v>
      </c>
      <c r="D5738" s="5">
        <v>424.0</v>
      </c>
      <c r="E5738" s="5">
        <v>20.0</v>
      </c>
    </row>
    <row r="5739">
      <c r="A5739" s="5">
        <v>491190.0</v>
      </c>
      <c r="B5739" s="4" t="s">
        <v>6325</v>
      </c>
      <c r="C5739" s="5">
        <v>2023.0</v>
      </c>
      <c r="D5739" s="5">
        <v>141.0</v>
      </c>
      <c r="E5739" s="5">
        <v>5.0</v>
      </c>
    </row>
    <row r="5740">
      <c r="A5740" s="5">
        <v>491215.0</v>
      </c>
      <c r="B5740" s="4" t="s">
        <v>6326</v>
      </c>
      <c r="C5740" s="5">
        <v>2023.0</v>
      </c>
      <c r="D5740" s="5">
        <v>47.0</v>
      </c>
      <c r="E5740" s="5">
        <v>5.0</v>
      </c>
    </row>
    <row r="5741">
      <c r="A5741" s="5">
        <v>491224.0</v>
      </c>
      <c r="B5741" s="4" t="s">
        <v>6327</v>
      </c>
      <c r="C5741" s="5">
        <v>2023.0</v>
      </c>
      <c r="D5741" s="5">
        <v>102.0</v>
      </c>
      <c r="E5741" s="5">
        <v>5.0</v>
      </c>
    </row>
    <row r="5742">
      <c r="A5742" s="5">
        <v>491233.0</v>
      </c>
      <c r="B5742" s="4" t="s">
        <v>6328</v>
      </c>
      <c r="C5742" s="5">
        <v>2023.0</v>
      </c>
      <c r="D5742" s="5">
        <v>26.0</v>
      </c>
      <c r="E5742" s="5">
        <v>1.0</v>
      </c>
    </row>
    <row r="5743">
      <c r="A5743" s="5">
        <v>491242.0</v>
      </c>
      <c r="B5743" s="4" t="s">
        <v>6329</v>
      </c>
      <c r="C5743" s="5">
        <v>2023.0</v>
      </c>
      <c r="D5743" s="5">
        <v>59.0</v>
      </c>
      <c r="E5743" s="5">
        <v>2.0</v>
      </c>
    </row>
    <row r="5744">
      <c r="A5744" s="5">
        <v>491251.0</v>
      </c>
      <c r="B5744" s="4" t="s">
        <v>6330</v>
      </c>
      <c r="C5744" s="5">
        <v>2023.0</v>
      </c>
      <c r="D5744" s="5">
        <v>69.0</v>
      </c>
      <c r="E5744" s="5">
        <v>4.0</v>
      </c>
    </row>
    <row r="5745">
      <c r="A5745" s="5">
        <v>491260.0</v>
      </c>
      <c r="B5745" s="4" t="s">
        <v>6331</v>
      </c>
      <c r="C5745" s="5">
        <v>2023.0</v>
      </c>
      <c r="D5745" s="5">
        <v>88.0</v>
      </c>
      <c r="E5745" s="5">
        <v>6.0</v>
      </c>
    </row>
    <row r="5746">
      <c r="A5746" s="5">
        <v>491288.0</v>
      </c>
      <c r="B5746" s="4" t="s">
        <v>6332</v>
      </c>
      <c r="C5746" s="5">
        <v>2023.0</v>
      </c>
      <c r="D5746" s="5">
        <v>580.0</v>
      </c>
      <c r="E5746" s="5">
        <v>12.0</v>
      </c>
    </row>
    <row r="5747">
      <c r="A5747" s="5">
        <v>491297.0</v>
      </c>
      <c r="B5747" s="4" t="s">
        <v>6333</v>
      </c>
      <c r="C5747" s="5">
        <v>2023.0</v>
      </c>
      <c r="D5747" s="5">
        <v>143.0</v>
      </c>
      <c r="E5747" s="5">
        <v>2.0</v>
      </c>
    </row>
    <row r="5748">
      <c r="A5748" s="5">
        <v>491394.0</v>
      </c>
      <c r="B5748" s="4" t="s">
        <v>6334</v>
      </c>
      <c r="C5748" s="5">
        <v>2023.0</v>
      </c>
      <c r="D5748" s="5">
        <v>174.0</v>
      </c>
      <c r="E5748" s="5">
        <v>16.0</v>
      </c>
    </row>
    <row r="5749">
      <c r="A5749" s="5">
        <v>491446.0</v>
      </c>
      <c r="B5749" s="4" t="s">
        <v>6335</v>
      </c>
      <c r="C5749" s="5">
        <v>2023.0</v>
      </c>
      <c r="D5749" s="5">
        <v>142.0</v>
      </c>
      <c r="E5749" s="5">
        <v>7.0</v>
      </c>
    </row>
    <row r="5750">
      <c r="A5750" s="5">
        <v>491464.0</v>
      </c>
      <c r="B5750" s="4" t="s">
        <v>6336</v>
      </c>
      <c r="C5750" s="5">
        <v>2023.0</v>
      </c>
      <c r="D5750" s="5">
        <v>185.0</v>
      </c>
      <c r="E5750" s="5">
        <v>30.0</v>
      </c>
    </row>
    <row r="5751">
      <c r="A5751" s="5">
        <v>491473.0</v>
      </c>
      <c r="B5751" s="4" t="s">
        <v>6337</v>
      </c>
      <c r="C5751" s="5">
        <v>2023.0</v>
      </c>
      <c r="D5751" s="5">
        <v>631.0</v>
      </c>
      <c r="E5751" s="5">
        <v>58.0</v>
      </c>
    </row>
    <row r="5752">
      <c r="A5752" s="5">
        <v>491507.0</v>
      </c>
      <c r="B5752" s="4" t="s">
        <v>6338</v>
      </c>
      <c r="C5752" s="5">
        <v>2023.0</v>
      </c>
      <c r="D5752" s="5">
        <v>36.0</v>
      </c>
      <c r="E5752" s="5">
        <v>1.0</v>
      </c>
    </row>
    <row r="5753">
      <c r="A5753" s="5">
        <v>491525.0</v>
      </c>
      <c r="B5753" s="4" t="s">
        <v>6339</v>
      </c>
      <c r="C5753" s="5">
        <v>2023.0</v>
      </c>
      <c r="D5753" s="5">
        <v>164.0</v>
      </c>
      <c r="E5753" s="5">
        <v>7.0</v>
      </c>
    </row>
    <row r="5754">
      <c r="A5754" s="5">
        <v>491534.0</v>
      </c>
      <c r="B5754" s="4" t="s">
        <v>6340</v>
      </c>
      <c r="C5754" s="5">
        <v>2023.0</v>
      </c>
      <c r="D5754" s="5">
        <v>18.0</v>
      </c>
      <c r="E5754" s="5">
        <v>1.0</v>
      </c>
    </row>
    <row r="5755">
      <c r="A5755" s="5">
        <v>491543.0</v>
      </c>
      <c r="B5755" s="4" t="s">
        <v>6341</v>
      </c>
      <c r="C5755" s="5">
        <v>2023.0</v>
      </c>
      <c r="D5755" s="5">
        <v>77.0</v>
      </c>
      <c r="E5755" s="5">
        <v>3.0</v>
      </c>
    </row>
    <row r="5756">
      <c r="A5756" s="5">
        <v>491552.0</v>
      </c>
      <c r="B5756" s="4" t="s">
        <v>6342</v>
      </c>
      <c r="C5756" s="5">
        <v>2023.0</v>
      </c>
      <c r="D5756" s="5">
        <v>32.0</v>
      </c>
      <c r="E5756" s="5">
        <v>3.0</v>
      </c>
    </row>
    <row r="5757">
      <c r="A5757" s="5">
        <v>491570.0</v>
      </c>
      <c r="B5757" s="4" t="s">
        <v>6343</v>
      </c>
      <c r="C5757" s="5">
        <v>2023.0</v>
      </c>
      <c r="D5757" s="5">
        <v>29.0</v>
      </c>
      <c r="E5757" s="5">
        <v>2.0</v>
      </c>
    </row>
    <row r="5758">
      <c r="A5758" s="5">
        <v>491589.0</v>
      </c>
      <c r="B5758" s="4" t="s">
        <v>6344</v>
      </c>
      <c r="C5758" s="5">
        <v>2023.0</v>
      </c>
      <c r="D5758" s="5">
        <v>14.0</v>
      </c>
      <c r="E5758" s="5">
        <v>2.0</v>
      </c>
    </row>
    <row r="5759">
      <c r="A5759" s="5">
        <v>491598.0</v>
      </c>
      <c r="B5759" s="4" t="s">
        <v>6345</v>
      </c>
      <c r="C5759" s="5">
        <v>2023.0</v>
      </c>
      <c r="D5759" s="5">
        <v>23.0</v>
      </c>
      <c r="E5759" s="5">
        <v>0.0</v>
      </c>
    </row>
    <row r="5760">
      <c r="A5760" s="5">
        <v>491613.0</v>
      </c>
      <c r="B5760" s="4" t="s">
        <v>6346</v>
      </c>
      <c r="C5760" s="5">
        <v>2023.0</v>
      </c>
      <c r="D5760" s="5">
        <v>70.0</v>
      </c>
      <c r="E5760" s="5">
        <v>4.0</v>
      </c>
    </row>
    <row r="5761">
      <c r="A5761" s="5">
        <v>491622.0</v>
      </c>
      <c r="B5761" s="4" t="s">
        <v>6347</v>
      </c>
      <c r="C5761" s="5">
        <v>2023.0</v>
      </c>
      <c r="D5761" s="5">
        <v>79.0</v>
      </c>
      <c r="E5761" s="5">
        <v>6.0</v>
      </c>
    </row>
    <row r="5762">
      <c r="A5762" s="5">
        <v>491631.0</v>
      </c>
      <c r="B5762" s="4" t="s">
        <v>6348</v>
      </c>
      <c r="C5762" s="5">
        <v>2023.0</v>
      </c>
      <c r="D5762" s="5">
        <v>191.0</v>
      </c>
      <c r="E5762" s="5">
        <v>17.0</v>
      </c>
    </row>
    <row r="5763">
      <c r="A5763" s="5">
        <v>491640.0</v>
      </c>
      <c r="B5763" s="4" t="s">
        <v>6349</v>
      </c>
      <c r="C5763" s="5">
        <v>2023.0</v>
      </c>
      <c r="D5763" s="5">
        <v>189.0</v>
      </c>
      <c r="E5763" s="5">
        <v>6.0</v>
      </c>
    </row>
    <row r="5764">
      <c r="A5764" s="5">
        <v>491659.0</v>
      </c>
      <c r="B5764" s="4" t="s">
        <v>6350</v>
      </c>
      <c r="C5764" s="5">
        <v>2023.0</v>
      </c>
      <c r="D5764" s="5">
        <v>215.0</v>
      </c>
      <c r="E5764" s="5">
        <v>4.0</v>
      </c>
    </row>
    <row r="5765">
      <c r="A5765" s="5">
        <v>491668.0</v>
      </c>
      <c r="B5765" s="4" t="s">
        <v>6351</v>
      </c>
      <c r="C5765" s="5">
        <v>2023.0</v>
      </c>
      <c r="D5765" s="5">
        <v>137.0</v>
      </c>
      <c r="E5765" s="5">
        <v>12.0</v>
      </c>
    </row>
    <row r="5766">
      <c r="A5766" s="5">
        <v>491677.0</v>
      </c>
      <c r="B5766" s="4" t="s">
        <v>6352</v>
      </c>
      <c r="C5766" s="5">
        <v>2023.0</v>
      </c>
      <c r="D5766" s="5">
        <v>53.0</v>
      </c>
      <c r="E5766" s="5">
        <v>4.0</v>
      </c>
    </row>
    <row r="5767">
      <c r="A5767" s="5">
        <v>491686.0</v>
      </c>
      <c r="B5767" s="4" t="s">
        <v>6353</v>
      </c>
      <c r="C5767" s="5">
        <v>2023.0</v>
      </c>
      <c r="D5767" s="5">
        <v>30.0</v>
      </c>
      <c r="E5767" s="5">
        <v>4.0</v>
      </c>
    </row>
    <row r="5768">
      <c r="A5768" s="5">
        <v>491695.0</v>
      </c>
      <c r="B5768" s="4" t="s">
        <v>6354</v>
      </c>
      <c r="C5768" s="5">
        <v>2023.0</v>
      </c>
      <c r="D5768" s="5">
        <v>54.0</v>
      </c>
      <c r="E5768" s="5">
        <v>3.0</v>
      </c>
    </row>
    <row r="5769">
      <c r="A5769" s="5">
        <v>491701.0</v>
      </c>
      <c r="B5769" s="4" t="s">
        <v>6355</v>
      </c>
      <c r="C5769" s="5">
        <v>2023.0</v>
      </c>
      <c r="D5769" s="5">
        <v>59.0</v>
      </c>
      <c r="E5769" s="5">
        <v>2.0</v>
      </c>
    </row>
    <row r="5770">
      <c r="A5770" s="5">
        <v>491710.0</v>
      </c>
      <c r="B5770" s="4" t="s">
        <v>6356</v>
      </c>
      <c r="C5770" s="5">
        <v>2023.0</v>
      </c>
      <c r="D5770" s="5">
        <v>55.0</v>
      </c>
      <c r="E5770" s="5">
        <v>3.0</v>
      </c>
    </row>
    <row r="5771">
      <c r="A5771" s="5">
        <v>491729.0</v>
      </c>
      <c r="B5771" s="4" t="s">
        <v>6357</v>
      </c>
      <c r="C5771" s="5">
        <v>2023.0</v>
      </c>
      <c r="D5771" s="5">
        <v>27.0</v>
      </c>
      <c r="E5771" s="5">
        <v>4.0</v>
      </c>
    </row>
    <row r="5772">
      <c r="A5772" s="5">
        <v>491738.0</v>
      </c>
      <c r="B5772" s="4" t="s">
        <v>6358</v>
      </c>
      <c r="C5772" s="5">
        <v>2023.0</v>
      </c>
      <c r="D5772" s="5">
        <v>64.0</v>
      </c>
      <c r="E5772" s="5">
        <v>4.0</v>
      </c>
    </row>
    <row r="5773">
      <c r="A5773" s="5">
        <v>491747.0</v>
      </c>
      <c r="B5773" s="4" t="s">
        <v>6359</v>
      </c>
      <c r="C5773" s="5">
        <v>2023.0</v>
      </c>
      <c r="D5773" s="5">
        <v>24.0</v>
      </c>
      <c r="E5773" s="5">
        <v>1.0</v>
      </c>
    </row>
    <row r="5774">
      <c r="A5774" s="5">
        <v>491756.0</v>
      </c>
      <c r="B5774" s="4" t="s">
        <v>6360</v>
      </c>
      <c r="C5774" s="5">
        <v>2023.0</v>
      </c>
      <c r="D5774" s="5">
        <v>163.0</v>
      </c>
      <c r="E5774" s="5">
        <v>8.0</v>
      </c>
    </row>
    <row r="5775">
      <c r="A5775" s="5">
        <v>491765.0</v>
      </c>
      <c r="B5775" s="4" t="s">
        <v>6361</v>
      </c>
      <c r="C5775" s="5">
        <v>2023.0</v>
      </c>
      <c r="D5775" s="5">
        <v>93.0</v>
      </c>
      <c r="E5775" s="5">
        <v>5.0</v>
      </c>
    </row>
    <row r="5776">
      <c r="A5776" s="5">
        <v>491774.0</v>
      </c>
      <c r="B5776" s="4" t="s">
        <v>6362</v>
      </c>
      <c r="C5776" s="5">
        <v>2023.0</v>
      </c>
      <c r="D5776" s="5">
        <v>182.0</v>
      </c>
      <c r="E5776" s="5">
        <v>8.0</v>
      </c>
    </row>
    <row r="5777">
      <c r="A5777" s="5">
        <v>491783.0</v>
      </c>
      <c r="B5777" s="4" t="s">
        <v>6363</v>
      </c>
      <c r="C5777" s="5">
        <v>2023.0</v>
      </c>
      <c r="D5777" s="5">
        <v>114.0</v>
      </c>
      <c r="E5777" s="5">
        <v>12.0</v>
      </c>
    </row>
    <row r="5778">
      <c r="A5778" s="5">
        <v>491792.0</v>
      </c>
      <c r="B5778" s="4" t="s">
        <v>6364</v>
      </c>
      <c r="C5778" s="5">
        <v>2023.0</v>
      </c>
      <c r="D5778" s="5">
        <v>68.0</v>
      </c>
      <c r="E5778" s="5">
        <v>6.0</v>
      </c>
    </row>
    <row r="5779">
      <c r="A5779" s="5">
        <v>491808.0</v>
      </c>
      <c r="B5779" s="4" t="s">
        <v>6365</v>
      </c>
      <c r="C5779" s="5">
        <v>2023.0</v>
      </c>
      <c r="D5779" s="5">
        <v>226.0</v>
      </c>
      <c r="E5779" s="5">
        <v>15.0</v>
      </c>
    </row>
    <row r="5780">
      <c r="A5780" s="5">
        <v>491817.0</v>
      </c>
      <c r="B5780" s="4" t="s">
        <v>6366</v>
      </c>
      <c r="C5780" s="5">
        <v>2023.0</v>
      </c>
      <c r="D5780" s="5">
        <v>177.0</v>
      </c>
      <c r="E5780" s="5">
        <v>12.0</v>
      </c>
    </row>
    <row r="5781">
      <c r="A5781" s="5">
        <v>491826.0</v>
      </c>
      <c r="B5781" s="4" t="s">
        <v>6367</v>
      </c>
      <c r="C5781" s="5">
        <v>2023.0</v>
      </c>
      <c r="D5781" s="5">
        <v>97.0</v>
      </c>
      <c r="E5781" s="5">
        <v>4.0</v>
      </c>
    </row>
    <row r="5782">
      <c r="A5782" s="5">
        <v>491835.0</v>
      </c>
      <c r="B5782" s="4" t="s">
        <v>6368</v>
      </c>
      <c r="C5782" s="5">
        <v>2023.0</v>
      </c>
      <c r="D5782" s="5">
        <v>114.0</v>
      </c>
      <c r="E5782" s="5">
        <v>10.0</v>
      </c>
    </row>
    <row r="5783">
      <c r="A5783" s="5">
        <v>491844.0</v>
      </c>
      <c r="B5783" s="4" t="s">
        <v>6369</v>
      </c>
      <c r="C5783" s="5">
        <v>2023.0</v>
      </c>
      <c r="D5783" s="5">
        <v>256.0</v>
      </c>
      <c r="E5783" s="5">
        <v>15.0</v>
      </c>
    </row>
    <row r="5784">
      <c r="A5784" s="5">
        <v>491853.0</v>
      </c>
      <c r="B5784" s="4" t="s">
        <v>6370</v>
      </c>
      <c r="C5784" s="5">
        <v>2023.0</v>
      </c>
      <c r="D5784" s="5">
        <v>41.0</v>
      </c>
      <c r="E5784" s="5">
        <v>4.0</v>
      </c>
    </row>
    <row r="5785">
      <c r="A5785" s="5">
        <v>491871.0</v>
      </c>
      <c r="B5785" s="4" t="s">
        <v>6371</v>
      </c>
      <c r="C5785" s="5">
        <v>2023.0</v>
      </c>
      <c r="D5785" s="5">
        <v>9.0</v>
      </c>
      <c r="E5785" s="5">
        <v>1.0</v>
      </c>
    </row>
    <row r="5786">
      <c r="A5786" s="5">
        <v>491880.0</v>
      </c>
      <c r="B5786" s="4" t="s">
        <v>6372</v>
      </c>
      <c r="C5786" s="5">
        <v>2023.0</v>
      </c>
      <c r="D5786" s="5">
        <v>102.0</v>
      </c>
      <c r="E5786" s="5">
        <v>8.0</v>
      </c>
    </row>
    <row r="5787">
      <c r="A5787" s="5">
        <v>491899.0</v>
      </c>
      <c r="B5787" s="4" t="s">
        <v>6373</v>
      </c>
      <c r="C5787" s="5">
        <v>2023.0</v>
      </c>
      <c r="D5787" s="5">
        <v>97.0</v>
      </c>
      <c r="E5787" s="5">
        <v>6.0</v>
      </c>
    </row>
    <row r="5788">
      <c r="A5788" s="5">
        <v>491905.0</v>
      </c>
      <c r="B5788" s="4" t="s">
        <v>6374</v>
      </c>
      <c r="C5788" s="5">
        <v>2023.0</v>
      </c>
      <c r="D5788" s="5">
        <v>110.0</v>
      </c>
      <c r="E5788" s="5">
        <v>9.0</v>
      </c>
    </row>
    <row r="5789">
      <c r="A5789" s="5">
        <v>491914.0</v>
      </c>
      <c r="B5789" s="4" t="s">
        <v>6375</v>
      </c>
      <c r="C5789" s="5">
        <v>2023.0</v>
      </c>
      <c r="D5789" s="5">
        <v>172.0</v>
      </c>
      <c r="E5789" s="5">
        <v>9.0</v>
      </c>
    </row>
    <row r="5790">
      <c r="A5790" s="5">
        <v>491923.0</v>
      </c>
      <c r="B5790" s="4" t="s">
        <v>6376</v>
      </c>
      <c r="C5790" s="5">
        <v>2023.0</v>
      </c>
      <c r="D5790" s="5">
        <v>318.0</v>
      </c>
      <c r="E5790" s="5">
        <v>15.0</v>
      </c>
    </row>
    <row r="5791">
      <c r="A5791" s="5">
        <v>491932.0</v>
      </c>
      <c r="B5791" s="4" t="s">
        <v>6377</v>
      </c>
      <c r="C5791" s="5">
        <v>2023.0</v>
      </c>
      <c r="D5791" s="5">
        <v>14.0</v>
      </c>
      <c r="E5791" s="5">
        <v>3.0</v>
      </c>
    </row>
    <row r="5792">
      <c r="A5792" s="5">
        <v>491941.0</v>
      </c>
      <c r="B5792" s="4" t="s">
        <v>6378</v>
      </c>
      <c r="C5792" s="5">
        <v>2023.0</v>
      </c>
      <c r="D5792" s="5">
        <v>189.0</v>
      </c>
      <c r="E5792" s="5">
        <v>15.0</v>
      </c>
    </row>
    <row r="5793">
      <c r="A5793" s="5">
        <v>491950.0</v>
      </c>
      <c r="B5793" s="4" t="s">
        <v>6379</v>
      </c>
      <c r="C5793" s="5">
        <v>2023.0</v>
      </c>
      <c r="D5793" s="5">
        <v>337.0</v>
      </c>
      <c r="E5793" s="5">
        <v>16.0</v>
      </c>
    </row>
    <row r="5794">
      <c r="A5794" s="5">
        <v>491978.0</v>
      </c>
      <c r="B5794" s="4" t="s">
        <v>6380</v>
      </c>
      <c r="C5794" s="5">
        <v>2023.0</v>
      </c>
      <c r="D5794" s="5">
        <v>77.0</v>
      </c>
      <c r="E5794" s="5">
        <v>3.0</v>
      </c>
    </row>
    <row r="5795">
      <c r="A5795" s="5">
        <v>491996.0</v>
      </c>
      <c r="B5795" s="4" t="s">
        <v>6381</v>
      </c>
      <c r="C5795" s="5">
        <v>2023.0</v>
      </c>
      <c r="D5795" s="5">
        <v>72.0</v>
      </c>
      <c r="E5795" s="5">
        <v>4.0</v>
      </c>
    </row>
    <row r="5796">
      <c r="A5796" s="5">
        <v>492005.0</v>
      </c>
      <c r="B5796" s="4" t="s">
        <v>6382</v>
      </c>
      <c r="C5796" s="5">
        <v>2023.0</v>
      </c>
      <c r="D5796" s="5">
        <v>84.0</v>
      </c>
      <c r="E5796" s="5">
        <v>5.0</v>
      </c>
    </row>
    <row r="5797">
      <c r="A5797" s="5">
        <v>492023.0</v>
      </c>
      <c r="B5797" s="4" t="s">
        <v>6383</v>
      </c>
      <c r="C5797" s="5">
        <v>2023.0</v>
      </c>
      <c r="D5797" s="5">
        <v>28.0</v>
      </c>
      <c r="E5797" s="5">
        <v>4.0</v>
      </c>
    </row>
    <row r="5798">
      <c r="A5798" s="5">
        <v>492069.0</v>
      </c>
      <c r="B5798" s="4" t="s">
        <v>6384</v>
      </c>
      <c r="C5798" s="5">
        <v>2023.0</v>
      </c>
      <c r="D5798" s="5">
        <v>139.0</v>
      </c>
      <c r="E5798" s="5">
        <v>7.0</v>
      </c>
    </row>
    <row r="5799">
      <c r="A5799" s="5">
        <v>492078.0</v>
      </c>
      <c r="B5799" s="4" t="s">
        <v>6385</v>
      </c>
      <c r="C5799" s="5">
        <v>2023.0</v>
      </c>
      <c r="D5799" s="5">
        <v>92.0</v>
      </c>
      <c r="E5799" s="5">
        <v>4.0</v>
      </c>
    </row>
    <row r="5800">
      <c r="A5800" s="5">
        <v>492087.0</v>
      </c>
      <c r="B5800" s="4" t="s">
        <v>6386</v>
      </c>
      <c r="C5800" s="5">
        <v>2023.0</v>
      </c>
      <c r="D5800" s="4"/>
      <c r="E5800" s="4"/>
    </row>
    <row r="5801">
      <c r="A5801" s="5">
        <v>492096.0</v>
      </c>
      <c r="B5801" s="4" t="s">
        <v>6387</v>
      </c>
      <c r="C5801" s="5">
        <v>2023.0</v>
      </c>
      <c r="D5801" s="5">
        <v>3.0</v>
      </c>
      <c r="E5801" s="5">
        <v>0.0</v>
      </c>
    </row>
    <row r="5802">
      <c r="A5802" s="5">
        <v>492139.0</v>
      </c>
      <c r="B5802" s="4" t="s">
        <v>6388</v>
      </c>
      <c r="C5802" s="5">
        <v>2023.0</v>
      </c>
      <c r="D5802" s="5">
        <v>202.0</v>
      </c>
      <c r="E5802" s="5">
        <v>12.0</v>
      </c>
    </row>
    <row r="5803">
      <c r="A5803" s="5">
        <v>492148.0</v>
      </c>
      <c r="B5803" s="4" t="s">
        <v>6389</v>
      </c>
      <c r="C5803" s="5">
        <v>2023.0</v>
      </c>
      <c r="D5803" s="5">
        <v>16.0</v>
      </c>
      <c r="E5803" s="5">
        <v>1.0</v>
      </c>
    </row>
    <row r="5804">
      <c r="A5804" s="5">
        <v>492209.0</v>
      </c>
      <c r="B5804" s="4" t="s">
        <v>6390</v>
      </c>
      <c r="C5804" s="5">
        <v>2023.0</v>
      </c>
      <c r="D5804" s="5">
        <v>33.0</v>
      </c>
      <c r="E5804" s="5">
        <v>6.0</v>
      </c>
    </row>
    <row r="5805">
      <c r="A5805" s="5">
        <v>492263.0</v>
      </c>
      <c r="B5805" s="4" t="s">
        <v>6391</v>
      </c>
      <c r="C5805" s="5">
        <v>2023.0</v>
      </c>
      <c r="D5805" s="4"/>
      <c r="E5805" s="5">
        <v>0.0</v>
      </c>
    </row>
    <row r="5806">
      <c r="A5806" s="5">
        <v>492281.0</v>
      </c>
      <c r="B5806" s="4" t="s">
        <v>6392</v>
      </c>
      <c r="C5806" s="5">
        <v>2023.0</v>
      </c>
      <c r="D5806" s="5">
        <v>34.0</v>
      </c>
      <c r="E5806" s="5">
        <v>4.0</v>
      </c>
    </row>
    <row r="5807">
      <c r="A5807" s="5">
        <v>492306.0</v>
      </c>
      <c r="B5807" s="4" t="s">
        <v>6393</v>
      </c>
      <c r="C5807" s="5">
        <v>2023.0</v>
      </c>
      <c r="D5807" s="5">
        <v>195.0</v>
      </c>
      <c r="E5807" s="4"/>
    </row>
    <row r="5808">
      <c r="A5808" s="5">
        <v>492315.0</v>
      </c>
      <c r="B5808" s="4" t="s">
        <v>6394</v>
      </c>
      <c r="C5808" s="5">
        <v>2023.0</v>
      </c>
      <c r="D5808" s="5">
        <v>153.0</v>
      </c>
      <c r="E5808" s="4"/>
    </row>
    <row r="5809">
      <c r="A5809" s="5">
        <v>492324.0</v>
      </c>
      <c r="B5809" s="4" t="s">
        <v>6395</v>
      </c>
      <c r="C5809" s="5">
        <v>2023.0</v>
      </c>
      <c r="D5809" s="5">
        <v>127.0</v>
      </c>
      <c r="E5809" s="4"/>
    </row>
    <row r="5810">
      <c r="A5810" s="5">
        <v>492360.0</v>
      </c>
      <c r="B5810" s="4" t="s">
        <v>6396</v>
      </c>
      <c r="C5810" s="5">
        <v>2023.0</v>
      </c>
      <c r="D5810" s="5">
        <v>32.0</v>
      </c>
      <c r="E5810" s="5">
        <v>4.0</v>
      </c>
    </row>
    <row r="5811">
      <c r="A5811" s="5">
        <v>492421.0</v>
      </c>
      <c r="B5811" s="4" t="s">
        <v>6397</v>
      </c>
      <c r="C5811" s="5">
        <v>2023.0</v>
      </c>
      <c r="D5811" s="5">
        <v>15.0</v>
      </c>
      <c r="E5811" s="5">
        <v>2.0</v>
      </c>
    </row>
    <row r="5812">
      <c r="A5812" s="5">
        <v>492449.0</v>
      </c>
      <c r="B5812" s="4" t="s">
        <v>6398</v>
      </c>
      <c r="C5812" s="5">
        <v>2023.0</v>
      </c>
      <c r="D5812" s="5">
        <v>630.0</v>
      </c>
      <c r="E5812" s="5">
        <v>30.0</v>
      </c>
    </row>
    <row r="5813">
      <c r="A5813" s="5">
        <v>492476.0</v>
      </c>
      <c r="B5813" s="4" t="s">
        <v>6399</v>
      </c>
      <c r="C5813" s="5">
        <v>2023.0</v>
      </c>
      <c r="D5813" s="5">
        <v>281.0</v>
      </c>
      <c r="E5813" s="5">
        <v>4.0</v>
      </c>
    </row>
    <row r="5814">
      <c r="A5814" s="5">
        <v>492607.0</v>
      </c>
      <c r="B5814" s="4" t="s">
        <v>6400</v>
      </c>
      <c r="C5814" s="5">
        <v>2023.0</v>
      </c>
      <c r="D5814" s="5">
        <v>198.0</v>
      </c>
      <c r="E5814" s="5">
        <v>11.0</v>
      </c>
    </row>
    <row r="5815">
      <c r="A5815" s="5">
        <v>492643.0</v>
      </c>
      <c r="B5815" s="4" t="s">
        <v>6401</v>
      </c>
      <c r="C5815" s="5">
        <v>2023.0</v>
      </c>
      <c r="D5815" s="5">
        <v>105.0</v>
      </c>
      <c r="E5815" s="5">
        <v>8.0</v>
      </c>
    </row>
    <row r="5816">
      <c r="A5816" s="5">
        <v>492652.0</v>
      </c>
      <c r="B5816" s="4" t="s">
        <v>6402</v>
      </c>
      <c r="C5816" s="5">
        <v>2023.0</v>
      </c>
      <c r="D5816" s="5">
        <v>33.0</v>
      </c>
      <c r="E5816" s="5">
        <v>4.0</v>
      </c>
    </row>
    <row r="5817">
      <c r="A5817" s="5">
        <v>492661.0</v>
      </c>
      <c r="B5817" s="4" t="s">
        <v>6403</v>
      </c>
      <c r="C5817" s="5">
        <v>2023.0</v>
      </c>
      <c r="D5817" s="5">
        <v>272.0</v>
      </c>
      <c r="E5817" s="5">
        <v>16.0</v>
      </c>
    </row>
    <row r="5818">
      <c r="A5818" s="5">
        <v>492689.0</v>
      </c>
      <c r="B5818" s="4" t="s">
        <v>6404</v>
      </c>
      <c r="C5818" s="5">
        <v>2023.0</v>
      </c>
      <c r="D5818" s="5">
        <v>922.0</v>
      </c>
      <c r="E5818" s="5">
        <v>285.0</v>
      </c>
    </row>
    <row r="5819">
      <c r="A5819" s="5">
        <v>492704.0</v>
      </c>
      <c r="B5819" s="4" t="s">
        <v>6405</v>
      </c>
      <c r="C5819" s="5">
        <v>2023.0</v>
      </c>
      <c r="D5819" s="5">
        <v>237.0</v>
      </c>
      <c r="E5819" s="5">
        <v>60.0</v>
      </c>
    </row>
    <row r="5820">
      <c r="A5820" s="5">
        <v>492722.0</v>
      </c>
      <c r="B5820" s="4" t="s">
        <v>6406</v>
      </c>
      <c r="C5820" s="5">
        <v>2023.0</v>
      </c>
      <c r="D5820" s="5">
        <v>390.0</v>
      </c>
      <c r="E5820" s="5">
        <v>13.0</v>
      </c>
    </row>
    <row r="5821">
      <c r="A5821" s="5">
        <v>492731.0</v>
      </c>
      <c r="B5821" s="4" t="s">
        <v>5981</v>
      </c>
      <c r="C5821" s="5">
        <v>2023.0</v>
      </c>
      <c r="D5821" s="5">
        <v>153.0</v>
      </c>
      <c r="E5821" s="5">
        <v>11.0</v>
      </c>
    </row>
    <row r="5822">
      <c r="A5822" s="5">
        <v>492759.0</v>
      </c>
      <c r="B5822" s="4" t="s">
        <v>6407</v>
      </c>
      <c r="C5822" s="5">
        <v>2023.0</v>
      </c>
      <c r="D5822" s="5">
        <v>517.0</v>
      </c>
      <c r="E5822" s="5">
        <v>12.0</v>
      </c>
    </row>
    <row r="5823">
      <c r="A5823" s="5">
        <v>492801.0</v>
      </c>
      <c r="B5823" s="4" t="s">
        <v>6408</v>
      </c>
      <c r="C5823" s="5">
        <v>2023.0</v>
      </c>
      <c r="D5823" s="5">
        <v>716.0</v>
      </c>
      <c r="E5823" s="5">
        <v>33.0</v>
      </c>
    </row>
    <row r="5824">
      <c r="A5824" s="5">
        <v>492935.0</v>
      </c>
      <c r="B5824" s="4" t="s">
        <v>6409</v>
      </c>
      <c r="C5824" s="5">
        <v>2023.0</v>
      </c>
      <c r="D5824" s="5">
        <v>524.0</v>
      </c>
      <c r="E5824" s="5">
        <v>12.0</v>
      </c>
    </row>
    <row r="5825">
      <c r="A5825" s="5">
        <v>492953.0</v>
      </c>
      <c r="B5825" s="4" t="s">
        <v>6410</v>
      </c>
      <c r="C5825" s="5">
        <v>2023.0</v>
      </c>
      <c r="D5825" s="5">
        <v>82.0</v>
      </c>
      <c r="E5825" s="5">
        <v>4.0</v>
      </c>
    </row>
    <row r="5826">
      <c r="A5826" s="5">
        <v>492962.0</v>
      </c>
      <c r="B5826" s="4" t="s">
        <v>6411</v>
      </c>
      <c r="C5826" s="5">
        <v>2023.0</v>
      </c>
      <c r="D5826" s="5">
        <v>2535.0</v>
      </c>
      <c r="E5826" s="5">
        <v>0.0</v>
      </c>
    </row>
    <row r="5827">
      <c r="A5827" s="5">
        <v>493071.0</v>
      </c>
      <c r="B5827" s="4" t="s">
        <v>4855</v>
      </c>
      <c r="C5827" s="5">
        <v>2023.0</v>
      </c>
      <c r="D5827" s="5">
        <v>283.0</v>
      </c>
      <c r="E5827" s="5">
        <v>9.0</v>
      </c>
    </row>
    <row r="5828">
      <c r="A5828" s="5">
        <v>493080.0</v>
      </c>
      <c r="B5828" s="4" t="s">
        <v>5563</v>
      </c>
      <c r="C5828" s="5">
        <v>2023.0</v>
      </c>
      <c r="D5828" s="5">
        <v>452.0</v>
      </c>
      <c r="E5828" s="5">
        <v>22.0</v>
      </c>
    </row>
    <row r="5829">
      <c r="A5829" s="5">
        <v>493132.0</v>
      </c>
      <c r="B5829" s="4" t="s">
        <v>6412</v>
      </c>
      <c r="C5829" s="5">
        <v>2023.0</v>
      </c>
      <c r="D5829" s="5">
        <v>1200.0</v>
      </c>
      <c r="E5829" s="5">
        <v>23.0</v>
      </c>
    </row>
    <row r="5830">
      <c r="A5830" s="5">
        <v>493150.0</v>
      </c>
      <c r="B5830" s="4" t="s">
        <v>6124</v>
      </c>
      <c r="C5830" s="5">
        <v>2023.0</v>
      </c>
      <c r="D5830" s="5">
        <v>177.0</v>
      </c>
      <c r="E5830" s="5">
        <v>16.0</v>
      </c>
    </row>
    <row r="5831">
      <c r="A5831" s="5">
        <v>493363.0</v>
      </c>
      <c r="B5831" s="4" t="s">
        <v>6413</v>
      </c>
      <c r="C5831" s="5">
        <v>2023.0</v>
      </c>
      <c r="D5831" s="4"/>
      <c r="E5831" s="4"/>
    </row>
    <row r="5832">
      <c r="A5832" s="5">
        <v>493372.0</v>
      </c>
      <c r="B5832" s="4" t="s">
        <v>6414</v>
      </c>
      <c r="C5832" s="5">
        <v>2023.0</v>
      </c>
      <c r="D5832" s="4"/>
      <c r="E5832" s="5">
        <v>1.0</v>
      </c>
    </row>
    <row r="5833">
      <c r="A5833" s="5">
        <v>493451.0</v>
      </c>
      <c r="B5833" s="4" t="s">
        <v>6415</v>
      </c>
      <c r="C5833" s="5">
        <v>2023.0</v>
      </c>
      <c r="D5833" s="5">
        <v>79.0</v>
      </c>
      <c r="E5833" s="5">
        <v>9.0</v>
      </c>
    </row>
    <row r="5834">
      <c r="A5834" s="5">
        <v>493479.0</v>
      </c>
      <c r="B5834" s="4" t="s">
        <v>6416</v>
      </c>
      <c r="C5834" s="5">
        <v>2023.0</v>
      </c>
      <c r="D5834" s="5">
        <v>10.0</v>
      </c>
      <c r="E5834" s="5">
        <v>3.0</v>
      </c>
    </row>
    <row r="5835">
      <c r="A5835" s="5">
        <v>493488.0</v>
      </c>
      <c r="B5835" s="4" t="s">
        <v>6417</v>
      </c>
      <c r="C5835" s="5">
        <v>2023.0</v>
      </c>
      <c r="D5835" s="5">
        <v>106.0</v>
      </c>
      <c r="E5835" s="5">
        <v>7.0</v>
      </c>
    </row>
    <row r="5836">
      <c r="A5836" s="5">
        <v>493512.0</v>
      </c>
      <c r="B5836" s="4" t="s">
        <v>6418</v>
      </c>
      <c r="C5836" s="5">
        <v>2023.0</v>
      </c>
      <c r="D5836" s="5">
        <v>111.0</v>
      </c>
      <c r="E5836" s="5">
        <v>5.0</v>
      </c>
    </row>
    <row r="5837">
      <c r="A5837" s="5">
        <v>493521.0</v>
      </c>
      <c r="B5837" s="4" t="s">
        <v>6419</v>
      </c>
      <c r="C5837" s="5">
        <v>2023.0</v>
      </c>
      <c r="D5837" s="5">
        <v>63.0</v>
      </c>
      <c r="E5837" s="5">
        <v>5.0</v>
      </c>
    </row>
    <row r="5838">
      <c r="A5838" s="5">
        <v>493530.0</v>
      </c>
      <c r="B5838" s="4" t="s">
        <v>6420</v>
      </c>
      <c r="C5838" s="5">
        <v>2023.0</v>
      </c>
      <c r="D5838" s="5">
        <v>32.0</v>
      </c>
      <c r="E5838" s="5">
        <v>7.0</v>
      </c>
    </row>
    <row r="5839">
      <c r="A5839" s="5">
        <v>493549.0</v>
      </c>
      <c r="B5839" s="4" t="s">
        <v>6421</v>
      </c>
      <c r="C5839" s="5">
        <v>2023.0</v>
      </c>
      <c r="D5839" s="5">
        <v>117.0</v>
      </c>
      <c r="E5839" s="5">
        <v>8.0</v>
      </c>
    </row>
    <row r="5840">
      <c r="A5840" s="5">
        <v>493558.0</v>
      </c>
      <c r="B5840" s="4" t="s">
        <v>6422</v>
      </c>
      <c r="C5840" s="5">
        <v>2023.0</v>
      </c>
      <c r="D5840" s="5">
        <v>22.0</v>
      </c>
      <c r="E5840" s="5">
        <v>1.0</v>
      </c>
    </row>
    <row r="5841">
      <c r="A5841" s="5">
        <v>493567.0</v>
      </c>
      <c r="B5841" s="4" t="s">
        <v>6423</v>
      </c>
      <c r="C5841" s="5">
        <v>2023.0</v>
      </c>
      <c r="D5841" s="5">
        <v>90.0</v>
      </c>
      <c r="E5841" s="5">
        <v>5.0</v>
      </c>
    </row>
    <row r="5842">
      <c r="A5842" s="5">
        <v>493576.0</v>
      </c>
      <c r="B5842" s="4" t="s">
        <v>6424</v>
      </c>
      <c r="C5842" s="5">
        <v>2023.0</v>
      </c>
      <c r="D5842" s="5">
        <v>16.0</v>
      </c>
      <c r="E5842" s="5">
        <v>1.0</v>
      </c>
    </row>
    <row r="5843">
      <c r="A5843" s="5">
        <v>493585.0</v>
      </c>
      <c r="B5843" s="4" t="s">
        <v>6425</v>
      </c>
      <c r="C5843" s="5">
        <v>2023.0</v>
      </c>
      <c r="D5843" s="5">
        <v>57.0</v>
      </c>
      <c r="E5843" s="5">
        <v>4.0</v>
      </c>
    </row>
    <row r="5844">
      <c r="A5844" s="5">
        <v>493594.0</v>
      </c>
      <c r="B5844" s="4" t="s">
        <v>6426</v>
      </c>
      <c r="C5844" s="5">
        <v>2023.0</v>
      </c>
      <c r="D5844" s="5">
        <v>57.0</v>
      </c>
      <c r="E5844" s="5">
        <v>2.0</v>
      </c>
    </row>
    <row r="5845">
      <c r="A5845" s="5">
        <v>493600.0</v>
      </c>
      <c r="B5845" s="4" t="s">
        <v>6427</v>
      </c>
      <c r="C5845" s="5">
        <v>2023.0</v>
      </c>
      <c r="D5845" s="5">
        <v>169.0</v>
      </c>
      <c r="E5845" s="5">
        <v>18.0</v>
      </c>
    </row>
    <row r="5846">
      <c r="A5846" s="5">
        <v>493619.0</v>
      </c>
      <c r="B5846" s="4" t="s">
        <v>6428</v>
      </c>
      <c r="C5846" s="5">
        <v>2023.0</v>
      </c>
      <c r="D5846" s="5">
        <v>16.0</v>
      </c>
      <c r="E5846" s="5">
        <v>1.0</v>
      </c>
    </row>
    <row r="5847">
      <c r="A5847" s="5">
        <v>493628.0</v>
      </c>
      <c r="B5847" s="4" t="s">
        <v>6429</v>
      </c>
      <c r="C5847" s="5">
        <v>2023.0</v>
      </c>
      <c r="D5847" s="5">
        <v>100.0</v>
      </c>
      <c r="E5847" s="5">
        <v>6.0</v>
      </c>
    </row>
    <row r="5848">
      <c r="A5848" s="5">
        <v>493637.0</v>
      </c>
      <c r="B5848" s="4" t="s">
        <v>6430</v>
      </c>
      <c r="C5848" s="5">
        <v>2023.0</v>
      </c>
      <c r="D5848" s="5">
        <v>19.0</v>
      </c>
      <c r="E5848" s="5">
        <v>3.0</v>
      </c>
    </row>
    <row r="5849">
      <c r="A5849" s="5">
        <v>493646.0</v>
      </c>
      <c r="B5849" s="4" t="s">
        <v>6431</v>
      </c>
      <c r="C5849" s="5">
        <v>2023.0</v>
      </c>
      <c r="D5849" s="5">
        <v>243.0</v>
      </c>
      <c r="E5849" s="5">
        <v>23.0</v>
      </c>
    </row>
    <row r="5850">
      <c r="A5850" s="5">
        <v>493655.0</v>
      </c>
      <c r="B5850" s="4" t="s">
        <v>6432</v>
      </c>
      <c r="C5850" s="5">
        <v>2023.0</v>
      </c>
      <c r="D5850" s="5">
        <v>16.0</v>
      </c>
      <c r="E5850" s="5">
        <v>1.0</v>
      </c>
    </row>
    <row r="5851">
      <c r="A5851" s="5">
        <v>493664.0</v>
      </c>
      <c r="B5851" s="4" t="s">
        <v>6433</v>
      </c>
      <c r="C5851" s="5">
        <v>2023.0</v>
      </c>
      <c r="D5851" s="5">
        <v>65.0</v>
      </c>
      <c r="E5851" s="5">
        <v>3.0</v>
      </c>
    </row>
    <row r="5852">
      <c r="A5852" s="5">
        <v>493673.0</v>
      </c>
      <c r="B5852" s="4" t="s">
        <v>6434</v>
      </c>
      <c r="C5852" s="5">
        <v>2023.0</v>
      </c>
      <c r="D5852" s="5">
        <v>166.0</v>
      </c>
      <c r="E5852" s="5">
        <v>1.0</v>
      </c>
    </row>
    <row r="5853">
      <c r="A5853" s="5">
        <v>493682.0</v>
      </c>
      <c r="B5853" s="4" t="s">
        <v>6435</v>
      </c>
      <c r="C5853" s="5">
        <v>2023.0</v>
      </c>
      <c r="D5853" s="5">
        <v>94.0</v>
      </c>
      <c r="E5853" s="5">
        <v>3.0</v>
      </c>
    </row>
    <row r="5854">
      <c r="A5854" s="5">
        <v>493691.0</v>
      </c>
      <c r="B5854" s="4" t="s">
        <v>6436</v>
      </c>
      <c r="C5854" s="5">
        <v>2023.0</v>
      </c>
      <c r="D5854" s="5">
        <v>40.0</v>
      </c>
      <c r="E5854" s="5">
        <v>2.0</v>
      </c>
    </row>
    <row r="5855">
      <c r="A5855" s="5">
        <v>493707.0</v>
      </c>
      <c r="B5855" s="4" t="s">
        <v>6437</v>
      </c>
      <c r="C5855" s="5">
        <v>2023.0</v>
      </c>
      <c r="D5855" s="5">
        <v>79.0</v>
      </c>
      <c r="E5855" s="5">
        <v>5.0</v>
      </c>
    </row>
    <row r="5856">
      <c r="A5856" s="5">
        <v>493716.0</v>
      </c>
      <c r="B5856" s="4" t="s">
        <v>6438</v>
      </c>
      <c r="C5856" s="5">
        <v>2023.0</v>
      </c>
      <c r="D5856" s="5">
        <v>69.0</v>
      </c>
      <c r="E5856" s="5">
        <v>6.0</v>
      </c>
    </row>
    <row r="5857">
      <c r="A5857" s="5">
        <v>493743.0</v>
      </c>
      <c r="B5857" s="4" t="s">
        <v>6439</v>
      </c>
      <c r="C5857" s="5">
        <v>2023.0</v>
      </c>
      <c r="D5857" s="5">
        <v>225.0</v>
      </c>
      <c r="E5857" s="5">
        <v>4.0</v>
      </c>
    </row>
    <row r="5858">
      <c r="A5858" s="5">
        <v>493752.0</v>
      </c>
      <c r="B5858" s="4" t="s">
        <v>6440</v>
      </c>
      <c r="C5858" s="5">
        <v>2023.0</v>
      </c>
      <c r="D5858" s="5">
        <v>4.0</v>
      </c>
      <c r="E5858" s="5">
        <v>1.0</v>
      </c>
    </row>
    <row r="5859">
      <c r="A5859" s="5">
        <v>493761.0</v>
      </c>
      <c r="B5859" s="4" t="s">
        <v>6441</v>
      </c>
      <c r="C5859" s="5">
        <v>2023.0</v>
      </c>
      <c r="D5859" s="5">
        <v>139.0</v>
      </c>
      <c r="E5859" s="5">
        <v>10.0</v>
      </c>
    </row>
    <row r="5860">
      <c r="A5860" s="5">
        <v>493770.0</v>
      </c>
      <c r="B5860" s="4" t="s">
        <v>6442</v>
      </c>
      <c r="C5860" s="5">
        <v>2023.0</v>
      </c>
      <c r="D5860" s="5">
        <v>24.0</v>
      </c>
      <c r="E5860" s="5">
        <v>6.0</v>
      </c>
    </row>
    <row r="5861">
      <c r="A5861" s="5">
        <v>493798.0</v>
      </c>
      <c r="B5861" s="4" t="s">
        <v>6443</v>
      </c>
      <c r="C5861" s="5">
        <v>2023.0</v>
      </c>
      <c r="D5861" s="5">
        <v>120.0</v>
      </c>
      <c r="E5861" s="5">
        <v>9.0</v>
      </c>
    </row>
    <row r="5862">
      <c r="A5862" s="5">
        <v>493804.0</v>
      </c>
      <c r="B5862" s="4" t="s">
        <v>6444</v>
      </c>
      <c r="C5862" s="5">
        <v>2023.0</v>
      </c>
      <c r="D5862" s="5">
        <v>103.0</v>
      </c>
      <c r="E5862" s="5">
        <v>7.0</v>
      </c>
    </row>
    <row r="5863">
      <c r="A5863" s="5">
        <v>493813.0</v>
      </c>
      <c r="B5863" s="4" t="s">
        <v>6445</v>
      </c>
      <c r="C5863" s="5">
        <v>2023.0</v>
      </c>
      <c r="D5863" s="5">
        <v>186.0</v>
      </c>
      <c r="E5863" s="5">
        <v>10.0</v>
      </c>
    </row>
    <row r="5864">
      <c r="A5864" s="5">
        <v>493822.0</v>
      </c>
      <c r="B5864" s="4" t="s">
        <v>130</v>
      </c>
      <c r="C5864" s="5">
        <v>2023.0</v>
      </c>
      <c r="D5864" s="5">
        <v>401.0</v>
      </c>
      <c r="E5864" s="5">
        <v>41.0</v>
      </c>
    </row>
    <row r="5865">
      <c r="A5865" s="5">
        <v>493831.0</v>
      </c>
      <c r="B5865" s="4" t="s">
        <v>6446</v>
      </c>
      <c r="C5865" s="5">
        <v>2023.0</v>
      </c>
      <c r="D5865" s="5">
        <v>32.0</v>
      </c>
      <c r="E5865" s="5">
        <v>2.0</v>
      </c>
    </row>
    <row r="5866">
      <c r="A5866" s="5">
        <v>493868.0</v>
      </c>
      <c r="B5866" s="4" t="s">
        <v>6447</v>
      </c>
      <c r="C5866" s="5">
        <v>2023.0</v>
      </c>
      <c r="D5866" s="5">
        <v>52.0</v>
      </c>
      <c r="E5866" s="5">
        <v>3.0</v>
      </c>
    </row>
    <row r="5867">
      <c r="A5867" s="5">
        <v>493895.0</v>
      </c>
      <c r="B5867" s="4" t="s">
        <v>6448</v>
      </c>
      <c r="C5867" s="5">
        <v>2023.0</v>
      </c>
      <c r="D5867" s="5">
        <v>1771.0</v>
      </c>
      <c r="E5867" s="5">
        <v>53.0</v>
      </c>
    </row>
    <row r="5868">
      <c r="A5868" s="5">
        <v>493910.0</v>
      </c>
      <c r="B5868" s="4" t="s">
        <v>6449</v>
      </c>
      <c r="C5868" s="5">
        <v>2023.0</v>
      </c>
      <c r="D5868" s="5">
        <v>39.0</v>
      </c>
      <c r="E5868" s="5">
        <v>1.0</v>
      </c>
    </row>
    <row r="5869">
      <c r="A5869" s="5">
        <v>493947.0</v>
      </c>
      <c r="B5869" s="4" t="s">
        <v>6450</v>
      </c>
      <c r="C5869" s="5">
        <v>2023.0</v>
      </c>
      <c r="D5869" s="5">
        <v>626.0</v>
      </c>
      <c r="E5869" s="5">
        <v>39.0</v>
      </c>
    </row>
    <row r="5870">
      <c r="A5870" s="5">
        <v>493956.0</v>
      </c>
      <c r="B5870" s="4" t="s">
        <v>6451</v>
      </c>
      <c r="C5870" s="5">
        <v>2023.0</v>
      </c>
      <c r="D5870" s="5">
        <v>45.0</v>
      </c>
      <c r="E5870" s="5">
        <v>6.0</v>
      </c>
    </row>
    <row r="5871">
      <c r="A5871" s="5">
        <v>493974.0</v>
      </c>
      <c r="B5871" s="4" t="s">
        <v>6452</v>
      </c>
      <c r="C5871" s="5">
        <v>2023.0</v>
      </c>
      <c r="D5871" s="5">
        <v>84.0</v>
      </c>
      <c r="E5871" s="5">
        <v>6.0</v>
      </c>
    </row>
    <row r="5872">
      <c r="A5872" s="5">
        <v>493992.0</v>
      </c>
      <c r="B5872" s="4" t="s">
        <v>6453</v>
      </c>
      <c r="C5872" s="5">
        <v>2023.0</v>
      </c>
      <c r="D5872" s="5">
        <v>205.0</v>
      </c>
      <c r="E5872" s="5">
        <v>7.0</v>
      </c>
    </row>
    <row r="5873">
      <c r="A5873" s="5">
        <v>494001.0</v>
      </c>
      <c r="B5873" s="4" t="s">
        <v>5359</v>
      </c>
      <c r="C5873" s="5">
        <v>2023.0</v>
      </c>
      <c r="D5873" s="5">
        <v>85.0</v>
      </c>
      <c r="E5873" s="5">
        <v>3.0</v>
      </c>
    </row>
    <row r="5874">
      <c r="A5874" s="5">
        <v>494010.0</v>
      </c>
      <c r="B5874" s="4" t="s">
        <v>6454</v>
      </c>
      <c r="C5874" s="5">
        <v>2023.0</v>
      </c>
      <c r="D5874" s="5">
        <v>119.0</v>
      </c>
      <c r="E5874" s="5">
        <v>17.0</v>
      </c>
    </row>
    <row r="5875">
      <c r="A5875" s="5">
        <v>494029.0</v>
      </c>
      <c r="B5875" s="4" t="s">
        <v>6455</v>
      </c>
      <c r="C5875" s="5">
        <v>2023.0</v>
      </c>
      <c r="D5875" s="5">
        <v>24.0</v>
      </c>
      <c r="E5875" s="5">
        <v>1.0</v>
      </c>
    </row>
    <row r="5876">
      <c r="A5876" s="5">
        <v>494162.0</v>
      </c>
      <c r="B5876" s="4" t="s">
        <v>6456</v>
      </c>
      <c r="C5876" s="5">
        <v>2023.0</v>
      </c>
      <c r="D5876" s="5">
        <v>383.0</v>
      </c>
      <c r="E5876" s="5">
        <v>23.0</v>
      </c>
    </row>
    <row r="5877">
      <c r="A5877" s="5">
        <v>494232.0</v>
      </c>
      <c r="B5877" s="4" t="s">
        <v>6457</v>
      </c>
      <c r="C5877" s="5">
        <v>2023.0</v>
      </c>
      <c r="D5877" s="5">
        <v>117.0</v>
      </c>
      <c r="E5877" s="5">
        <v>6.0</v>
      </c>
    </row>
    <row r="5878">
      <c r="A5878" s="5">
        <v>494250.0</v>
      </c>
      <c r="B5878" s="4" t="s">
        <v>6458</v>
      </c>
      <c r="C5878" s="5">
        <v>2023.0</v>
      </c>
      <c r="D5878" s="5">
        <v>787.0</v>
      </c>
      <c r="E5878" s="5">
        <v>34.0</v>
      </c>
    </row>
    <row r="5879">
      <c r="A5879" s="5">
        <v>494278.0</v>
      </c>
      <c r="B5879" s="4" t="s">
        <v>6459</v>
      </c>
      <c r="C5879" s="5">
        <v>2023.0</v>
      </c>
      <c r="D5879" s="5">
        <v>269.0</v>
      </c>
      <c r="E5879" s="5">
        <v>8.0</v>
      </c>
    </row>
    <row r="5880">
      <c r="A5880" s="5">
        <v>494287.0</v>
      </c>
      <c r="B5880" s="4" t="s">
        <v>6460</v>
      </c>
      <c r="C5880" s="5">
        <v>2023.0</v>
      </c>
      <c r="D5880" s="5">
        <v>449.0</v>
      </c>
      <c r="E5880" s="5">
        <v>17.0</v>
      </c>
    </row>
    <row r="5881">
      <c r="A5881" s="5">
        <v>494357.0</v>
      </c>
      <c r="B5881" s="4" t="s">
        <v>6461</v>
      </c>
      <c r="C5881" s="5">
        <v>2023.0</v>
      </c>
      <c r="D5881" s="5">
        <v>1086.0</v>
      </c>
      <c r="E5881" s="5">
        <v>25.0</v>
      </c>
    </row>
    <row r="5882">
      <c r="A5882" s="5">
        <v>494436.0</v>
      </c>
      <c r="B5882" s="4" t="s">
        <v>6462</v>
      </c>
      <c r="C5882" s="5">
        <v>2023.0</v>
      </c>
      <c r="D5882" s="5">
        <v>301.0</v>
      </c>
      <c r="E5882" s="5">
        <v>18.0</v>
      </c>
    </row>
    <row r="5883">
      <c r="A5883" s="5">
        <v>494463.0</v>
      </c>
      <c r="B5883" s="4" t="s">
        <v>6463</v>
      </c>
      <c r="C5883" s="5">
        <v>2023.0</v>
      </c>
      <c r="D5883" s="5">
        <v>285.0</v>
      </c>
      <c r="E5883" s="5">
        <v>6.0</v>
      </c>
    </row>
    <row r="5884">
      <c r="A5884" s="5">
        <v>494472.0</v>
      </c>
      <c r="B5884" s="4" t="s">
        <v>6464</v>
      </c>
      <c r="C5884" s="5">
        <v>2023.0</v>
      </c>
      <c r="D5884" s="5">
        <v>14.0</v>
      </c>
      <c r="E5884" s="5">
        <v>2.0</v>
      </c>
    </row>
    <row r="5885">
      <c r="A5885" s="5">
        <v>494524.0</v>
      </c>
      <c r="B5885" s="4" t="s">
        <v>6465</v>
      </c>
      <c r="C5885" s="5">
        <v>2023.0</v>
      </c>
      <c r="D5885" s="5">
        <v>131.0</v>
      </c>
      <c r="E5885" s="5">
        <v>6.0</v>
      </c>
    </row>
    <row r="5886">
      <c r="A5886" s="5">
        <v>494542.0</v>
      </c>
      <c r="B5886" s="4" t="s">
        <v>6466</v>
      </c>
      <c r="C5886" s="5">
        <v>2023.0</v>
      </c>
      <c r="D5886" s="5">
        <v>58.0</v>
      </c>
      <c r="E5886" s="4"/>
    </row>
    <row r="5887">
      <c r="A5887" s="5">
        <v>494551.0</v>
      </c>
      <c r="B5887" s="4" t="s">
        <v>6467</v>
      </c>
      <c r="C5887" s="5">
        <v>2023.0</v>
      </c>
      <c r="D5887" s="5">
        <v>23.0</v>
      </c>
      <c r="E5887" s="5">
        <v>4.0</v>
      </c>
    </row>
    <row r="5888">
      <c r="A5888" s="5">
        <v>494588.0</v>
      </c>
      <c r="B5888" s="4" t="s">
        <v>6468</v>
      </c>
      <c r="C5888" s="5">
        <v>2023.0</v>
      </c>
      <c r="D5888" s="5">
        <v>341.0</v>
      </c>
      <c r="E5888" s="5">
        <v>17.0</v>
      </c>
    </row>
    <row r="5889">
      <c r="A5889" s="5">
        <v>494597.0</v>
      </c>
      <c r="B5889" s="4" t="s">
        <v>6469</v>
      </c>
      <c r="C5889" s="5">
        <v>2023.0</v>
      </c>
      <c r="D5889" s="5">
        <v>102.0</v>
      </c>
      <c r="E5889" s="5">
        <v>5.0</v>
      </c>
    </row>
    <row r="5890">
      <c r="A5890" s="5">
        <v>494603.0</v>
      </c>
      <c r="B5890" s="4" t="s">
        <v>6470</v>
      </c>
      <c r="C5890" s="5">
        <v>2023.0</v>
      </c>
      <c r="D5890" s="5">
        <v>2782.0</v>
      </c>
      <c r="E5890" s="5">
        <v>45.0</v>
      </c>
    </row>
    <row r="5891">
      <c r="A5891" s="5">
        <v>494621.0</v>
      </c>
      <c r="B5891" s="4" t="s">
        <v>6471</v>
      </c>
      <c r="C5891" s="5">
        <v>2023.0</v>
      </c>
      <c r="D5891" s="5">
        <v>161.0</v>
      </c>
      <c r="E5891" s="5">
        <v>9.0</v>
      </c>
    </row>
    <row r="5892">
      <c r="A5892" s="5">
        <v>494630.0</v>
      </c>
      <c r="B5892" s="4" t="s">
        <v>6472</v>
      </c>
      <c r="C5892" s="5">
        <v>2023.0</v>
      </c>
      <c r="D5892" s="5">
        <v>43.0</v>
      </c>
      <c r="E5892" s="5">
        <v>3.0</v>
      </c>
    </row>
    <row r="5893">
      <c r="A5893" s="5">
        <v>494649.0</v>
      </c>
      <c r="B5893" s="4" t="s">
        <v>6473</v>
      </c>
      <c r="C5893" s="5">
        <v>2023.0</v>
      </c>
      <c r="D5893" s="5">
        <v>58.0</v>
      </c>
      <c r="E5893" s="5">
        <v>3.0</v>
      </c>
    </row>
    <row r="5894">
      <c r="A5894" s="5">
        <v>494658.0</v>
      </c>
      <c r="B5894" s="4" t="s">
        <v>6474</v>
      </c>
      <c r="C5894" s="5">
        <v>2023.0</v>
      </c>
      <c r="D5894" s="5">
        <v>49.0</v>
      </c>
      <c r="E5894" s="5">
        <v>3.0</v>
      </c>
    </row>
    <row r="5895">
      <c r="A5895" s="5">
        <v>494685.0</v>
      </c>
      <c r="B5895" s="4" t="s">
        <v>6475</v>
      </c>
      <c r="C5895" s="5">
        <v>2023.0</v>
      </c>
      <c r="D5895" s="5">
        <v>514.0</v>
      </c>
      <c r="E5895" s="5">
        <v>20.0</v>
      </c>
    </row>
    <row r="5896">
      <c r="A5896" s="5">
        <v>494694.0</v>
      </c>
      <c r="B5896" s="4" t="s">
        <v>6476</v>
      </c>
      <c r="C5896" s="5">
        <v>2023.0</v>
      </c>
      <c r="D5896" s="5">
        <v>83.0</v>
      </c>
      <c r="E5896" s="5">
        <v>2.0</v>
      </c>
    </row>
    <row r="5897">
      <c r="A5897" s="5">
        <v>494700.0</v>
      </c>
      <c r="B5897" s="4" t="s">
        <v>6477</v>
      </c>
      <c r="C5897" s="5">
        <v>2023.0</v>
      </c>
      <c r="D5897" s="5">
        <v>35.0</v>
      </c>
      <c r="E5897" s="5">
        <v>3.0</v>
      </c>
    </row>
    <row r="5898">
      <c r="A5898" s="5">
        <v>494719.0</v>
      </c>
      <c r="B5898" s="4" t="s">
        <v>6478</v>
      </c>
      <c r="C5898" s="5">
        <v>2023.0</v>
      </c>
      <c r="D5898" s="5">
        <v>107.0</v>
      </c>
      <c r="E5898" s="5">
        <v>5.0</v>
      </c>
    </row>
    <row r="5899">
      <c r="A5899" s="5">
        <v>494728.0</v>
      </c>
      <c r="B5899" s="4" t="s">
        <v>6479</v>
      </c>
      <c r="C5899" s="5">
        <v>2023.0</v>
      </c>
      <c r="D5899" s="5">
        <v>49.0</v>
      </c>
      <c r="E5899" s="5">
        <v>3.0</v>
      </c>
    </row>
    <row r="5900">
      <c r="A5900" s="5">
        <v>494737.0</v>
      </c>
      <c r="B5900" s="4" t="s">
        <v>6480</v>
      </c>
      <c r="C5900" s="5">
        <v>2023.0</v>
      </c>
      <c r="D5900" s="5">
        <v>205.0</v>
      </c>
      <c r="E5900" s="5">
        <v>11.0</v>
      </c>
    </row>
    <row r="5901">
      <c r="A5901" s="5">
        <v>494746.0</v>
      </c>
      <c r="B5901" s="4" t="s">
        <v>6481</v>
      </c>
      <c r="C5901" s="5">
        <v>2023.0</v>
      </c>
      <c r="D5901" s="5">
        <v>551.0</v>
      </c>
      <c r="E5901" s="5">
        <v>25.0</v>
      </c>
    </row>
    <row r="5902">
      <c r="A5902" s="5">
        <v>494755.0</v>
      </c>
      <c r="B5902" s="4" t="s">
        <v>4422</v>
      </c>
      <c r="C5902" s="5">
        <v>2023.0</v>
      </c>
      <c r="D5902" s="5">
        <v>57.0</v>
      </c>
      <c r="E5902" s="5">
        <v>4.0</v>
      </c>
    </row>
    <row r="5903">
      <c r="A5903" s="5">
        <v>494764.0</v>
      </c>
      <c r="B5903" s="4" t="s">
        <v>6482</v>
      </c>
      <c r="C5903" s="5">
        <v>2023.0</v>
      </c>
      <c r="D5903" s="5">
        <v>212.0</v>
      </c>
      <c r="E5903" s="5">
        <v>12.0</v>
      </c>
    </row>
    <row r="5904">
      <c r="A5904" s="5">
        <v>494807.0</v>
      </c>
      <c r="B5904" s="4" t="s">
        <v>6483</v>
      </c>
      <c r="C5904" s="5">
        <v>2023.0</v>
      </c>
      <c r="D5904" s="5">
        <v>693.0</v>
      </c>
      <c r="E5904" s="5">
        <v>13.0</v>
      </c>
    </row>
    <row r="5905">
      <c r="A5905" s="5">
        <v>494843.0</v>
      </c>
      <c r="B5905" s="4" t="s">
        <v>6484</v>
      </c>
      <c r="C5905" s="5">
        <v>2023.0</v>
      </c>
      <c r="D5905" s="5">
        <v>576.0</v>
      </c>
      <c r="E5905" s="5">
        <v>26.0</v>
      </c>
    </row>
    <row r="5906">
      <c r="A5906" s="5">
        <v>494852.0</v>
      </c>
      <c r="B5906" s="4" t="s">
        <v>6485</v>
      </c>
      <c r="C5906" s="5">
        <v>2023.0</v>
      </c>
      <c r="D5906" s="5">
        <v>733.0</v>
      </c>
      <c r="E5906" s="5">
        <v>26.0</v>
      </c>
    </row>
    <row r="5907">
      <c r="A5907" s="5">
        <v>494898.0</v>
      </c>
      <c r="B5907" s="4" t="s">
        <v>6486</v>
      </c>
      <c r="C5907" s="5">
        <v>2023.0</v>
      </c>
      <c r="D5907" s="5">
        <v>67.0</v>
      </c>
      <c r="E5907" s="5">
        <v>6.0</v>
      </c>
    </row>
    <row r="5908">
      <c r="A5908" s="5">
        <v>494904.0</v>
      </c>
      <c r="B5908" s="4" t="s">
        <v>6487</v>
      </c>
      <c r="C5908" s="5">
        <v>2023.0</v>
      </c>
      <c r="D5908" s="5">
        <v>314.0</v>
      </c>
      <c r="E5908" s="5">
        <v>7.0</v>
      </c>
    </row>
    <row r="5909">
      <c r="A5909" s="5">
        <v>494959.0</v>
      </c>
      <c r="B5909" s="4" t="s">
        <v>6488</v>
      </c>
      <c r="C5909" s="5">
        <v>2023.0</v>
      </c>
      <c r="D5909" s="5">
        <v>100.0</v>
      </c>
      <c r="E5909" s="5">
        <v>11.0</v>
      </c>
    </row>
    <row r="5910">
      <c r="A5910" s="5">
        <v>494986.0</v>
      </c>
      <c r="B5910" s="4" t="s">
        <v>6489</v>
      </c>
      <c r="C5910" s="5">
        <v>2023.0</v>
      </c>
      <c r="D5910" s="5">
        <v>30.0</v>
      </c>
      <c r="E5910" s="5">
        <v>7.0</v>
      </c>
    </row>
    <row r="5911">
      <c r="A5911" s="5">
        <v>494995.0</v>
      </c>
      <c r="B5911" s="4" t="s">
        <v>6490</v>
      </c>
      <c r="C5911" s="5">
        <v>2023.0</v>
      </c>
      <c r="D5911" s="5">
        <v>51.0</v>
      </c>
      <c r="E5911" s="5">
        <v>3.0</v>
      </c>
    </row>
    <row r="5912">
      <c r="A5912" s="5">
        <v>495013.0</v>
      </c>
      <c r="B5912" s="4" t="s">
        <v>6491</v>
      </c>
      <c r="C5912" s="5">
        <v>2023.0</v>
      </c>
      <c r="D5912" s="5">
        <v>220.0</v>
      </c>
      <c r="E5912" s="5">
        <v>9.0</v>
      </c>
    </row>
    <row r="5913">
      <c r="A5913" s="5">
        <v>495031.0</v>
      </c>
      <c r="B5913" s="4" t="s">
        <v>6492</v>
      </c>
      <c r="C5913" s="5">
        <v>2023.0</v>
      </c>
      <c r="D5913" s="5">
        <v>22.0</v>
      </c>
      <c r="E5913" s="5">
        <v>5.0</v>
      </c>
    </row>
    <row r="5914">
      <c r="A5914" s="5">
        <v>495040.0</v>
      </c>
      <c r="B5914" s="4" t="s">
        <v>6493</v>
      </c>
      <c r="C5914" s="5">
        <v>2023.0</v>
      </c>
      <c r="D5914" s="5">
        <v>68.0</v>
      </c>
      <c r="E5914" s="5">
        <v>4.0</v>
      </c>
    </row>
    <row r="5915">
      <c r="A5915" s="5">
        <v>495059.0</v>
      </c>
      <c r="B5915" s="4" t="s">
        <v>6494</v>
      </c>
      <c r="C5915" s="5">
        <v>2023.0</v>
      </c>
      <c r="D5915" s="5">
        <v>52.0</v>
      </c>
      <c r="E5915" s="5">
        <v>7.0</v>
      </c>
    </row>
    <row r="5916">
      <c r="A5916" s="5">
        <v>495077.0</v>
      </c>
      <c r="B5916" s="4" t="s">
        <v>6495</v>
      </c>
      <c r="C5916" s="5">
        <v>2023.0</v>
      </c>
      <c r="D5916" s="5">
        <v>108.0</v>
      </c>
      <c r="E5916" s="5">
        <v>4.0</v>
      </c>
    </row>
    <row r="5917">
      <c r="A5917" s="5">
        <v>495101.0</v>
      </c>
      <c r="B5917" s="4" t="s">
        <v>6496</v>
      </c>
      <c r="C5917" s="5">
        <v>2023.0</v>
      </c>
      <c r="D5917" s="5">
        <v>64.0</v>
      </c>
      <c r="E5917" s="5">
        <v>5.0</v>
      </c>
    </row>
    <row r="5918">
      <c r="A5918" s="5">
        <v>495110.0</v>
      </c>
      <c r="B5918" s="4" t="s">
        <v>6497</v>
      </c>
      <c r="C5918" s="5">
        <v>2023.0</v>
      </c>
      <c r="D5918" s="5">
        <v>28.0</v>
      </c>
      <c r="E5918" s="5">
        <v>4.0</v>
      </c>
    </row>
    <row r="5919">
      <c r="A5919" s="5">
        <v>495129.0</v>
      </c>
      <c r="B5919" s="4" t="s">
        <v>6498</v>
      </c>
      <c r="C5919" s="5">
        <v>2023.0</v>
      </c>
      <c r="D5919" s="5">
        <v>51.0</v>
      </c>
      <c r="E5919" s="5">
        <v>8.0</v>
      </c>
    </row>
    <row r="5920">
      <c r="A5920" s="5">
        <v>495138.0</v>
      </c>
      <c r="B5920" s="4" t="s">
        <v>6499</v>
      </c>
      <c r="C5920" s="5">
        <v>2023.0</v>
      </c>
      <c r="D5920" s="5">
        <v>17.0</v>
      </c>
      <c r="E5920" s="5">
        <v>1.0</v>
      </c>
    </row>
    <row r="5921">
      <c r="A5921" s="5">
        <v>495147.0</v>
      </c>
      <c r="B5921" s="4" t="s">
        <v>6500</v>
      </c>
      <c r="C5921" s="5">
        <v>2023.0</v>
      </c>
      <c r="D5921" s="5">
        <v>129.0</v>
      </c>
      <c r="E5921" s="5">
        <v>8.0</v>
      </c>
    </row>
    <row r="5922">
      <c r="A5922" s="5">
        <v>495165.0</v>
      </c>
      <c r="B5922" s="4" t="s">
        <v>6501</v>
      </c>
      <c r="C5922" s="5">
        <v>2023.0</v>
      </c>
      <c r="D5922" s="4"/>
      <c r="E5922" s="4"/>
    </row>
    <row r="5923">
      <c r="A5923" s="5">
        <v>495174.0</v>
      </c>
      <c r="B5923" s="4" t="s">
        <v>6502</v>
      </c>
      <c r="C5923" s="5">
        <v>2023.0</v>
      </c>
      <c r="D5923" s="5">
        <v>35.0</v>
      </c>
      <c r="E5923" s="5">
        <v>3.0</v>
      </c>
    </row>
    <row r="5924">
      <c r="A5924" s="5">
        <v>495183.0</v>
      </c>
      <c r="B5924" s="4" t="s">
        <v>6503</v>
      </c>
      <c r="C5924" s="5">
        <v>2023.0</v>
      </c>
      <c r="D5924" s="5">
        <v>141.0</v>
      </c>
      <c r="E5924" s="5">
        <v>14.0</v>
      </c>
    </row>
    <row r="5925">
      <c r="A5925" s="5">
        <v>495192.0</v>
      </c>
      <c r="B5925" s="4" t="s">
        <v>517</v>
      </c>
      <c r="C5925" s="5">
        <v>2023.0</v>
      </c>
      <c r="D5925" s="5">
        <v>453.0</v>
      </c>
      <c r="E5925" s="5">
        <v>28.0</v>
      </c>
    </row>
    <row r="5926">
      <c r="A5926" s="5">
        <v>495208.0</v>
      </c>
      <c r="B5926" s="4" t="s">
        <v>6504</v>
      </c>
      <c r="C5926" s="5">
        <v>2023.0</v>
      </c>
      <c r="D5926" s="5">
        <v>18.0</v>
      </c>
      <c r="E5926" s="5">
        <v>3.0</v>
      </c>
    </row>
    <row r="5927">
      <c r="A5927" s="5">
        <v>495217.0</v>
      </c>
      <c r="B5927" s="4" t="s">
        <v>6505</v>
      </c>
      <c r="C5927" s="5">
        <v>2023.0</v>
      </c>
      <c r="D5927" s="5">
        <v>29.0</v>
      </c>
      <c r="E5927" s="5">
        <v>2.0</v>
      </c>
    </row>
    <row r="5928">
      <c r="A5928" s="5">
        <v>495226.0</v>
      </c>
      <c r="B5928" s="4" t="s">
        <v>6506</v>
      </c>
      <c r="C5928" s="5">
        <v>2023.0</v>
      </c>
      <c r="D5928" s="5">
        <v>9.0</v>
      </c>
      <c r="E5928" s="5">
        <v>2.0</v>
      </c>
    </row>
    <row r="5929">
      <c r="A5929" s="5">
        <v>495235.0</v>
      </c>
      <c r="B5929" s="4" t="s">
        <v>6507</v>
      </c>
      <c r="C5929" s="5">
        <v>2023.0</v>
      </c>
      <c r="D5929" s="5">
        <v>23.0</v>
      </c>
      <c r="E5929" s="5">
        <v>1.0</v>
      </c>
    </row>
    <row r="5930">
      <c r="A5930" s="5">
        <v>495244.0</v>
      </c>
      <c r="B5930" s="4" t="s">
        <v>6508</v>
      </c>
      <c r="C5930" s="5">
        <v>2023.0</v>
      </c>
      <c r="D5930" s="5">
        <v>84.0</v>
      </c>
      <c r="E5930" s="5">
        <v>4.0</v>
      </c>
    </row>
    <row r="5931">
      <c r="A5931" s="5">
        <v>495253.0</v>
      </c>
      <c r="B5931" s="4" t="s">
        <v>6509</v>
      </c>
      <c r="C5931" s="5">
        <v>2023.0</v>
      </c>
      <c r="D5931" s="5">
        <v>41.0</v>
      </c>
      <c r="E5931" s="5">
        <v>3.0</v>
      </c>
    </row>
    <row r="5932">
      <c r="A5932" s="5">
        <v>495262.0</v>
      </c>
      <c r="B5932" s="4" t="s">
        <v>6510</v>
      </c>
      <c r="C5932" s="5">
        <v>2023.0</v>
      </c>
      <c r="D5932" s="5">
        <v>52.0</v>
      </c>
      <c r="E5932" s="5">
        <v>3.0</v>
      </c>
    </row>
    <row r="5933">
      <c r="A5933" s="5">
        <v>495271.0</v>
      </c>
      <c r="B5933" s="4" t="s">
        <v>6511</v>
      </c>
      <c r="C5933" s="5">
        <v>2023.0</v>
      </c>
      <c r="D5933" s="5">
        <v>128.0</v>
      </c>
      <c r="E5933" s="5">
        <v>0.0</v>
      </c>
    </row>
    <row r="5934">
      <c r="A5934" s="5">
        <v>495280.0</v>
      </c>
      <c r="B5934" s="4" t="s">
        <v>6512</v>
      </c>
      <c r="C5934" s="5">
        <v>2023.0</v>
      </c>
      <c r="D5934" s="5">
        <v>33.0</v>
      </c>
      <c r="E5934" s="5">
        <v>3.0</v>
      </c>
    </row>
    <row r="5935">
      <c r="A5935" s="5">
        <v>495299.0</v>
      </c>
      <c r="B5935" s="4" t="s">
        <v>6513</v>
      </c>
      <c r="C5935" s="5">
        <v>2023.0</v>
      </c>
      <c r="D5935" s="5">
        <v>104.0</v>
      </c>
      <c r="E5935" s="5">
        <v>4.0</v>
      </c>
    </row>
    <row r="5936">
      <c r="A5936" s="5">
        <v>495305.0</v>
      </c>
      <c r="B5936" s="4" t="s">
        <v>6514</v>
      </c>
      <c r="C5936" s="5">
        <v>2023.0</v>
      </c>
      <c r="D5936" s="5">
        <v>120.0</v>
      </c>
      <c r="E5936" s="5">
        <v>6.0</v>
      </c>
    </row>
    <row r="5937">
      <c r="A5937" s="5">
        <v>495314.0</v>
      </c>
      <c r="B5937" s="4" t="s">
        <v>6515</v>
      </c>
      <c r="C5937" s="5">
        <v>2023.0</v>
      </c>
      <c r="D5937" s="5">
        <v>567.0</v>
      </c>
      <c r="E5937" s="5">
        <v>378.0</v>
      </c>
    </row>
    <row r="5938">
      <c r="A5938" s="5">
        <v>495341.0</v>
      </c>
      <c r="B5938" s="4" t="s">
        <v>6516</v>
      </c>
      <c r="C5938" s="5">
        <v>2023.0</v>
      </c>
      <c r="D5938" s="5">
        <v>53.0</v>
      </c>
      <c r="E5938" s="5">
        <v>3.0</v>
      </c>
    </row>
    <row r="5939">
      <c r="A5939" s="5">
        <v>495350.0</v>
      </c>
      <c r="B5939" s="4" t="s">
        <v>6517</v>
      </c>
      <c r="C5939" s="5">
        <v>2023.0</v>
      </c>
      <c r="D5939" s="5">
        <v>9.0</v>
      </c>
      <c r="E5939" s="5">
        <v>4.0</v>
      </c>
    </row>
    <row r="5940">
      <c r="A5940" s="5">
        <v>495369.0</v>
      </c>
      <c r="B5940" s="4" t="s">
        <v>6518</v>
      </c>
      <c r="C5940" s="5">
        <v>2023.0</v>
      </c>
      <c r="D5940" s="5">
        <v>72.0</v>
      </c>
      <c r="E5940" s="5">
        <v>9.0</v>
      </c>
    </row>
    <row r="5941">
      <c r="A5941" s="5">
        <v>495378.0</v>
      </c>
      <c r="B5941" s="4" t="s">
        <v>6519</v>
      </c>
      <c r="C5941" s="5">
        <v>2023.0</v>
      </c>
      <c r="D5941" s="5">
        <v>103.0</v>
      </c>
      <c r="E5941" s="5">
        <v>9.0</v>
      </c>
    </row>
    <row r="5942">
      <c r="A5942" s="5">
        <v>495387.0</v>
      </c>
      <c r="B5942" s="4" t="s">
        <v>5817</v>
      </c>
      <c r="C5942" s="5">
        <v>2023.0</v>
      </c>
      <c r="D5942" s="5">
        <v>30.0</v>
      </c>
      <c r="E5942" s="5">
        <v>2.0</v>
      </c>
    </row>
    <row r="5943">
      <c r="A5943" s="5">
        <v>495396.0</v>
      </c>
      <c r="B5943" s="4" t="s">
        <v>6501</v>
      </c>
      <c r="C5943" s="5">
        <v>2023.0</v>
      </c>
      <c r="D5943" s="4"/>
      <c r="E5943" s="4"/>
    </row>
    <row r="5944">
      <c r="A5944" s="5">
        <v>495411.0</v>
      </c>
      <c r="B5944" s="4" t="s">
        <v>6520</v>
      </c>
      <c r="C5944" s="5">
        <v>2023.0</v>
      </c>
      <c r="D5944" s="5">
        <v>135.0</v>
      </c>
      <c r="E5944" s="5">
        <v>11.0</v>
      </c>
    </row>
    <row r="5945">
      <c r="A5945" s="5">
        <v>495420.0</v>
      </c>
      <c r="B5945" s="4" t="s">
        <v>6521</v>
      </c>
      <c r="C5945" s="5">
        <v>2023.0</v>
      </c>
      <c r="D5945" s="5">
        <v>337.0</v>
      </c>
      <c r="E5945" s="5">
        <v>21.0</v>
      </c>
    </row>
    <row r="5946">
      <c r="A5946" s="5">
        <v>495439.0</v>
      </c>
      <c r="B5946" s="4" t="s">
        <v>6522</v>
      </c>
      <c r="C5946" s="5">
        <v>2023.0</v>
      </c>
      <c r="D5946" s="5">
        <v>412.0</v>
      </c>
      <c r="E5946" s="5">
        <v>26.0</v>
      </c>
    </row>
    <row r="5947">
      <c r="A5947" s="5">
        <v>495448.0</v>
      </c>
      <c r="B5947" s="4" t="s">
        <v>6523</v>
      </c>
      <c r="C5947" s="5">
        <v>2023.0</v>
      </c>
      <c r="D5947" s="5">
        <v>566.0</v>
      </c>
      <c r="E5947" s="5">
        <v>33.0</v>
      </c>
    </row>
    <row r="5948">
      <c r="A5948" s="5">
        <v>495457.0</v>
      </c>
      <c r="B5948" s="4" t="s">
        <v>6524</v>
      </c>
      <c r="C5948" s="5">
        <v>2023.0</v>
      </c>
      <c r="D5948" s="5">
        <v>1062.0</v>
      </c>
      <c r="E5948" s="5">
        <v>55.0</v>
      </c>
    </row>
    <row r="5949">
      <c r="A5949" s="5">
        <v>495518.0</v>
      </c>
      <c r="B5949" s="4" t="s">
        <v>6525</v>
      </c>
      <c r="C5949" s="5">
        <v>2023.0</v>
      </c>
      <c r="D5949" s="5">
        <v>78.0</v>
      </c>
      <c r="E5949" s="5">
        <v>4.0</v>
      </c>
    </row>
    <row r="5950">
      <c r="A5950" s="5">
        <v>495730.0</v>
      </c>
      <c r="B5950" s="4" t="s">
        <v>6526</v>
      </c>
      <c r="C5950" s="5">
        <v>2023.0</v>
      </c>
      <c r="D5950" s="5">
        <v>92.0</v>
      </c>
      <c r="E5950" s="5">
        <v>3.0</v>
      </c>
    </row>
    <row r="5951">
      <c r="A5951" s="5">
        <v>495776.0</v>
      </c>
      <c r="B5951" s="4" t="s">
        <v>6527</v>
      </c>
      <c r="C5951" s="5">
        <v>2023.0</v>
      </c>
      <c r="D5951" s="5">
        <v>29.0</v>
      </c>
      <c r="E5951" s="5">
        <v>2.0</v>
      </c>
    </row>
    <row r="5952">
      <c r="A5952" s="5">
        <v>495794.0</v>
      </c>
      <c r="B5952" s="4" t="s">
        <v>6528</v>
      </c>
      <c r="C5952" s="5">
        <v>2023.0</v>
      </c>
      <c r="D5952" s="5">
        <v>266.0</v>
      </c>
      <c r="E5952" s="5">
        <v>10.0</v>
      </c>
    </row>
    <row r="5953">
      <c r="A5953" s="5">
        <v>495837.0</v>
      </c>
      <c r="B5953" s="4" t="s">
        <v>6529</v>
      </c>
      <c r="C5953" s="5">
        <v>2023.0</v>
      </c>
      <c r="D5953" s="5">
        <v>212.0</v>
      </c>
      <c r="E5953" s="5">
        <v>16.0</v>
      </c>
    </row>
    <row r="5954">
      <c r="A5954" s="5">
        <v>495916.0</v>
      </c>
      <c r="B5954" s="4" t="s">
        <v>6530</v>
      </c>
      <c r="C5954" s="5">
        <v>2023.0</v>
      </c>
      <c r="D5954" s="5">
        <v>81.0</v>
      </c>
      <c r="E5954" s="5">
        <v>7.0</v>
      </c>
    </row>
    <row r="5955">
      <c r="A5955" s="5">
        <v>495925.0</v>
      </c>
      <c r="B5955" s="4" t="s">
        <v>6531</v>
      </c>
      <c r="C5955" s="5">
        <v>2023.0</v>
      </c>
      <c r="D5955" s="4"/>
      <c r="E5955" s="4"/>
    </row>
    <row r="5956">
      <c r="A5956" s="5">
        <v>495934.0</v>
      </c>
      <c r="B5956" s="4" t="s">
        <v>6532</v>
      </c>
      <c r="C5956" s="5">
        <v>2023.0</v>
      </c>
      <c r="D5956" s="5">
        <v>83.0</v>
      </c>
      <c r="E5956" s="5">
        <v>2.0</v>
      </c>
    </row>
    <row r="5957">
      <c r="A5957" s="5">
        <v>495943.0</v>
      </c>
      <c r="B5957" s="4" t="s">
        <v>6533</v>
      </c>
      <c r="C5957" s="5">
        <v>2023.0</v>
      </c>
      <c r="D5957" s="4"/>
      <c r="E5957" s="4"/>
    </row>
    <row r="5958">
      <c r="A5958" s="5">
        <v>495952.0</v>
      </c>
      <c r="B5958" s="4" t="s">
        <v>6534</v>
      </c>
      <c r="C5958" s="5">
        <v>2023.0</v>
      </c>
      <c r="D5958" s="5">
        <v>260.0</v>
      </c>
      <c r="E5958" s="5">
        <v>18.0</v>
      </c>
    </row>
    <row r="5959">
      <c r="A5959" s="5">
        <v>495961.0</v>
      </c>
      <c r="B5959" s="4" t="s">
        <v>6535</v>
      </c>
      <c r="C5959" s="5">
        <v>2023.0</v>
      </c>
      <c r="D5959" s="5">
        <v>163.0</v>
      </c>
      <c r="E5959" s="5">
        <v>6.0</v>
      </c>
    </row>
    <row r="5960">
      <c r="A5960" s="5">
        <v>495970.0</v>
      </c>
      <c r="B5960" s="4" t="s">
        <v>6536</v>
      </c>
      <c r="C5960" s="5">
        <v>2023.0</v>
      </c>
      <c r="D5960" s="5">
        <v>251.0</v>
      </c>
      <c r="E5960" s="5">
        <v>5.0</v>
      </c>
    </row>
    <row r="5961">
      <c r="A5961" s="5">
        <v>495998.0</v>
      </c>
      <c r="B5961" s="4" t="s">
        <v>6537</v>
      </c>
      <c r="C5961" s="5">
        <v>2023.0</v>
      </c>
      <c r="D5961" s="5">
        <v>98.0</v>
      </c>
      <c r="E5961" s="5">
        <v>2.0</v>
      </c>
    </row>
    <row r="5962">
      <c r="A5962" s="5">
        <v>496043.0</v>
      </c>
      <c r="B5962" s="4" t="s">
        <v>6538</v>
      </c>
      <c r="C5962" s="5">
        <v>2023.0</v>
      </c>
      <c r="D5962" s="5">
        <v>564.0</v>
      </c>
      <c r="E5962" s="5">
        <v>54.0</v>
      </c>
    </row>
    <row r="5963">
      <c r="A5963" s="5">
        <v>496052.0</v>
      </c>
      <c r="B5963" s="4" t="s">
        <v>6539</v>
      </c>
      <c r="C5963" s="5">
        <v>2023.0</v>
      </c>
      <c r="D5963" s="5">
        <v>11.0</v>
      </c>
      <c r="E5963" s="5">
        <v>0.0</v>
      </c>
    </row>
    <row r="5964">
      <c r="A5964" s="5">
        <v>496061.0</v>
      </c>
      <c r="B5964" s="4" t="s">
        <v>6540</v>
      </c>
      <c r="C5964" s="5">
        <v>2023.0</v>
      </c>
      <c r="D5964" s="5">
        <v>175.0</v>
      </c>
      <c r="E5964" s="5">
        <v>10.0</v>
      </c>
    </row>
    <row r="5965">
      <c r="A5965" s="5">
        <v>496186.0</v>
      </c>
      <c r="B5965" s="4" t="s">
        <v>6541</v>
      </c>
      <c r="C5965" s="5">
        <v>2023.0</v>
      </c>
      <c r="D5965" s="5">
        <v>1410.0</v>
      </c>
      <c r="E5965" s="5">
        <v>31.0</v>
      </c>
    </row>
    <row r="5966">
      <c r="A5966" s="5">
        <v>496265.0</v>
      </c>
      <c r="B5966" s="4" t="s">
        <v>6542</v>
      </c>
      <c r="C5966" s="5">
        <v>2023.0</v>
      </c>
      <c r="D5966" s="5">
        <v>63.0</v>
      </c>
      <c r="E5966" s="5">
        <v>5.0</v>
      </c>
    </row>
    <row r="5967">
      <c r="A5967" s="5">
        <v>496283.0</v>
      </c>
      <c r="B5967" s="4" t="s">
        <v>6543</v>
      </c>
      <c r="C5967" s="5">
        <v>2023.0</v>
      </c>
      <c r="D5967" s="5">
        <v>268.0</v>
      </c>
      <c r="E5967" s="5">
        <v>12.0</v>
      </c>
    </row>
    <row r="5968">
      <c r="A5968" s="5">
        <v>496326.0</v>
      </c>
      <c r="B5968" s="4" t="s">
        <v>6544</v>
      </c>
      <c r="C5968" s="5">
        <v>2023.0</v>
      </c>
      <c r="D5968" s="5">
        <v>539.0</v>
      </c>
      <c r="E5968" s="5">
        <v>20.0</v>
      </c>
    </row>
    <row r="5969">
      <c r="A5969" s="5">
        <v>496371.0</v>
      </c>
      <c r="B5969" s="4" t="s">
        <v>6545</v>
      </c>
      <c r="C5969" s="5">
        <v>2023.0</v>
      </c>
      <c r="D5969" s="5">
        <v>17.0</v>
      </c>
      <c r="E5969" s="5">
        <v>2.0</v>
      </c>
    </row>
    <row r="5970">
      <c r="A5970" s="5">
        <v>496399.0</v>
      </c>
      <c r="B5970" s="4" t="s">
        <v>6546</v>
      </c>
      <c r="C5970" s="5">
        <v>2023.0</v>
      </c>
      <c r="D5970" s="5">
        <v>41.0</v>
      </c>
      <c r="E5970" s="5">
        <v>12.0</v>
      </c>
    </row>
    <row r="5971">
      <c r="A5971" s="5">
        <v>496423.0</v>
      </c>
      <c r="B5971" s="4" t="s">
        <v>6547</v>
      </c>
      <c r="C5971" s="5">
        <v>2023.0</v>
      </c>
      <c r="D5971" s="5">
        <v>11.0</v>
      </c>
      <c r="E5971" s="5">
        <v>1.0</v>
      </c>
    </row>
    <row r="5972">
      <c r="A5972" s="5">
        <v>496469.0</v>
      </c>
      <c r="B5972" s="4" t="s">
        <v>6548</v>
      </c>
      <c r="C5972" s="5">
        <v>2023.0</v>
      </c>
      <c r="D5972" s="5">
        <v>148.0</v>
      </c>
      <c r="E5972" s="5">
        <v>4.0</v>
      </c>
    </row>
    <row r="5973">
      <c r="A5973" s="5">
        <v>496478.0</v>
      </c>
      <c r="B5973" s="4" t="s">
        <v>6549</v>
      </c>
      <c r="C5973" s="5">
        <v>2023.0</v>
      </c>
      <c r="D5973" s="5">
        <v>56.0</v>
      </c>
      <c r="E5973" s="5">
        <v>6.0</v>
      </c>
    </row>
    <row r="5974">
      <c r="A5974" s="5">
        <v>496520.0</v>
      </c>
      <c r="B5974" s="4" t="s">
        <v>6550</v>
      </c>
      <c r="C5974" s="5">
        <v>2023.0</v>
      </c>
      <c r="D5974" s="5">
        <v>95.0</v>
      </c>
      <c r="E5974" s="5">
        <v>6.0</v>
      </c>
    </row>
    <row r="5975">
      <c r="A5975" s="5">
        <v>496539.0</v>
      </c>
      <c r="B5975" s="4" t="s">
        <v>6551</v>
      </c>
      <c r="C5975" s="5">
        <v>2023.0</v>
      </c>
      <c r="D5975" s="5">
        <v>72.0</v>
      </c>
      <c r="E5975" s="5">
        <v>5.0</v>
      </c>
    </row>
    <row r="5976">
      <c r="A5976" s="5">
        <v>496575.0</v>
      </c>
      <c r="B5976" s="4" t="s">
        <v>6552</v>
      </c>
      <c r="C5976" s="5">
        <v>2023.0</v>
      </c>
      <c r="D5976" s="5">
        <v>69.0</v>
      </c>
      <c r="E5976" s="5">
        <v>2.0</v>
      </c>
    </row>
    <row r="5977">
      <c r="A5977" s="5">
        <v>496618.0</v>
      </c>
      <c r="B5977" s="4" t="s">
        <v>6553</v>
      </c>
      <c r="C5977" s="5">
        <v>2023.0</v>
      </c>
      <c r="D5977" s="5">
        <v>203.0</v>
      </c>
      <c r="E5977" s="5">
        <v>8.0</v>
      </c>
    </row>
    <row r="5978">
      <c r="A5978" s="5">
        <v>496627.0</v>
      </c>
      <c r="B5978" s="4" t="s">
        <v>6554</v>
      </c>
      <c r="C5978" s="5">
        <v>2023.0</v>
      </c>
      <c r="D5978" s="5">
        <v>847.0</v>
      </c>
      <c r="E5978" s="5">
        <v>147.0</v>
      </c>
    </row>
    <row r="5979">
      <c r="A5979" s="5">
        <v>496636.0</v>
      </c>
      <c r="B5979" s="4" t="s">
        <v>6555</v>
      </c>
      <c r="C5979" s="5">
        <v>2023.0</v>
      </c>
      <c r="D5979" s="5">
        <v>266.0</v>
      </c>
      <c r="E5979" s="5">
        <v>8.0</v>
      </c>
    </row>
    <row r="5980">
      <c r="A5980" s="5">
        <v>496645.0</v>
      </c>
      <c r="B5980" s="4" t="s">
        <v>6556</v>
      </c>
      <c r="C5980" s="5">
        <v>2023.0</v>
      </c>
      <c r="D5980" s="5">
        <v>250.0</v>
      </c>
      <c r="E5980" s="5">
        <v>23.0</v>
      </c>
    </row>
    <row r="5981">
      <c r="A5981" s="5">
        <v>496654.0</v>
      </c>
      <c r="B5981" s="4" t="s">
        <v>6557</v>
      </c>
      <c r="C5981" s="5">
        <v>2023.0</v>
      </c>
      <c r="D5981" s="5">
        <v>61.0</v>
      </c>
      <c r="E5981" s="5">
        <v>8.0</v>
      </c>
    </row>
    <row r="5982">
      <c r="A5982" s="5">
        <v>496663.0</v>
      </c>
      <c r="B5982" s="4" t="s">
        <v>6558</v>
      </c>
      <c r="C5982" s="5">
        <v>2023.0</v>
      </c>
      <c r="D5982" s="5">
        <v>43.0</v>
      </c>
      <c r="E5982" s="5">
        <v>4.0</v>
      </c>
    </row>
    <row r="5983">
      <c r="A5983" s="5">
        <v>496672.0</v>
      </c>
      <c r="B5983" s="4" t="s">
        <v>6559</v>
      </c>
      <c r="C5983" s="5">
        <v>2023.0</v>
      </c>
      <c r="D5983" s="5">
        <v>32.0</v>
      </c>
      <c r="E5983" s="5">
        <v>4.0</v>
      </c>
    </row>
    <row r="5984">
      <c r="A5984" s="5">
        <v>496681.0</v>
      </c>
      <c r="B5984" s="4" t="s">
        <v>6560</v>
      </c>
      <c r="C5984" s="5">
        <v>2023.0</v>
      </c>
      <c r="D5984" s="5">
        <v>54.0</v>
      </c>
      <c r="E5984" s="5">
        <v>10.0</v>
      </c>
    </row>
    <row r="5985">
      <c r="A5985" s="5">
        <v>496690.0</v>
      </c>
      <c r="B5985" s="4" t="s">
        <v>6561</v>
      </c>
      <c r="C5985" s="5">
        <v>2023.0</v>
      </c>
      <c r="D5985" s="5">
        <v>36.0</v>
      </c>
      <c r="E5985" s="5">
        <v>8.0</v>
      </c>
    </row>
    <row r="5986">
      <c r="A5986" s="5">
        <v>496706.0</v>
      </c>
      <c r="B5986" s="4" t="s">
        <v>6562</v>
      </c>
      <c r="C5986" s="5">
        <v>2023.0</v>
      </c>
      <c r="D5986" s="5">
        <v>101.0</v>
      </c>
      <c r="E5986" s="5">
        <v>15.0</v>
      </c>
    </row>
    <row r="5987">
      <c r="A5987" s="5">
        <v>496715.0</v>
      </c>
      <c r="B5987" s="4" t="s">
        <v>6563</v>
      </c>
      <c r="C5987" s="5">
        <v>2023.0</v>
      </c>
      <c r="D5987" s="5">
        <v>45.0</v>
      </c>
      <c r="E5987" s="5">
        <v>7.0</v>
      </c>
    </row>
    <row r="5988">
      <c r="A5988" s="5">
        <v>496724.0</v>
      </c>
      <c r="B5988" s="4" t="s">
        <v>6564</v>
      </c>
      <c r="C5988" s="5">
        <v>2023.0</v>
      </c>
      <c r="D5988" s="5">
        <v>16.0</v>
      </c>
      <c r="E5988" s="5">
        <v>2.0</v>
      </c>
    </row>
    <row r="5989">
      <c r="A5989" s="5">
        <v>496733.0</v>
      </c>
      <c r="B5989" s="4" t="s">
        <v>6565</v>
      </c>
      <c r="C5989" s="5">
        <v>2023.0</v>
      </c>
      <c r="D5989" s="5">
        <v>94.0</v>
      </c>
      <c r="E5989" s="5">
        <v>4.0</v>
      </c>
    </row>
    <row r="5990">
      <c r="A5990" s="5">
        <v>496751.0</v>
      </c>
      <c r="B5990" s="4" t="s">
        <v>6566</v>
      </c>
      <c r="C5990" s="5">
        <v>2023.0</v>
      </c>
      <c r="D5990" s="5">
        <v>69.0</v>
      </c>
      <c r="E5990" s="5">
        <v>7.0</v>
      </c>
    </row>
    <row r="5991">
      <c r="A5991" s="5">
        <v>496803.0</v>
      </c>
      <c r="B5991" s="4" t="s">
        <v>6567</v>
      </c>
      <c r="C5991" s="5">
        <v>2023.0</v>
      </c>
      <c r="D5991" s="5">
        <v>34.0</v>
      </c>
      <c r="E5991" s="5">
        <v>4.0</v>
      </c>
    </row>
    <row r="5992">
      <c r="A5992" s="5">
        <v>496894.0</v>
      </c>
      <c r="B5992" s="4" t="s">
        <v>6568</v>
      </c>
      <c r="C5992" s="5">
        <v>2023.0</v>
      </c>
      <c r="D5992" s="5">
        <v>36.0</v>
      </c>
      <c r="E5992" s="5">
        <v>5.0</v>
      </c>
    </row>
    <row r="5993">
      <c r="A5993" s="5">
        <v>496919.0</v>
      </c>
      <c r="B5993" s="4" t="s">
        <v>6569</v>
      </c>
      <c r="C5993" s="5">
        <v>2023.0</v>
      </c>
      <c r="D5993" s="5">
        <v>749.0</v>
      </c>
      <c r="E5993" s="5">
        <v>16.0</v>
      </c>
    </row>
    <row r="5994">
      <c r="A5994" s="5">
        <v>496955.0</v>
      </c>
      <c r="B5994" s="4" t="s">
        <v>6570</v>
      </c>
      <c r="C5994" s="5">
        <v>2023.0</v>
      </c>
      <c r="D5994" s="5">
        <v>565.0</v>
      </c>
      <c r="E5994" s="5">
        <v>14.0</v>
      </c>
    </row>
    <row r="5995">
      <c r="A5995" s="5">
        <v>496964.0</v>
      </c>
      <c r="B5995" s="4" t="s">
        <v>6571</v>
      </c>
      <c r="C5995" s="5">
        <v>2023.0</v>
      </c>
      <c r="D5995" s="5">
        <v>22.0</v>
      </c>
      <c r="E5995" s="5">
        <v>1.0</v>
      </c>
    </row>
    <row r="5996">
      <c r="A5996" s="5">
        <v>496973.0</v>
      </c>
      <c r="B5996" s="4" t="s">
        <v>6572</v>
      </c>
      <c r="C5996" s="5">
        <v>2023.0</v>
      </c>
      <c r="D5996" s="5">
        <v>237.0</v>
      </c>
      <c r="E5996" s="5">
        <v>21.0</v>
      </c>
    </row>
    <row r="5997">
      <c r="A5997" s="5">
        <v>496991.0</v>
      </c>
      <c r="B5997" s="4" t="s">
        <v>6573</v>
      </c>
      <c r="C5997" s="5">
        <v>2023.0</v>
      </c>
      <c r="D5997" s="5">
        <v>635.0</v>
      </c>
      <c r="E5997" s="5">
        <v>37.0</v>
      </c>
    </row>
    <row r="5998">
      <c r="A5998" s="5">
        <v>497000.0</v>
      </c>
      <c r="B5998" s="4" t="s">
        <v>6574</v>
      </c>
      <c r="C5998" s="5">
        <v>2023.0</v>
      </c>
      <c r="D5998" s="5">
        <v>111.0</v>
      </c>
      <c r="E5998" s="5">
        <v>20.0</v>
      </c>
    </row>
    <row r="5999">
      <c r="A5999" s="5">
        <v>497037.0</v>
      </c>
      <c r="B5999" s="4" t="s">
        <v>6575</v>
      </c>
      <c r="C5999" s="5">
        <v>2023.0</v>
      </c>
      <c r="D5999" s="5">
        <v>918.0</v>
      </c>
      <c r="E5999" s="5">
        <v>0.0</v>
      </c>
    </row>
    <row r="6000">
      <c r="A6000" s="5">
        <v>497046.0</v>
      </c>
      <c r="B6000" s="4" t="s">
        <v>6576</v>
      </c>
      <c r="C6000" s="5">
        <v>2023.0</v>
      </c>
      <c r="D6000" s="5">
        <v>5825.0</v>
      </c>
      <c r="E6000" s="5">
        <v>123.0</v>
      </c>
    </row>
    <row r="6001">
      <c r="A6001" s="5">
        <v>497073.0</v>
      </c>
      <c r="B6001" s="4" t="s">
        <v>6577</v>
      </c>
      <c r="C6001" s="5">
        <v>2023.0</v>
      </c>
      <c r="D6001" s="5">
        <v>438.0</v>
      </c>
      <c r="E6001" s="5">
        <v>14.0</v>
      </c>
    </row>
    <row r="6002">
      <c r="A6002" s="5">
        <v>497107.0</v>
      </c>
      <c r="B6002" s="4" t="s">
        <v>6578</v>
      </c>
      <c r="C6002" s="5">
        <v>2023.0</v>
      </c>
      <c r="D6002" s="5">
        <v>249.0</v>
      </c>
      <c r="E6002" s="5">
        <v>14.0</v>
      </c>
    </row>
    <row r="6003">
      <c r="A6003" s="5">
        <v>497116.0</v>
      </c>
      <c r="B6003" s="4" t="s">
        <v>6579</v>
      </c>
      <c r="C6003" s="5">
        <v>2023.0</v>
      </c>
      <c r="D6003" s="5">
        <v>917.0</v>
      </c>
      <c r="E6003" s="5">
        <v>40.0</v>
      </c>
    </row>
    <row r="6004">
      <c r="A6004" s="5">
        <v>497125.0</v>
      </c>
      <c r="B6004" s="4" t="s">
        <v>6580</v>
      </c>
      <c r="C6004" s="5">
        <v>2023.0</v>
      </c>
      <c r="D6004" s="5">
        <v>763.0</v>
      </c>
      <c r="E6004" s="5">
        <v>38.0</v>
      </c>
    </row>
    <row r="6005">
      <c r="A6005" s="5">
        <v>497161.0</v>
      </c>
      <c r="B6005" s="4" t="s">
        <v>6581</v>
      </c>
      <c r="C6005" s="5">
        <v>2023.0</v>
      </c>
      <c r="D6005" s="5">
        <v>126.0</v>
      </c>
      <c r="E6005" s="5">
        <v>10.0</v>
      </c>
    </row>
    <row r="6006">
      <c r="A6006" s="5">
        <v>497189.0</v>
      </c>
      <c r="B6006" s="4" t="s">
        <v>6582</v>
      </c>
      <c r="C6006" s="5">
        <v>2023.0</v>
      </c>
      <c r="D6006" s="5">
        <v>51.0</v>
      </c>
      <c r="E6006" s="5">
        <v>2.0</v>
      </c>
    </row>
    <row r="6007">
      <c r="A6007" s="5">
        <v>497198.0</v>
      </c>
      <c r="B6007" s="4" t="s">
        <v>6583</v>
      </c>
      <c r="C6007" s="5">
        <v>2023.0</v>
      </c>
      <c r="D6007" s="5">
        <v>196.0</v>
      </c>
      <c r="E6007" s="5">
        <v>6.0</v>
      </c>
    </row>
    <row r="6008">
      <c r="A6008" s="5">
        <v>497204.0</v>
      </c>
      <c r="B6008" s="4" t="s">
        <v>6584</v>
      </c>
      <c r="C6008" s="5">
        <v>2023.0</v>
      </c>
      <c r="D6008" s="5">
        <v>96.0</v>
      </c>
      <c r="E6008" s="5">
        <v>3.0</v>
      </c>
    </row>
    <row r="6009">
      <c r="A6009" s="5">
        <v>497213.0</v>
      </c>
      <c r="B6009" s="4" t="s">
        <v>6585</v>
      </c>
      <c r="C6009" s="5">
        <v>2023.0</v>
      </c>
      <c r="D6009" s="5">
        <v>36.0</v>
      </c>
      <c r="E6009" s="5">
        <v>9.0</v>
      </c>
    </row>
    <row r="6010">
      <c r="A6010" s="5">
        <v>497222.0</v>
      </c>
      <c r="B6010" s="4" t="s">
        <v>6586</v>
      </c>
      <c r="C6010" s="5">
        <v>2023.0</v>
      </c>
      <c r="D6010" s="5">
        <v>55.0</v>
      </c>
      <c r="E6010" s="5">
        <v>3.0</v>
      </c>
    </row>
    <row r="6011">
      <c r="A6011" s="5">
        <v>497268.0</v>
      </c>
      <c r="B6011" s="4" t="s">
        <v>6587</v>
      </c>
      <c r="C6011" s="5">
        <v>2023.0</v>
      </c>
      <c r="D6011" s="5">
        <v>323.0</v>
      </c>
      <c r="E6011" s="5">
        <v>19.0</v>
      </c>
    </row>
    <row r="6012">
      <c r="A6012" s="5">
        <v>497277.0</v>
      </c>
      <c r="B6012" s="4" t="s">
        <v>6588</v>
      </c>
      <c r="C6012" s="5">
        <v>2023.0</v>
      </c>
      <c r="D6012" s="5">
        <v>306.0</v>
      </c>
      <c r="E6012" s="5">
        <v>17.0</v>
      </c>
    </row>
    <row r="6013">
      <c r="A6013" s="5">
        <v>497286.0</v>
      </c>
      <c r="B6013" s="4" t="s">
        <v>6589</v>
      </c>
      <c r="C6013" s="5">
        <v>2023.0</v>
      </c>
      <c r="D6013" s="5">
        <v>955.0</v>
      </c>
      <c r="E6013" s="5">
        <v>18.0</v>
      </c>
    </row>
    <row r="6014">
      <c r="A6014" s="5">
        <v>497301.0</v>
      </c>
      <c r="B6014" s="4" t="s">
        <v>6590</v>
      </c>
      <c r="C6014" s="5">
        <v>2023.0</v>
      </c>
      <c r="D6014" s="5">
        <v>342.0</v>
      </c>
      <c r="E6014" s="5">
        <v>16.0</v>
      </c>
    </row>
    <row r="6015">
      <c r="A6015" s="5">
        <v>497310.0</v>
      </c>
      <c r="B6015" s="4" t="s">
        <v>6591</v>
      </c>
      <c r="C6015" s="5">
        <v>2023.0</v>
      </c>
      <c r="D6015" s="5">
        <v>176.0</v>
      </c>
      <c r="E6015" s="5">
        <v>17.0</v>
      </c>
    </row>
    <row r="6016">
      <c r="A6016" s="5">
        <v>497329.0</v>
      </c>
      <c r="B6016" s="4" t="s">
        <v>6592</v>
      </c>
      <c r="C6016" s="5">
        <v>2023.0</v>
      </c>
      <c r="D6016" s="5">
        <v>400.0</v>
      </c>
      <c r="E6016" s="5">
        <v>15.0</v>
      </c>
    </row>
    <row r="6017">
      <c r="A6017" s="5">
        <v>497338.0</v>
      </c>
      <c r="B6017" s="4" t="s">
        <v>6593</v>
      </c>
      <c r="C6017" s="5">
        <v>2023.0</v>
      </c>
      <c r="D6017" s="5">
        <v>387.0</v>
      </c>
      <c r="E6017" s="5">
        <v>15.0</v>
      </c>
    </row>
    <row r="6018">
      <c r="A6018" s="5">
        <v>497356.0</v>
      </c>
      <c r="B6018" s="4" t="s">
        <v>6594</v>
      </c>
      <c r="C6018" s="5">
        <v>2023.0</v>
      </c>
      <c r="D6018" s="5">
        <v>43.0</v>
      </c>
      <c r="E6018" s="5">
        <v>4.0</v>
      </c>
    </row>
    <row r="6019">
      <c r="A6019" s="5">
        <v>497365.0</v>
      </c>
      <c r="B6019" s="4" t="s">
        <v>6595</v>
      </c>
      <c r="C6019" s="5">
        <v>2023.0</v>
      </c>
      <c r="D6019" s="5">
        <v>28.0</v>
      </c>
      <c r="E6019" s="5">
        <v>2.0</v>
      </c>
    </row>
    <row r="6020">
      <c r="A6020" s="5">
        <v>497374.0</v>
      </c>
      <c r="B6020" s="4" t="s">
        <v>6596</v>
      </c>
      <c r="C6020" s="5">
        <v>2023.0</v>
      </c>
      <c r="D6020" s="5">
        <v>133.0</v>
      </c>
      <c r="E6020" s="5">
        <v>26.0</v>
      </c>
    </row>
    <row r="6021">
      <c r="A6021" s="5">
        <v>497383.0</v>
      </c>
      <c r="B6021" s="4" t="s">
        <v>6597</v>
      </c>
      <c r="C6021" s="5">
        <v>2023.0</v>
      </c>
      <c r="D6021" s="5">
        <v>14.0</v>
      </c>
      <c r="E6021" s="5">
        <v>4.0</v>
      </c>
    </row>
    <row r="6022">
      <c r="A6022" s="5">
        <v>497392.0</v>
      </c>
      <c r="B6022" s="4" t="s">
        <v>6598</v>
      </c>
      <c r="C6022" s="5">
        <v>2023.0</v>
      </c>
      <c r="D6022" s="5">
        <v>98.0</v>
      </c>
      <c r="E6022" s="5">
        <v>3.0</v>
      </c>
    </row>
    <row r="6023">
      <c r="A6023" s="5">
        <v>497408.0</v>
      </c>
      <c r="B6023" s="4" t="s">
        <v>6599</v>
      </c>
      <c r="C6023" s="5">
        <v>2023.0</v>
      </c>
      <c r="D6023" s="5">
        <v>124.0</v>
      </c>
      <c r="E6023" s="5">
        <v>6.0</v>
      </c>
    </row>
    <row r="6024">
      <c r="A6024" s="5">
        <v>497417.0</v>
      </c>
      <c r="B6024" s="4" t="s">
        <v>6600</v>
      </c>
      <c r="C6024" s="5">
        <v>2023.0</v>
      </c>
      <c r="D6024" s="5">
        <v>29.0</v>
      </c>
      <c r="E6024" s="5">
        <v>6.0</v>
      </c>
    </row>
    <row r="6025">
      <c r="A6025" s="5">
        <v>497426.0</v>
      </c>
      <c r="B6025" s="4" t="s">
        <v>6601</v>
      </c>
      <c r="C6025" s="5">
        <v>2023.0</v>
      </c>
      <c r="D6025" s="5">
        <v>143.0</v>
      </c>
      <c r="E6025" s="5">
        <v>5.0</v>
      </c>
    </row>
    <row r="6026">
      <c r="A6026" s="5">
        <v>497435.0</v>
      </c>
      <c r="B6026" s="4" t="s">
        <v>6602</v>
      </c>
      <c r="C6026" s="5">
        <v>2023.0</v>
      </c>
      <c r="D6026" s="5">
        <v>75.0</v>
      </c>
      <c r="E6026" s="5">
        <v>6.0</v>
      </c>
    </row>
    <row r="6027">
      <c r="A6027" s="5">
        <v>497444.0</v>
      </c>
      <c r="B6027" s="4" t="s">
        <v>6603</v>
      </c>
      <c r="C6027" s="5">
        <v>2023.0</v>
      </c>
      <c r="D6027" s="5">
        <v>19.0</v>
      </c>
      <c r="E6027" s="5">
        <v>3.0</v>
      </c>
    </row>
    <row r="6028">
      <c r="A6028" s="5">
        <v>497453.0</v>
      </c>
      <c r="B6028" s="4" t="s">
        <v>6604</v>
      </c>
      <c r="C6028" s="5">
        <v>2023.0</v>
      </c>
      <c r="D6028" s="5">
        <v>9.0</v>
      </c>
      <c r="E6028" s="5">
        <v>2.0</v>
      </c>
    </row>
    <row r="6029">
      <c r="A6029" s="5">
        <v>497462.0</v>
      </c>
      <c r="B6029" s="4" t="s">
        <v>6605</v>
      </c>
      <c r="C6029" s="5">
        <v>2023.0</v>
      </c>
      <c r="D6029" s="5">
        <v>60.0</v>
      </c>
      <c r="E6029" s="5">
        <v>6.0</v>
      </c>
    </row>
    <row r="6030">
      <c r="A6030" s="5">
        <v>497471.0</v>
      </c>
      <c r="B6030" s="4" t="s">
        <v>6606</v>
      </c>
      <c r="C6030" s="5">
        <v>2023.0</v>
      </c>
      <c r="D6030" s="5">
        <v>12.0</v>
      </c>
      <c r="E6030" s="5">
        <v>2.0</v>
      </c>
    </row>
    <row r="6031">
      <c r="A6031" s="5">
        <v>497480.0</v>
      </c>
      <c r="B6031" s="4" t="s">
        <v>6607</v>
      </c>
      <c r="C6031" s="5">
        <v>2023.0</v>
      </c>
      <c r="D6031" s="5">
        <v>1358.0</v>
      </c>
      <c r="E6031" s="5">
        <v>7.0</v>
      </c>
    </row>
    <row r="6032">
      <c r="A6032" s="5">
        <v>497499.0</v>
      </c>
      <c r="B6032" s="4" t="s">
        <v>6608</v>
      </c>
      <c r="C6032" s="5">
        <v>2023.0</v>
      </c>
      <c r="D6032" s="5">
        <v>24.0</v>
      </c>
      <c r="E6032" s="5">
        <v>3.0</v>
      </c>
    </row>
    <row r="6033">
      <c r="A6033" s="5">
        <v>497657.0</v>
      </c>
      <c r="B6033" s="4" t="s">
        <v>6609</v>
      </c>
      <c r="C6033" s="5">
        <v>2023.0</v>
      </c>
      <c r="D6033" s="4"/>
      <c r="E6033" s="4"/>
    </row>
    <row r="6034">
      <c r="A6034" s="5">
        <v>497666.0</v>
      </c>
      <c r="B6034" s="4" t="s">
        <v>6610</v>
      </c>
      <c r="C6034" s="5">
        <v>2023.0</v>
      </c>
      <c r="D6034" s="4"/>
      <c r="E6034" s="4"/>
    </row>
    <row r="6035">
      <c r="A6035" s="5">
        <v>497675.0</v>
      </c>
      <c r="B6035" s="4" t="s">
        <v>2324</v>
      </c>
      <c r="C6035" s="5">
        <v>2023.0</v>
      </c>
      <c r="D6035" s="5">
        <v>9.0</v>
      </c>
      <c r="E6035" s="5">
        <v>2.0</v>
      </c>
    </row>
    <row r="6036">
      <c r="A6036" s="5">
        <v>497684.0</v>
      </c>
      <c r="B6036" s="4" t="s">
        <v>6611</v>
      </c>
      <c r="C6036" s="5">
        <v>2023.0</v>
      </c>
      <c r="D6036" s="5">
        <v>33.0</v>
      </c>
      <c r="E6036" s="5">
        <v>7.0</v>
      </c>
    </row>
    <row r="6037">
      <c r="A6037" s="5">
        <v>497693.0</v>
      </c>
      <c r="B6037" s="4" t="s">
        <v>6612</v>
      </c>
      <c r="C6037" s="5">
        <v>2023.0</v>
      </c>
      <c r="D6037" s="5">
        <v>227.0</v>
      </c>
      <c r="E6037" s="5">
        <v>36.0</v>
      </c>
    </row>
    <row r="6038">
      <c r="A6038" s="5">
        <v>497718.0</v>
      </c>
      <c r="B6038" s="4" t="s">
        <v>6613</v>
      </c>
      <c r="C6038" s="5">
        <v>2023.0</v>
      </c>
      <c r="D6038" s="5">
        <v>62.0</v>
      </c>
      <c r="E6038" s="5">
        <v>6.0</v>
      </c>
    </row>
    <row r="6039">
      <c r="A6039" s="5">
        <v>497736.0</v>
      </c>
      <c r="B6039" s="4" t="s">
        <v>6614</v>
      </c>
      <c r="C6039" s="5">
        <v>2023.0</v>
      </c>
      <c r="D6039" s="5">
        <v>85.0</v>
      </c>
      <c r="E6039" s="5">
        <v>3.0</v>
      </c>
    </row>
    <row r="6040">
      <c r="A6040" s="5">
        <v>497745.0</v>
      </c>
      <c r="B6040" s="4" t="s">
        <v>6615</v>
      </c>
      <c r="C6040" s="5">
        <v>2023.0</v>
      </c>
      <c r="D6040" s="5">
        <v>221.0</v>
      </c>
      <c r="E6040" s="5">
        <v>9.0</v>
      </c>
    </row>
    <row r="6041">
      <c r="A6041" s="5">
        <v>497790.0</v>
      </c>
      <c r="B6041" s="4" t="s">
        <v>6616</v>
      </c>
      <c r="C6041" s="5">
        <v>2023.0</v>
      </c>
      <c r="D6041" s="4"/>
      <c r="E6041" s="4"/>
    </row>
    <row r="6042">
      <c r="A6042" s="5">
        <v>497824.0</v>
      </c>
      <c r="B6042" s="4" t="s">
        <v>6617</v>
      </c>
      <c r="C6042" s="5">
        <v>2023.0</v>
      </c>
      <c r="D6042" s="5">
        <v>241.0</v>
      </c>
      <c r="E6042" s="5">
        <v>25.0</v>
      </c>
    </row>
    <row r="6043">
      <c r="A6043" s="5">
        <v>497833.0</v>
      </c>
      <c r="B6043" s="4" t="s">
        <v>6618</v>
      </c>
      <c r="C6043" s="5">
        <v>2023.0</v>
      </c>
      <c r="D6043" s="5">
        <v>218.0</v>
      </c>
      <c r="E6043" s="5">
        <v>19.0</v>
      </c>
    </row>
    <row r="6044">
      <c r="A6044" s="5">
        <v>497888.0</v>
      </c>
      <c r="B6044" s="4" t="s">
        <v>6619</v>
      </c>
      <c r="C6044" s="5">
        <v>2023.0</v>
      </c>
      <c r="D6044" s="5">
        <v>144.0</v>
      </c>
      <c r="E6044" s="5">
        <v>8.0</v>
      </c>
    </row>
    <row r="6045">
      <c r="A6045" s="5">
        <v>497897.0</v>
      </c>
      <c r="B6045" s="4" t="s">
        <v>6620</v>
      </c>
      <c r="C6045" s="5">
        <v>2023.0</v>
      </c>
      <c r="D6045" s="5">
        <v>211.0</v>
      </c>
      <c r="E6045" s="5">
        <v>8.0</v>
      </c>
    </row>
    <row r="6046">
      <c r="A6046" s="5">
        <v>497903.0</v>
      </c>
      <c r="B6046" s="4" t="s">
        <v>6621</v>
      </c>
      <c r="C6046" s="5">
        <v>2023.0</v>
      </c>
      <c r="D6046" s="5">
        <v>11.0</v>
      </c>
      <c r="E6046" s="5">
        <v>2.0</v>
      </c>
    </row>
    <row r="6047">
      <c r="A6047" s="5">
        <v>497912.0</v>
      </c>
      <c r="B6047" s="4" t="s">
        <v>6622</v>
      </c>
      <c r="C6047" s="5">
        <v>2023.0</v>
      </c>
      <c r="D6047" s="5">
        <v>31.0</v>
      </c>
      <c r="E6047" s="5">
        <v>2.0</v>
      </c>
    </row>
    <row r="6048">
      <c r="A6048" s="5">
        <v>497949.0</v>
      </c>
      <c r="B6048" s="4" t="s">
        <v>6623</v>
      </c>
      <c r="C6048" s="5">
        <v>2023.0</v>
      </c>
      <c r="D6048" s="5">
        <v>785.0</v>
      </c>
      <c r="E6048" s="5">
        <v>11.0</v>
      </c>
    </row>
    <row r="6049">
      <c r="A6049" s="5">
        <v>497958.0</v>
      </c>
      <c r="B6049" s="4" t="s">
        <v>6624</v>
      </c>
      <c r="C6049" s="5">
        <v>2023.0</v>
      </c>
      <c r="D6049" s="5">
        <v>557.0</v>
      </c>
      <c r="E6049" s="5">
        <v>15.0</v>
      </c>
    </row>
    <row r="6050">
      <c r="A6050" s="5">
        <v>498003.0</v>
      </c>
      <c r="B6050" s="4" t="s">
        <v>6625</v>
      </c>
      <c r="C6050" s="5">
        <v>2023.0</v>
      </c>
      <c r="D6050" s="5">
        <v>252.0</v>
      </c>
      <c r="E6050" s="5">
        <v>10.0</v>
      </c>
    </row>
    <row r="6051">
      <c r="A6051" s="5">
        <v>498012.0</v>
      </c>
      <c r="B6051" s="4" t="s">
        <v>6626</v>
      </c>
      <c r="C6051" s="5">
        <v>2023.0</v>
      </c>
      <c r="D6051" s="5">
        <v>81.0</v>
      </c>
      <c r="E6051" s="5">
        <v>9.0</v>
      </c>
    </row>
    <row r="6052">
      <c r="A6052" s="5">
        <v>498030.0</v>
      </c>
      <c r="B6052" s="4" t="s">
        <v>6627</v>
      </c>
      <c r="C6052" s="5">
        <v>2023.0</v>
      </c>
      <c r="D6052" s="5">
        <v>497.0</v>
      </c>
      <c r="E6052" s="5">
        <v>16.0</v>
      </c>
    </row>
    <row r="6053">
      <c r="A6053" s="5">
        <v>498049.0</v>
      </c>
      <c r="B6053" s="4" t="s">
        <v>6628</v>
      </c>
      <c r="C6053" s="5">
        <v>2023.0</v>
      </c>
      <c r="D6053" s="5">
        <v>415.0</v>
      </c>
      <c r="E6053" s="5">
        <v>24.0</v>
      </c>
    </row>
    <row r="6054">
      <c r="A6054" s="5">
        <v>498076.0</v>
      </c>
      <c r="B6054" s="4" t="s">
        <v>6629</v>
      </c>
      <c r="C6054" s="5">
        <v>2023.0</v>
      </c>
      <c r="D6054" s="5">
        <v>404.0</v>
      </c>
      <c r="E6054" s="5">
        <v>14.0</v>
      </c>
    </row>
    <row r="6055">
      <c r="A6055" s="5">
        <v>498085.0</v>
      </c>
      <c r="B6055" s="4" t="s">
        <v>6630</v>
      </c>
      <c r="C6055" s="5">
        <v>2023.0</v>
      </c>
      <c r="D6055" s="5">
        <v>638.0</v>
      </c>
      <c r="E6055" s="5">
        <v>28.0</v>
      </c>
    </row>
    <row r="6056">
      <c r="A6056" s="5">
        <v>498094.0</v>
      </c>
      <c r="B6056" s="4" t="s">
        <v>6631</v>
      </c>
      <c r="C6056" s="5">
        <v>2023.0</v>
      </c>
      <c r="D6056" s="5">
        <v>374.0</v>
      </c>
      <c r="E6056" s="5">
        <v>18.0</v>
      </c>
    </row>
    <row r="6057">
      <c r="A6057" s="5">
        <v>498100.0</v>
      </c>
      <c r="B6057" s="4" t="s">
        <v>6632</v>
      </c>
      <c r="C6057" s="5">
        <v>2023.0</v>
      </c>
      <c r="D6057" s="5">
        <v>629.0</v>
      </c>
      <c r="E6057" s="5">
        <v>30.0</v>
      </c>
    </row>
    <row r="6058">
      <c r="A6058" s="5">
        <v>498119.0</v>
      </c>
      <c r="B6058" s="4" t="s">
        <v>6633</v>
      </c>
      <c r="C6058" s="5">
        <v>2023.0</v>
      </c>
      <c r="D6058" s="5">
        <v>183.0</v>
      </c>
      <c r="E6058" s="5">
        <v>10.0</v>
      </c>
    </row>
    <row r="6059">
      <c r="A6059" s="5">
        <v>498234.0</v>
      </c>
      <c r="B6059" s="4" t="s">
        <v>6634</v>
      </c>
      <c r="C6059" s="5">
        <v>2023.0</v>
      </c>
      <c r="D6059" s="4"/>
      <c r="E6059" s="4"/>
    </row>
    <row r="6060">
      <c r="A6060" s="5">
        <v>498243.0</v>
      </c>
      <c r="B6060" s="4" t="s">
        <v>6635</v>
      </c>
      <c r="C6060" s="5">
        <v>2023.0</v>
      </c>
      <c r="D6060" s="4"/>
      <c r="E6060" s="4"/>
    </row>
    <row r="6061">
      <c r="A6061" s="5">
        <v>498289.0</v>
      </c>
      <c r="B6061" s="4" t="s">
        <v>6636</v>
      </c>
      <c r="C6061" s="5">
        <v>2023.0</v>
      </c>
      <c r="D6061" s="4"/>
      <c r="E6061" s="5">
        <v>7.0</v>
      </c>
    </row>
    <row r="6062">
      <c r="A6062" s="5">
        <v>498298.0</v>
      </c>
      <c r="B6062" s="4" t="s">
        <v>6637</v>
      </c>
      <c r="C6062" s="5">
        <v>2023.0</v>
      </c>
      <c r="D6062" s="5">
        <v>73.0</v>
      </c>
      <c r="E6062" s="5">
        <v>5.0</v>
      </c>
    </row>
    <row r="6063">
      <c r="A6063" s="5">
        <v>498322.0</v>
      </c>
      <c r="B6063" s="4" t="s">
        <v>6477</v>
      </c>
      <c r="C6063" s="5">
        <v>2023.0</v>
      </c>
      <c r="D6063" s="5">
        <v>93.0</v>
      </c>
      <c r="E6063" s="5">
        <v>10.0</v>
      </c>
    </row>
    <row r="6064">
      <c r="A6064" s="5">
        <v>498331.0</v>
      </c>
      <c r="B6064" s="4" t="s">
        <v>6638</v>
      </c>
      <c r="C6064" s="5">
        <v>2023.0</v>
      </c>
      <c r="D6064" s="5">
        <v>131.0</v>
      </c>
      <c r="E6064" s="5">
        <v>4.0</v>
      </c>
    </row>
    <row r="6065">
      <c r="A6065" s="5">
        <v>498340.0</v>
      </c>
      <c r="B6065" s="4" t="s">
        <v>6639</v>
      </c>
      <c r="C6065" s="5">
        <v>2023.0</v>
      </c>
      <c r="D6065" s="5">
        <v>102.0</v>
      </c>
      <c r="E6065" s="5">
        <v>4.0</v>
      </c>
    </row>
    <row r="6066">
      <c r="A6066" s="5">
        <v>498359.0</v>
      </c>
      <c r="B6066" s="4" t="s">
        <v>3729</v>
      </c>
      <c r="C6066" s="5">
        <v>2023.0</v>
      </c>
      <c r="D6066" s="5">
        <v>72.0</v>
      </c>
      <c r="E6066" s="5">
        <v>6.0</v>
      </c>
    </row>
    <row r="6067">
      <c r="A6067" s="5">
        <v>498368.0</v>
      </c>
      <c r="B6067" s="4" t="s">
        <v>6640</v>
      </c>
      <c r="C6067" s="5">
        <v>2023.0</v>
      </c>
      <c r="D6067" s="5">
        <v>12.0</v>
      </c>
      <c r="E6067" s="5">
        <v>2.0</v>
      </c>
    </row>
    <row r="6068">
      <c r="A6068" s="5">
        <v>498377.0</v>
      </c>
      <c r="B6068" s="4" t="s">
        <v>6641</v>
      </c>
      <c r="C6068" s="5">
        <v>2023.0</v>
      </c>
      <c r="D6068" s="5">
        <v>177.0</v>
      </c>
      <c r="E6068" s="5">
        <v>12.0</v>
      </c>
    </row>
    <row r="6069">
      <c r="A6069" s="5">
        <v>498386.0</v>
      </c>
      <c r="B6069" s="4" t="s">
        <v>6642</v>
      </c>
      <c r="C6069" s="5">
        <v>2023.0</v>
      </c>
      <c r="D6069" s="5">
        <v>85.0</v>
      </c>
      <c r="E6069" s="5">
        <v>8.0</v>
      </c>
    </row>
    <row r="6070">
      <c r="A6070" s="5">
        <v>498401.0</v>
      </c>
      <c r="B6070" s="4" t="s">
        <v>6643</v>
      </c>
      <c r="C6070" s="5">
        <v>2023.0</v>
      </c>
      <c r="D6070" s="5">
        <v>37.0</v>
      </c>
      <c r="E6070" s="5">
        <v>2.0</v>
      </c>
    </row>
    <row r="6071">
      <c r="A6071" s="5">
        <v>498410.0</v>
      </c>
      <c r="B6071" s="4" t="s">
        <v>6644</v>
      </c>
      <c r="C6071" s="5">
        <v>2023.0</v>
      </c>
      <c r="D6071" s="5">
        <v>48.0</v>
      </c>
      <c r="E6071" s="5">
        <v>2.0</v>
      </c>
    </row>
    <row r="6072">
      <c r="A6072" s="5">
        <v>498447.0</v>
      </c>
      <c r="B6072" s="4" t="s">
        <v>6645</v>
      </c>
      <c r="C6072" s="5">
        <v>2023.0</v>
      </c>
      <c r="D6072" s="5">
        <v>284.0</v>
      </c>
      <c r="E6072" s="5">
        <v>13.0</v>
      </c>
    </row>
    <row r="6073">
      <c r="A6073" s="5">
        <v>498456.0</v>
      </c>
      <c r="B6073" s="4" t="s">
        <v>6646</v>
      </c>
      <c r="C6073" s="5">
        <v>2023.0</v>
      </c>
      <c r="D6073" s="5">
        <v>279.0</v>
      </c>
      <c r="E6073" s="5">
        <v>21.0</v>
      </c>
    </row>
    <row r="6074">
      <c r="A6074" s="5">
        <v>498465.0</v>
      </c>
      <c r="B6074" s="4" t="s">
        <v>6647</v>
      </c>
      <c r="C6074" s="5">
        <v>2023.0</v>
      </c>
      <c r="D6074" s="4"/>
      <c r="E6074" s="4"/>
    </row>
    <row r="6075">
      <c r="A6075" s="5">
        <v>498474.0</v>
      </c>
      <c r="B6075" s="4" t="s">
        <v>6648</v>
      </c>
      <c r="C6075" s="5">
        <v>2023.0</v>
      </c>
      <c r="D6075" s="5">
        <v>543.0</v>
      </c>
      <c r="E6075" s="5">
        <v>11.0</v>
      </c>
    </row>
    <row r="6076">
      <c r="A6076" s="5">
        <v>498483.0</v>
      </c>
      <c r="B6076" s="4" t="s">
        <v>6649</v>
      </c>
      <c r="C6076" s="5">
        <v>2023.0</v>
      </c>
      <c r="D6076" s="5">
        <v>122.0</v>
      </c>
      <c r="E6076" s="5">
        <v>8.0</v>
      </c>
    </row>
    <row r="6077">
      <c r="A6077" s="5">
        <v>498553.0</v>
      </c>
      <c r="B6077" s="4" t="s">
        <v>5145</v>
      </c>
      <c r="C6077" s="5">
        <v>2023.0</v>
      </c>
      <c r="D6077" s="5">
        <v>78.0</v>
      </c>
      <c r="E6077" s="5">
        <v>8.0</v>
      </c>
    </row>
    <row r="6078">
      <c r="A6078" s="5">
        <v>498562.0</v>
      </c>
      <c r="B6078" s="4" t="s">
        <v>6650</v>
      </c>
      <c r="C6078" s="5">
        <v>2023.0</v>
      </c>
      <c r="D6078" s="5">
        <v>11088.0</v>
      </c>
      <c r="E6078" s="5">
        <v>553.0</v>
      </c>
    </row>
    <row r="6079">
      <c r="A6079" s="5">
        <v>498571.0</v>
      </c>
      <c r="B6079" s="4" t="s">
        <v>6651</v>
      </c>
      <c r="C6079" s="5">
        <v>2023.0</v>
      </c>
      <c r="D6079" s="5">
        <v>11305.0</v>
      </c>
      <c r="E6079" s="5">
        <v>532.0</v>
      </c>
    </row>
    <row r="6080">
      <c r="A6080" s="5">
        <v>498669.0</v>
      </c>
      <c r="B6080" s="4" t="s">
        <v>6652</v>
      </c>
      <c r="C6080" s="5">
        <v>2023.0</v>
      </c>
      <c r="D6080" s="5">
        <v>34.0</v>
      </c>
      <c r="E6080" s="5">
        <v>3.0</v>
      </c>
    </row>
    <row r="6081">
      <c r="A6081" s="5">
        <v>498696.0</v>
      </c>
      <c r="B6081" s="4" t="s">
        <v>6653</v>
      </c>
      <c r="C6081" s="5">
        <v>2023.0</v>
      </c>
      <c r="D6081" s="4"/>
      <c r="E6081" s="4"/>
    </row>
    <row r="6082">
      <c r="A6082" s="5">
        <v>498739.0</v>
      </c>
      <c r="B6082" s="4" t="s">
        <v>6654</v>
      </c>
      <c r="C6082" s="5">
        <v>2023.0</v>
      </c>
      <c r="D6082" s="5">
        <v>12.0</v>
      </c>
      <c r="E6082" s="5">
        <v>103.0</v>
      </c>
    </row>
    <row r="6083">
      <c r="A6083" s="5">
        <v>498748.0</v>
      </c>
      <c r="B6083" s="4" t="s">
        <v>6655</v>
      </c>
      <c r="C6083" s="5">
        <v>2023.0</v>
      </c>
      <c r="D6083" s="5">
        <v>19.0</v>
      </c>
      <c r="E6083" s="5">
        <v>3.0</v>
      </c>
    </row>
    <row r="6084">
      <c r="A6084" s="5">
        <v>498757.0</v>
      </c>
      <c r="B6084" s="4" t="s">
        <v>6656</v>
      </c>
      <c r="C6084" s="5">
        <v>2023.0</v>
      </c>
      <c r="D6084" s="5">
        <v>106.0</v>
      </c>
      <c r="E6084" s="5">
        <v>5.0</v>
      </c>
    </row>
    <row r="6085">
      <c r="A6085" s="5">
        <v>498766.0</v>
      </c>
      <c r="B6085" s="4" t="s">
        <v>6657</v>
      </c>
      <c r="C6085" s="5">
        <v>2023.0</v>
      </c>
      <c r="D6085" s="5">
        <v>23.0</v>
      </c>
      <c r="E6085" s="5">
        <v>4.0</v>
      </c>
    </row>
    <row r="6086">
      <c r="A6086" s="5">
        <v>498775.0</v>
      </c>
      <c r="B6086" s="4" t="s">
        <v>6658</v>
      </c>
      <c r="C6086" s="5">
        <v>2023.0</v>
      </c>
      <c r="D6086" s="5">
        <v>57.0</v>
      </c>
      <c r="E6086" s="5">
        <v>13.0</v>
      </c>
    </row>
    <row r="6087">
      <c r="A6087" s="5">
        <v>498784.0</v>
      </c>
      <c r="B6087" s="4" t="s">
        <v>6659</v>
      </c>
      <c r="C6087" s="5">
        <v>2023.0</v>
      </c>
      <c r="D6087" s="5">
        <v>28.0</v>
      </c>
      <c r="E6087" s="5">
        <v>2.0</v>
      </c>
    </row>
    <row r="6088">
      <c r="A6088" s="5">
        <v>498793.0</v>
      </c>
      <c r="B6088" s="4" t="s">
        <v>6660</v>
      </c>
      <c r="C6088" s="5">
        <v>2023.0</v>
      </c>
      <c r="D6088" s="5">
        <v>17.0</v>
      </c>
      <c r="E6088" s="5">
        <v>1.0</v>
      </c>
    </row>
    <row r="6089">
      <c r="A6089" s="5">
        <v>498809.0</v>
      </c>
      <c r="B6089" s="4" t="s">
        <v>6661</v>
      </c>
      <c r="C6089" s="5">
        <v>2023.0</v>
      </c>
      <c r="D6089" s="5">
        <v>174.0</v>
      </c>
      <c r="E6089" s="5">
        <v>15.0</v>
      </c>
    </row>
    <row r="6090">
      <c r="A6090" s="5">
        <v>498818.0</v>
      </c>
      <c r="B6090" s="4" t="s">
        <v>6662</v>
      </c>
      <c r="C6090" s="5">
        <v>2023.0</v>
      </c>
      <c r="D6090" s="5">
        <v>28.0</v>
      </c>
      <c r="E6090" s="5">
        <v>2.0</v>
      </c>
    </row>
    <row r="6091">
      <c r="A6091" s="5">
        <v>498827.0</v>
      </c>
      <c r="B6091" s="4" t="s">
        <v>6663</v>
      </c>
      <c r="C6091" s="5">
        <v>2023.0</v>
      </c>
      <c r="D6091" s="5">
        <v>36.0</v>
      </c>
      <c r="E6091" s="5">
        <v>3.0</v>
      </c>
    </row>
    <row r="6092">
      <c r="A6092" s="5">
        <v>498836.0</v>
      </c>
      <c r="B6092" s="4" t="s">
        <v>6664</v>
      </c>
      <c r="C6092" s="5">
        <v>2023.0</v>
      </c>
      <c r="D6092" s="5">
        <v>34.0</v>
      </c>
      <c r="E6092" s="5">
        <v>3.0</v>
      </c>
    </row>
    <row r="6093">
      <c r="A6093" s="5">
        <v>498845.0</v>
      </c>
      <c r="B6093" s="4" t="s">
        <v>6665</v>
      </c>
      <c r="C6093" s="5">
        <v>2023.0</v>
      </c>
      <c r="D6093" s="5">
        <v>34.0</v>
      </c>
      <c r="E6093" s="5">
        <v>2.0</v>
      </c>
    </row>
    <row r="6094">
      <c r="A6094" s="5">
        <v>498854.0</v>
      </c>
      <c r="B6094" s="4" t="s">
        <v>6666</v>
      </c>
      <c r="C6094" s="5">
        <v>2023.0</v>
      </c>
      <c r="D6094" s="5">
        <v>36.0</v>
      </c>
      <c r="E6094" s="5">
        <v>3.0</v>
      </c>
    </row>
    <row r="6095">
      <c r="A6095" s="5">
        <v>498863.0</v>
      </c>
      <c r="B6095" s="4" t="s">
        <v>6667</v>
      </c>
      <c r="C6095" s="5">
        <v>2023.0</v>
      </c>
      <c r="D6095" s="5">
        <v>68.0</v>
      </c>
      <c r="E6095" s="5">
        <v>3.0</v>
      </c>
    </row>
    <row r="6096">
      <c r="A6096" s="5">
        <v>498872.0</v>
      </c>
      <c r="B6096" s="4" t="s">
        <v>6668</v>
      </c>
      <c r="C6096" s="5">
        <v>2023.0</v>
      </c>
      <c r="D6096" s="5">
        <v>101.0</v>
      </c>
      <c r="E6096" s="5">
        <v>4.0</v>
      </c>
    </row>
    <row r="6097">
      <c r="A6097" s="5">
        <v>498881.0</v>
      </c>
      <c r="B6097" s="4" t="s">
        <v>6669</v>
      </c>
      <c r="C6097" s="5">
        <v>2023.0</v>
      </c>
      <c r="D6097" s="5">
        <v>19.0</v>
      </c>
      <c r="E6097" s="5">
        <v>1.0</v>
      </c>
    </row>
    <row r="6098">
      <c r="A6098" s="5">
        <v>498890.0</v>
      </c>
      <c r="B6098" s="4" t="s">
        <v>6670</v>
      </c>
      <c r="C6098" s="5">
        <v>2023.0</v>
      </c>
      <c r="D6098" s="5">
        <v>39.0</v>
      </c>
      <c r="E6098" s="5">
        <v>5.0</v>
      </c>
    </row>
    <row r="6099">
      <c r="A6099" s="5">
        <v>498906.0</v>
      </c>
      <c r="B6099" s="4" t="s">
        <v>6671</v>
      </c>
      <c r="C6099" s="5">
        <v>2023.0</v>
      </c>
      <c r="D6099" s="5">
        <v>107.0</v>
      </c>
      <c r="E6099" s="5">
        <v>28.0</v>
      </c>
    </row>
    <row r="6100">
      <c r="A6100" s="5">
        <v>498915.0</v>
      </c>
      <c r="B6100" s="4" t="s">
        <v>6672</v>
      </c>
      <c r="C6100" s="5">
        <v>2023.0</v>
      </c>
      <c r="D6100" s="4"/>
      <c r="E6100" s="4"/>
    </row>
    <row r="6101">
      <c r="A6101" s="5">
        <v>498924.0</v>
      </c>
      <c r="B6101" s="4" t="s">
        <v>6673</v>
      </c>
      <c r="C6101" s="5">
        <v>2023.0</v>
      </c>
      <c r="D6101" s="5">
        <v>48.0</v>
      </c>
      <c r="E6101" s="5">
        <v>8.0</v>
      </c>
    </row>
    <row r="6102">
      <c r="A6102" s="5">
        <v>498951.0</v>
      </c>
      <c r="B6102" s="4" t="s">
        <v>6674</v>
      </c>
      <c r="C6102" s="5">
        <v>2023.0</v>
      </c>
      <c r="D6102" s="5">
        <v>42.0</v>
      </c>
      <c r="E6102" s="5">
        <v>4.0</v>
      </c>
    </row>
    <row r="6103">
      <c r="A6103" s="5">
        <v>498960.0</v>
      </c>
      <c r="B6103" s="4" t="s">
        <v>6675</v>
      </c>
      <c r="C6103" s="5">
        <v>2023.0</v>
      </c>
      <c r="D6103" s="4"/>
      <c r="E6103" s="4"/>
    </row>
    <row r="6104">
      <c r="A6104" s="5">
        <v>499033.0</v>
      </c>
      <c r="B6104" s="4" t="s">
        <v>6682</v>
      </c>
      <c r="C6104" s="5">
        <v>2023.0</v>
      </c>
      <c r="D6104" s="5">
        <v>19.0</v>
      </c>
      <c r="E6104" s="5">
        <v>1.0</v>
      </c>
    </row>
    <row r="6105">
      <c r="A6105" s="5">
        <v>499079.0</v>
      </c>
      <c r="B6105" s="4" t="s">
        <v>6685</v>
      </c>
      <c r="C6105" s="5">
        <v>2023.0</v>
      </c>
      <c r="D6105" s="5">
        <v>149.0</v>
      </c>
      <c r="E6105" s="5">
        <v>6.0</v>
      </c>
    </row>
    <row r="6106">
      <c r="A6106" s="5">
        <v>499103.0</v>
      </c>
      <c r="B6106" s="4" t="s">
        <v>6687</v>
      </c>
      <c r="C6106" s="5">
        <v>2023.0</v>
      </c>
      <c r="D6106" s="5">
        <v>24.0</v>
      </c>
      <c r="E6106" s="5">
        <v>2.0</v>
      </c>
    </row>
    <row r="6107">
      <c r="A6107" s="5">
        <v>499130.0</v>
      </c>
      <c r="B6107" s="4" t="s">
        <v>5981</v>
      </c>
      <c r="C6107" s="5">
        <v>2023.0</v>
      </c>
      <c r="D6107" s="5">
        <v>166.0</v>
      </c>
      <c r="E6107" s="5">
        <v>5.0</v>
      </c>
    </row>
    <row r="6108">
      <c r="A6108" s="5">
        <v>499149.0</v>
      </c>
      <c r="B6108" s="4" t="s">
        <v>6690</v>
      </c>
      <c r="C6108" s="5">
        <v>2023.0</v>
      </c>
      <c r="D6108" s="5">
        <v>75.0</v>
      </c>
      <c r="E6108" s="5">
        <v>5.0</v>
      </c>
    </row>
    <row r="6109">
      <c r="A6109" s="5">
        <v>499176.0</v>
      </c>
      <c r="B6109" s="4" t="s">
        <v>6693</v>
      </c>
      <c r="C6109" s="5">
        <v>2023.0</v>
      </c>
      <c r="D6109" s="5">
        <v>296.0</v>
      </c>
      <c r="E6109" s="5">
        <v>18.0</v>
      </c>
    </row>
    <row r="6110">
      <c r="A6110" s="5">
        <v>499185.0</v>
      </c>
      <c r="B6110" s="4" t="s">
        <v>6694</v>
      </c>
      <c r="C6110" s="5">
        <v>2023.0</v>
      </c>
      <c r="D6110" s="5">
        <v>85.0</v>
      </c>
      <c r="E6110" s="5">
        <v>8.0</v>
      </c>
    </row>
    <row r="6111">
      <c r="A6111" s="5">
        <v>499255.0</v>
      </c>
      <c r="B6111" s="4" t="s">
        <v>6696</v>
      </c>
      <c r="C6111" s="5">
        <v>2023.0</v>
      </c>
      <c r="D6111" s="5">
        <v>65.0</v>
      </c>
      <c r="E6111" s="5">
        <v>7.0</v>
      </c>
    </row>
    <row r="6112">
      <c r="A6112" s="5">
        <v>499273.0</v>
      </c>
      <c r="B6112" s="4" t="s">
        <v>6698</v>
      </c>
      <c r="C6112" s="5">
        <v>2023.0</v>
      </c>
      <c r="D6112" s="5">
        <v>554.0</v>
      </c>
      <c r="E6112" s="5">
        <v>19.0</v>
      </c>
    </row>
    <row r="6113">
      <c r="A6113" s="5">
        <v>499282.0</v>
      </c>
      <c r="B6113" s="4" t="s">
        <v>6699</v>
      </c>
      <c r="C6113" s="5">
        <v>2023.0</v>
      </c>
      <c r="D6113" s="5">
        <v>173.0</v>
      </c>
      <c r="E6113" s="5">
        <v>7.0</v>
      </c>
    </row>
    <row r="6114">
      <c r="A6114" s="5">
        <v>499291.0</v>
      </c>
      <c r="B6114" s="4" t="s">
        <v>6700</v>
      </c>
      <c r="C6114" s="5">
        <v>2023.0</v>
      </c>
      <c r="D6114" s="5">
        <v>97.0</v>
      </c>
      <c r="E6114" s="5">
        <v>2.0</v>
      </c>
    </row>
    <row r="6115">
      <c r="A6115" s="5">
        <v>499307.0</v>
      </c>
      <c r="B6115" s="4" t="s">
        <v>6701</v>
      </c>
      <c r="C6115" s="5">
        <v>2023.0</v>
      </c>
      <c r="D6115" s="5">
        <v>63.0</v>
      </c>
      <c r="E6115" s="5">
        <v>1.0</v>
      </c>
    </row>
    <row r="6116">
      <c r="A6116" s="5">
        <v>499325.0</v>
      </c>
      <c r="B6116" s="4" t="s">
        <v>6702</v>
      </c>
      <c r="C6116" s="5">
        <v>2023.0</v>
      </c>
      <c r="D6116" s="5">
        <v>40.0</v>
      </c>
      <c r="E6116" s="5">
        <v>3.0</v>
      </c>
    </row>
    <row r="6117">
      <c r="A6117" s="5">
        <v>499334.0</v>
      </c>
      <c r="B6117" s="4" t="s">
        <v>6703</v>
      </c>
      <c r="C6117" s="5">
        <v>2023.0</v>
      </c>
      <c r="D6117" s="5">
        <v>75.0</v>
      </c>
      <c r="E6117" s="5">
        <v>8.0</v>
      </c>
    </row>
    <row r="6118">
      <c r="A6118" s="5">
        <v>499361.0</v>
      </c>
      <c r="B6118" s="4" t="s">
        <v>6706</v>
      </c>
      <c r="C6118" s="5">
        <v>2023.0</v>
      </c>
      <c r="D6118" s="5">
        <v>36.0</v>
      </c>
      <c r="E6118" s="5">
        <v>2.0</v>
      </c>
    </row>
    <row r="6119">
      <c r="A6119" s="5">
        <v>499370.0</v>
      </c>
      <c r="B6119" s="4" t="s">
        <v>6707</v>
      </c>
      <c r="C6119" s="5">
        <v>2023.0</v>
      </c>
      <c r="D6119" s="5">
        <v>98.0</v>
      </c>
      <c r="E6119" s="5">
        <v>5.0</v>
      </c>
    </row>
    <row r="6120">
      <c r="A6120" s="5">
        <v>499389.0</v>
      </c>
      <c r="B6120" s="4" t="s">
        <v>6708</v>
      </c>
      <c r="C6120" s="5">
        <v>2023.0</v>
      </c>
      <c r="D6120" s="5">
        <v>212.0</v>
      </c>
      <c r="E6120" s="5">
        <v>7.0</v>
      </c>
    </row>
    <row r="6121">
      <c r="A6121" s="5">
        <v>499398.0</v>
      </c>
      <c r="B6121" s="4" t="s">
        <v>6709</v>
      </c>
      <c r="C6121" s="5">
        <v>2023.0</v>
      </c>
      <c r="D6121" s="5">
        <v>65.0</v>
      </c>
      <c r="E6121" s="5">
        <v>3.0</v>
      </c>
    </row>
    <row r="6122">
      <c r="A6122" s="5">
        <v>499404.0</v>
      </c>
      <c r="B6122" s="4" t="s">
        <v>6710</v>
      </c>
      <c r="C6122" s="5">
        <v>2023.0</v>
      </c>
      <c r="D6122" s="5">
        <v>84.0</v>
      </c>
      <c r="E6122" s="5">
        <v>4.0</v>
      </c>
    </row>
    <row r="6123">
      <c r="A6123" s="5">
        <v>499413.0</v>
      </c>
      <c r="B6123" s="4" t="s">
        <v>6711</v>
      </c>
      <c r="C6123" s="5">
        <v>2023.0</v>
      </c>
      <c r="D6123" s="5">
        <v>218.0</v>
      </c>
      <c r="E6123" s="5">
        <v>9.0</v>
      </c>
    </row>
    <row r="6124">
      <c r="A6124" s="5">
        <v>499422.0</v>
      </c>
      <c r="B6124" s="4" t="s">
        <v>6712</v>
      </c>
      <c r="C6124" s="5">
        <v>2023.0</v>
      </c>
      <c r="D6124" s="5">
        <v>70.0</v>
      </c>
      <c r="E6124" s="5">
        <v>8.0</v>
      </c>
    </row>
    <row r="6125">
      <c r="A6125" s="5">
        <v>499495.0</v>
      </c>
      <c r="B6125" s="4" t="s">
        <v>6303</v>
      </c>
      <c r="C6125" s="5">
        <v>2023.0</v>
      </c>
      <c r="D6125" s="5">
        <v>324.0</v>
      </c>
      <c r="E6125" s="5">
        <v>15.0</v>
      </c>
    </row>
    <row r="6126">
      <c r="A6126" s="5">
        <v>499538.0</v>
      </c>
      <c r="B6126" s="4" t="s">
        <v>6718</v>
      </c>
      <c r="C6126" s="5">
        <v>2023.0</v>
      </c>
      <c r="D6126" s="5">
        <v>25.0</v>
      </c>
      <c r="E6126" s="5">
        <v>1.0</v>
      </c>
    </row>
    <row r="6127">
      <c r="A6127" s="5">
        <v>499547.0</v>
      </c>
      <c r="B6127" s="4" t="s">
        <v>6719</v>
      </c>
      <c r="C6127" s="5">
        <v>2023.0</v>
      </c>
      <c r="D6127" s="5">
        <v>158.0</v>
      </c>
      <c r="E6127" s="5">
        <v>10.0</v>
      </c>
    </row>
    <row r="6128">
      <c r="A6128" s="5">
        <v>499556.0</v>
      </c>
      <c r="B6128" s="4" t="s">
        <v>6720</v>
      </c>
      <c r="C6128" s="5">
        <v>2023.0</v>
      </c>
      <c r="D6128" s="5">
        <v>8.0</v>
      </c>
      <c r="E6128" s="5">
        <v>1.0</v>
      </c>
    </row>
    <row r="6129">
      <c r="A6129" s="5">
        <v>499608.0</v>
      </c>
      <c r="B6129" s="4" t="s">
        <v>6723</v>
      </c>
      <c r="C6129" s="5">
        <v>2023.0</v>
      </c>
      <c r="D6129" s="5">
        <v>13.0</v>
      </c>
      <c r="E6129" s="5">
        <v>3.0</v>
      </c>
    </row>
    <row r="6130">
      <c r="A6130" s="5">
        <v>499635.0</v>
      </c>
      <c r="B6130" s="4" t="s">
        <v>6725</v>
      </c>
      <c r="C6130" s="5">
        <v>2023.0</v>
      </c>
      <c r="D6130" s="4"/>
      <c r="E6130" s="5">
        <v>1.0</v>
      </c>
    </row>
    <row r="6131">
      <c r="A6131" s="5">
        <v>499662.0</v>
      </c>
      <c r="B6131" s="4" t="s">
        <v>6728</v>
      </c>
      <c r="C6131" s="5">
        <v>2023.0</v>
      </c>
      <c r="D6131" s="4"/>
      <c r="E6131" s="4"/>
    </row>
    <row r="6132">
      <c r="A6132" s="5">
        <v>499671.0</v>
      </c>
      <c r="B6132" s="4" t="s">
        <v>6729</v>
      </c>
      <c r="C6132" s="5">
        <v>2023.0</v>
      </c>
      <c r="D6132" s="4"/>
      <c r="E6132" s="4"/>
    </row>
    <row r="6133">
      <c r="A6133" s="5">
        <v>499680.0</v>
      </c>
      <c r="B6133" s="4" t="s">
        <v>6730</v>
      </c>
      <c r="C6133" s="5">
        <v>2023.0</v>
      </c>
      <c r="D6133" s="5">
        <v>76.0</v>
      </c>
      <c r="E6133" s="5">
        <v>4.0</v>
      </c>
    </row>
    <row r="6134">
      <c r="A6134" s="5">
        <v>499705.0</v>
      </c>
      <c r="B6134" s="4" t="s">
        <v>6732</v>
      </c>
      <c r="C6134" s="5">
        <v>2023.0</v>
      </c>
      <c r="D6134" s="5">
        <v>244.0</v>
      </c>
      <c r="E6134" s="5">
        <v>4.0</v>
      </c>
    </row>
    <row r="6135">
      <c r="A6135" s="5">
        <v>499723.0</v>
      </c>
      <c r="B6135" s="4" t="s">
        <v>6734</v>
      </c>
      <c r="C6135" s="5">
        <v>2023.0</v>
      </c>
      <c r="D6135" s="5">
        <v>32.0</v>
      </c>
      <c r="E6135" s="5">
        <v>3.0</v>
      </c>
    </row>
  </sheetData>
  <drawing r:id="rId1"/>
</worksheet>
</file>